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9810\DATA_ANALYTICS\DATA_ANALYTICS\Excel_Challenge\"/>
    </mc:Choice>
  </mc:AlternateContent>
  <xr:revisionPtr revIDLastSave="0" documentId="13_ncr:1_{AF07A817-A9FD-48C3-917D-34D775B32BC2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SBook" sheetId="1" r:id="rId1"/>
    <sheet name="Parent" sheetId="2" r:id="rId2"/>
    <sheet name="Sub-category" sheetId="3" r:id="rId3"/>
    <sheet name="Comparison" sheetId="6" r:id="rId4"/>
    <sheet name="Bonus_Outcome" sheetId="7" r:id="rId5"/>
    <sheet name="Bonus_Stat" sheetId="8" r:id="rId6"/>
  </sheets>
  <definedNames>
    <definedName name="_xlnm._FilterDatabase" localSheetId="5" hidden="1">Bonus_Stat!$A$1:$T$2186</definedName>
    <definedName name="_xlnm._FilterDatabase" localSheetId="0" hidden="1">SBook!$A$1:$T$4115</definedName>
    <definedName name="_xlchart.v1.0" hidden="1">Bonus_Stat!$E$2:$E$1531</definedName>
    <definedName name="_xlchart.v1.1" hidden="1">Bonus_Stat!$F$2:$F$1531</definedName>
    <definedName name="_xlchart.v1.10" hidden="1">Bonus_Stat!$E$2:$E$1531</definedName>
    <definedName name="_xlchart.v1.11" hidden="1">Bonus_Stat!$F$2:$F$1531</definedName>
    <definedName name="_xlchart.v1.2" hidden="1">Bonus_Stat!$E$2:$E$1531</definedName>
    <definedName name="_xlchart.v1.3" hidden="1">Bonus_Stat!$F$2:$F$1531</definedName>
    <definedName name="_xlchart.v1.4" hidden="1">Bonus_Stat!$B$2:$B$2186</definedName>
    <definedName name="_xlchart.v1.5" hidden="1">Bonus_Stat!$C$1</definedName>
    <definedName name="_xlchart.v1.6" hidden="1">Bonus_Stat!$C$2:$C$2186</definedName>
    <definedName name="_xlchart.v1.7" hidden="1">Bonus_Stat!$B$2:$B$2186</definedName>
    <definedName name="_xlchart.v1.8" hidden="1">Bonus_Stat!$C$1</definedName>
    <definedName name="_xlchart.v1.9" hidden="1">Bonus_Stat!$C$2:$C$2186</definedName>
    <definedName name="_xlcn.WorksheetConnection_SBookA1T41151" hidden="1">SBook!$A$1:$T$4115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Book!$A$1:$T$4115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Ended Conversion" columnId="Date Ended Conversion">
                <x16:calculatedTimeColumn columnName="Date Ended Conversion (Year)" columnId="Date Ended Conversion (Year)" contentType="years" isSelected="1"/>
                <x16:calculatedTimeColumn columnName="Date Ended Conversion (Quarter)" columnId="Date Ended Conversion (Quarter)" contentType="quarters" isSelected="1"/>
                <x16:calculatedTimeColumn columnName="Date Ended Conversion (Month Index)" columnId="Date Ended Conversion (Month Index)" contentType="monthsindex" isSelected="1"/>
                <x16:calculatedTimeColumn columnName="Date Ended Conversion (Month)" columnId="Date Ended Conversion (Month)" contentType="months" isSelected="1"/>
              </x16:modelTimeGrouping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8" l="1"/>
  <c r="K29" i="8"/>
  <c r="K28" i="8"/>
  <c r="K27" i="8"/>
  <c r="K26" i="8"/>
  <c r="K25" i="8"/>
  <c r="K24" i="8"/>
  <c r="K23" i="8"/>
  <c r="K13" i="8"/>
  <c r="K12" i="8"/>
  <c r="K11" i="8"/>
  <c r="K10" i="8"/>
  <c r="K7" i="8"/>
  <c r="K9" i="8"/>
  <c r="K8" i="8"/>
  <c r="K6" i="8"/>
  <c r="D13" i="7"/>
  <c r="D2" i="7"/>
  <c r="C13" i="7"/>
  <c r="C2" i="7"/>
  <c r="C3" i="7" s="1"/>
  <c r="B13" i="7"/>
  <c r="B2" i="7"/>
  <c r="B3" i="7" s="1"/>
  <c r="B4" i="7" s="1"/>
  <c r="B5" i="7" s="1"/>
  <c r="B6" i="7" s="1"/>
  <c r="B7" i="7" s="1"/>
  <c r="B8" i="7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L2" i="1"/>
  <c r="K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K31" i="8" l="1"/>
  <c r="K32" i="8" s="1"/>
  <c r="K14" i="8"/>
  <c r="K16" i="8" s="1"/>
  <c r="E2" i="7"/>
  <c r="G2" i="7" s="1"/>
  <c r="E13" i="7"/>
  <c r="G13" i="7" s="1"/>
  <c r="C4" i="7"/>
  <c r="B9" i="7"/>
  <c r="D3" i="7"/>
  <c r="K33" i="8" l="1"/>
  <c r="K15" i="8"/>
  <c r="H13" i="7"/>
  <c r="F13" i="7"/>
  <c r="H2" i="7"/>
  <c r="F2" i="7"/>
  <c r="C5" i="7"/>
  <c r="D4" i="7"/>
  <c r="B10" i="7"/>
  <c r="E3" i="7"/>
  <c r="F3" i="7" l="1"/>
  <c r="G3" i="7"/>
  <c r="B11" i="7"/>
  <c r="C6" i="7"/>
  <c r="D5" i="7"/>
  <c r="E4" i="7"/>
  <c r="H3" i="7"/>
  <c r="C7" i="7" l="1"/>
  <c r="F4" i="7"/>
  <c r="G4" i="7"/>
  <c r="E5" i="7"/>
  <c r="H5" i="7" s="1"/>
  <c r="D6" i="7"/>
  <c r="D7" i="7" s="1"/>
  <c r="B12" i="7"/>
  <c r="H4" i="7"/>
  <c r="E7" i="7" l="1"/>
  <c r="F7" i="7" s="1"/>
  <c r="C8" i="7"/>
  <c r="D8" i="7"/>
  <c r="E6" i="7"/>
  <c r="H6" i="7" s="1"/>
  <c r="F5" i="7"/>
  <c r="G5" i="7"/>
  <c r="H7" i="7" l="1"/>
  <c r="C9" i="7"/>
  <c r="D9" i="7"/>
  <c r="E8" i="7"/>
  <c r="F8" i="7" s="1"/>
  <c r="G7" i="7"/>
  <c r="F6" i="7"/>
  <c r="G6" i="7"/>
  <c r="G8" i="7" l="1"/>
  <c r="H8" i="7"/>
  <c r="D10" i="7"/>
  <c r="E9" i="7"/>
  <c r="F9" i="7" s="1"/>
  <c r="C10" i="7"/>
  <c r="D11" i="7" l="1"/>
  <c r="H9" i="7"/>
  <c r="E10" i="7"/>
  <c r="F10" i="7" s="1"/>
  <c r="C11" i="7"/>
  <c r="G9" i="7"/>
  <c r="E11" i="7" l="1"/>
  <c r="F11" i="7" s="1"/>
  <c r="C12" i="7"/>
  <c r="G10" i="7"/>
  <c r="D12" i="7"/>
  <c r="H10" i="7"/>
  <c r="E12" i="7" l="1"/>
  <c r="F12" i="7" s="1"/>
  <c r="G11" i="7"/>
  <c r="H11" i="7"/>
  <c r="H12" i="7" l="1"/>
  <c r="G1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6B7E3D-7D31-4D54-9562-AF61EA4CAF6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54D3D74-18B8-491C-A322-BA0A6C2FF6A9}" name="WorksheetConnection_SBook!$A$1:$T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BookA1T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<sst xmlns="http://schemas.openxmlformats.org/spreadsheetml/2006/main" count="36792" uniqueCount="8414">
  <si>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</si>
  <si>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</si>
  <si>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</si>
  <si>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</si>
  <si>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</si>
  <si>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</si>
  <si>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</si>
  <si>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</si>
  <si>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</si>
  <si>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</si>
  <si>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</si>
  <si>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</si>
  <si>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</si>
  <si>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</si>
  <si>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</si>
  <si>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</si>
  <si>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</si>
  <si>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</si>
  <si>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</si>
  <si>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</si>
  <si>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</si>
  <si>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</si>
  <si>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</si>
  <si>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</si>
  <si>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</si>
  <si>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</si>
  <si>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</si>
  <si>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</si>
  <si>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</si>
  <si>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</si>
  <si>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</si>
  <si>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</si>
  <si>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</si>
  <si>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</si>
  <si>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</si>
  <si>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</si>
  <si>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</si>
  <si>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</si>
  <si>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</si>
  <si>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</si>
  <si>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</si>
  <si>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</si>
  <si>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</si>
  <si>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</si>
  <si>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</si>
  <si>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</si>
  <si>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</si>
  <si>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</si>
  <si>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</si>
  <si>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</si>
  <si>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</si>
  <si>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</si>
  <si>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</si>
  <si>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</si>
  <si>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</si>
  <si>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</si>
  <si>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</si>
  <si>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</si>
  <si>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</si>
  <si>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</si>
  <si>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</si>
  <si>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</si>
  <si>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</si>
  <si>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</si>
  <si>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</si>
  <si>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</si>
  <si>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</si>
  <si>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</si>
  <si>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</si>
  <si>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</si>
  <si>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</si>
  <si>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</si>
  <si>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</si>
  <si>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</si>
  <si>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</si>
  <si>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</si>
  <si>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</si>
  <si>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</si>
  <si>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</si>
  <si>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</si>
  <si>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</si>
  <si>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</si>
  <si>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</si>
  <si>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</si>
  <si>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</si>
  <si>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</si>
  <si>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</si>
  <si>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</si>
  <si>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</si>
  <si>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</si>
  <si>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</si>
  <si>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</si>
  <si>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</si>
  <si>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</si>
  <si>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</si>
  <si>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</si>
  <si>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</si>
  <si>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</si>
  <si>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</si>
  <si>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</si>
  <si>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</si>
  <si>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</si>
  <si>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</si>
  <si>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</si>
  <si>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</si>
  <si>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</si>
  <si>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</si>
  <si>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</si>
  <si>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</si>
  <si>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</si>
  <si>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</si>
  <si>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</si>
  <si>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</si>
  <si>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</si>
  <si>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</si>
  <si>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</si>
  <si>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</si>
  <si>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</si>
  <si>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</si>
  <si>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</si>
  <si>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</si>
  <si>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</si>
  <si>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</si>
  <si>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</si>
  <si>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</si>
  <si>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</si>
  <si>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</si>
  <si>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</si>
  <si>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</si>
  <si>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</si>
  <si>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</si>
  <si>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</si>
  <si>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</si>
  <si>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</si>
  <si>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</si>
  <si>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</si>
  <si>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</si>
  <si>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</si>
  <si>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</si>
  <si>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</si>
  <si>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</si>
  <si>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</si>
  <si>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</si>
  <si>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</si>
  <si>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</si>
  <si>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</si>
  <si>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</si>
  <si>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</si>
  <si>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</si>
  <si>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</si>
  <si>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</si>
  <si>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</si>
  <si>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</si>
  <si>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</si>
  <si>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</si>
  <si>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</si>
  <si>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</si>
  <si>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</si>
  <si>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</si>
  <si>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</si>
  <si>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</si>
  <si>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</si>
  <si>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</si>
  <si>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</si>
  <si>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</si>
  <si>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</si>
  <si>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</si>
  <si>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</si>
  <si>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</si>
  <si>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</si>
  <si>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</si>
  <si>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</si>
  <si>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</si>
  <si>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</si>
  <si>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</si>
  <si>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</si>
  <si>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</si>
  <si>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</si>
  <si>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</si>
  <si>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</si>
  <si>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</si>
  <si>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</si>
  <si>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</si>
  <si>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</si>
  <si>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</si>
  <si>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</si>
  <si>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</si>
  <si>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</si>
  <si>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</si>
  <si>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</si>
  <si>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</si>
  <si>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</si>
  <si>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</si>
  <si>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</si>
  <si>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</si>
  <si>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</si>
  <si>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</si>
  <si>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</si>
  <si>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</si>
  <si>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</si>
  <si>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</si>
  <si>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</si>
  <si>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</si>
  <si>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</si>
  <si>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</si>
  <si>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</si>
  <si>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</si>
  <si>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</si>
  <si>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</si>
  <si>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</si>
  <si>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</si>
  <si>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</si>
  <si>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</si>
  <si>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</si>
  <si>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</si>
  <si>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</si>
  <si>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</si>
  <si>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</si>
  <si>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</si>
  <si>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</si>
  <si>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</si>
  <si>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</si>
  <si>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</si>
  <si>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</si>
  <si>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</si>
  <si>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</si>
  <si>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</si>
  <si>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</si>
  <si>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</si>
  <si>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</si>
  <si>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</si>
  <si>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</si>
  <si>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</si>
  <si>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</si>
  <si>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</si>
  <si>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</si>
  <si>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</si>
  <si>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</si>
  <si>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</si>
  <si>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</si>
  <si>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</si>
  <si>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</si>
  <si>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</si>
  <si>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</si>
  <si>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</si>
  <si>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</si>
  <si>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</si>
  <si>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</si>
  <si>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</si>
  <si>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</si>
  <si>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</si>
  <si>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</si>
  <si>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</si>
  <si>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</si>
  <si>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</si>
  <si>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</si>
  <si>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</si>
  <si>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</si>
  <si>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</si>
  <si>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</si>
  <si>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</si>
  <si>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</si>
  <si>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</si>
  <si>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</si>
  <si>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</si>
  <si>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</si>
  <si>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</si>
  <si>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</si>
  <si>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</si>
  <si>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</si>
  <si>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</si>
  <si>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</si>
  <si>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</si>
  <si>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</si>
  <si>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</si>
  <si>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</si>
  <si>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</si>
  <si>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</si>
  <si>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</si>
  <si>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</si>
  <si>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</si>
  <si>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</si>
  <si>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</si>
  <si>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</si>
  <si>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</si>
  <si>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</si>
  <si>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</si>
  <si>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</si>
  <si>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</si>
  <si>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</si>
  <si>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</si>
  <si>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</si>
  <si>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</si>
  <si>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</si>
  <si>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</si>
  <si>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</si>
  <si>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</si>
  <si>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</si>
  <si>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</si>
  <si>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</si>
  <si>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</si>
  <si>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</si>
  <si>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</si>
  <si>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</si>
  <si>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</si>
  <si>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</si>
  <si>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</si>
  <si>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</si>
  <si>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</si>
  <si>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</si>
  <si>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</si>
  <si>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</si>
  <si>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</si>
  <si>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</si>
  <si>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</si>
  <si>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</si>
  <si>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</si>
  <si>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</si>
  <si>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</si>
  <si>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</si>
  <si>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</si>
  <si>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</si>
  <si>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</si>
  <si>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</si>
  <si>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</si>
  <si>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</si>
  <si>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</si>
  <si>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</si>
  <si>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</si>
  <si>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</si>
  <si>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</si>
  <si>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</si>
  <si>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</si>
  <si>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</si>
  <si>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</si>
  <si>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</si>
  <si>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</si>
  <si>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</si>
  <si>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</si>
  <si>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</si>
  <si>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</si>
  <si>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</si>
  <si>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</si>
  <si>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</si>
  <si>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</si>
  <si>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</si>
  <si>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</si>
  <si>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</si>
  <si>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</si>
  <si>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</si>
  <si>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</si>
  <si>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</si>
  <si>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</si>
  <si>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</si>
  <si>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</si>
  <si>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</si>
  <si>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</si>
  <si>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</si>
  <si>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</si>
  <si>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</si>
  <si>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</si>
  <si>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</si>
  <si>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</si>
  <si>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</si>
  <si>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</si>
  <si>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</si>
  <si>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</si>
  <si>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</si>
  <si>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</si>
  <si>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</si>
  <si>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</si>
  <si>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</si>
  <si>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</si>
  <si>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</si>
  <si>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</si>
  <si>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</si>
  <si>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</si>
  <si>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</si>
  <si>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</si>
  <si>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</si>
  <si>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</si>
  <si>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</si>
  <si>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</si>
  <si>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</si>
  <si>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</si>
  <si>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</si>
  <si>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</si>
  <si>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</si>
  <si>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</si>
  <si>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</si>
  <si>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</si>
  <si>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</si>
  <si>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</si>
  <si>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</si>
  <si>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</si>
  <si>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</si>
  <si>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</si>
  <si>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</si>
  <si>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</si>
  <si>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</si>
  <si>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</si>
  <si>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</si>
  <si>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</si>
  <si>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</si>
  <si>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</si>
  <si>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</si>
  <si>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</si>
  <si>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</si>
  <si>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</si>
  <si>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</si>
  <si>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</si>
  <si>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</si>
  <si>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</si>
  <si>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</si>
  <si>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</si>
  <si>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</si>
  <si>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</si>
  <si>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</si>
  <si>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</si>
  <si>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</si>
  <si>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</si>
  <si>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</si>
  <si>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</si>
  <si>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</si>
  <si>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</si>
  <si>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</si>
  <si>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</si>
  <si>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</si>
  <si>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</si>
  <si>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</si>
  <si>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</si>
  <si>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</si>
  <si>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</si>
  <si>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</si>
  <si>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</si>
  <si>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</si>
  <si>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</si>
  <si>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</si>
  <si>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</si>
  <si>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</si>
  <si>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</si>
  <si>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</si>
  <si>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</si>
  <si>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</si>
  <si>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</si>
  <si>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</si>
  <si>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</si>
  <si>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</si>
  <si>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</si>
  <si>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</si>
  <si>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</si>
  <si>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</si>
  <si>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</si>
  <si>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</si>
  <si>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</si>
  <si>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</si>
  <si>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</si>
  <si>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</si>
  <si>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</si>
  <si>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</si>
  <si>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</si>
  <si>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</si>
  <si>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</si>
  <si>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</si>
  <si>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</si>
  <si>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</si>
  <si>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</si>
  <si>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</si>
  <si>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</si>
  <si>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</si>
  <si>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</si>
  <si>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</si>
  <si>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</si>
  <si>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</si>
  <si>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</si>
  <si>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</si>
  <si>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</si>
  <si>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</si>
  <si>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</si>
  <si>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</si>
  <si>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</si>
  <si>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</si>
  <si>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</si>
  <si>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</si>
  <si>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</si>
  <si>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</si>
  <si>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</si>
  <si>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</si>
  <si>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</si>
  <si>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</si>
  <si>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</si>
  <si>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</si>
  <si>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</si>
  <si>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</si>
  <si>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</si>
  <si>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</si>
  <si>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</si>
  <si>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</si>
  <si>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</si>
  <si>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</si>
  <si>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</si>
  <si>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</si>
  <si>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</si>
  <si>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</si>
  <si>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</si>
  <si>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</si>
  <si>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</si>
  <si>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</si>
  <si>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</si>
  <si>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</si>
  <si>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</si>
  <si>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</si>
  <si>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</si>
  <si>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</si>
  <si>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</si>
  <si>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</si>
  <si>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</si>
  <si>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</si>
  <si>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</si>
  <si>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</si>
  <si>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</si>
  <si>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</si>
  <si>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</si>
  <si>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</si>
  <si>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</si>
  <si>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</si>
  <si>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</si>
  <si>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</si>
  <si>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</si>
  <si>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</si>
  <si>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</si>
  <si>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</si>
  <si>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</si>
  <si>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</si>
  <si>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</si>
  <si>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</si>
  <si>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</si>
  <si>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</si>
  <si>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</si>
  <si>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</si>
  <si>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</si>
  <si>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</si>
  <si>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</si>
  <si>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</si>
  <si>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</si>
  <si>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</si>
  <si>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</si>
  <si>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</si>
  <si>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</si>
  <si>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</si>
  <si>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</si>
  <si>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</si>
  <si>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</si>
  <si>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</si>
  <si>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</si>
  <si>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</si>
  <si>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</si>
  <si>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</si>
  <si>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</si>
  <si>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</si>
  <si>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</si>
  <si>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</si>
  <si>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</si>
  <si>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</si>
  <si>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</si>
  <si>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</si>
  <si>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</si>
  <si>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</si>
  <si>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</si>
  <si>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</si>
  <si>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</si>
  <si>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</si>
  <si>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</si>
  <si>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</si>
  <si>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</si>
  <si>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</si>
  <si>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</si>
  <si>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</si>
  <si>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</si>
  <si>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</si>
  <si>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</si>
  <si>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</si>
  <si>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</si>
  <si>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</si>
  <si>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</si>
  <si>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</si>
  <si>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</si>
  <si>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</si>
  <si>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</si>
  <si>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</si>
  <si>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</si>
  <si>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</si>
  <si>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</si>
  <si>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</si>
  <si>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</si>
  <si>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</si>
  <si>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</si>
  <si>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</si>
  <si>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</si>
  <si>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</si>
  <si>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</si>
  <si>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</si>
  <si>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</si>
  <si>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</si>
  <si>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</si>
  <si>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</si>
  <si>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</si>
  <si>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</si>
  <si>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</si>
  <si>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</si>
  <si>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</si>
  <si>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</si>
  <si>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</si>
  <si>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</si>
  <si>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</si>
  <si>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</si>
  <si>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</si>
  <si>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</si>
  <si>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</si>
  <si>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</si>
  <si>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</si>
  <si>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</si>
  <si>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</si>
  <si>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</si>
  <si>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</si>
  <si>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</si>
  <si>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</si>
  <si>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</si>
  <si>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</si>
  <si>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</si>
  <si>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</si>
  <si>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</si>
  <si>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</si>
  <si>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</si>
  <si>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</si>
  <si>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</si>
  <si>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</si>
  <si>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</si>
  <si>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</si>
  <si>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</si>
  <si>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</si>
  <si>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</si>
  <si>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</si>
  <si>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</si>
  <si>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</si>
  <si>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</si>
  <si>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</si>
  <si>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</si>
  <si>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</si>
  <si>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</si>
  <si>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</si>
  <si>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</si>
  <si>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</si>
  <si>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</si>
  <si>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</si>
  <si>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</si>
  <si>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</si>
  <si>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</si>
  <si>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</si>
  <si>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</si>
  <si>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</si>
  <si>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</si>
  <si>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</si>
  <si>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</si>
  <si>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</si>
  <si>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</si>
  <si>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</si>
  <si>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</si>
  <si>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</si>
  <si>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</si>
  <si>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</si>
  <si>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</si>
  <si>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</si>
  <si>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</si>
  <si>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</si>
  <si>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</si>
  <si>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</si>
  <si>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</si>
  <si>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</si>
  <si>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</si>
  <si>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</si>
  <si>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</si>
  <si>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</si>
  <si>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</si>
  <si>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</si>
  <si>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</si>
  <si>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</si>
  <si>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</si>
  <si>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</si>
  <si>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</si>
  <si>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</si>
  <si>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</si>
  <si>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</si>
  <si>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</si>
  <si>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</si>
  <si>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</si>
  <si>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</si>
  <si>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</si>
  <si>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</si>
  <si>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</si>
  <si>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</si>
  <si>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</si>
  <si>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</si>
  <si>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</si>
  <si>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</si>
  <si>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</si>
  <si>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</si>
  <si>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</si>
  <si>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</si>
  <si>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</si>
  <si>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</si>
  <si>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</si>
  <si>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</si>
  <si>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</si>
  <si>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</si>
  <si>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</si>
  <si>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</si>
  <si>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</si>
  <si>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</si>
  <si>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</si>
  <si>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</si>
  <si>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</si>
  <si>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</si>
  <si>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</si>
  <si>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</si>
  <si>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</si>
  <si>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</si>
  <si>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</si>
  <si>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</si>
  <si>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</si>
  <si>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</si>
  <si>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</si>
  <si>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</si>
  <si>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</si>
  <si>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</si>
  <si>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</si>
  <si>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</si>
  <si>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</si>
  <si>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</si>
  <si>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</si>
  <si>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</si>
  <si>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</si>
  <si>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</si>
  <si>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</si>
  <si>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</si>
  <si>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</si>
  <si>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</si>
  <si>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</si>
  <si>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</si>
  <si>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</si>
  <si>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</si>
  <si>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</si>
  <si>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</si>
  <si>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</si>
  <si>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</si>
  <si>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</si>
  <si>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</si>
  <si>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</si>
  <si>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</si>
  <si>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</si>
  <si>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</si>
  <si>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</si>
  <si>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</si>
  <si>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</si>
  <si>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</si>
  <si>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</si>
  <si>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</si>
  <si>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</si>
  <si>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</si>
  <si>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</si>
  <si>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</si>
  <si>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</si>
  <si>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</si>
  <si>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</si>
  <si>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</si>
  <si>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</si>
  <si>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</si>
  <si>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</si>
  <si>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</si>
  <si>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</si>
  <si>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</si>
  <si>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</si>
  <si>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</si>
  <si>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</si>
  <si>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</si>
  <si>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</si>
  <si>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</si>
  <si>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</si>
  <si>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</si>
  <si>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</si>
  <si>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</si>
  <si>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</si>
  <si>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</si>
  <si>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</si>
  <si>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</si>
  <si>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</si>
  <si>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</si>
  <si>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</si>
  <si>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</si>
  <si>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</si>
  <si>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</si>
  <si>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</si>
  <si>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</si>
  <si>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</si>
  <si>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</si>
  <si>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</si>
  <si>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</si>
  <si>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</si>
  <si>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</si>
  <si>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</si>
  <si>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</si>
  <si>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</si>
  <si>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</si>
  <si>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</si>
  <si>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</si>
  <si>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</si>
  <si>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</si>
  <si>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</si>
  <si>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</si>
  <si>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</si>
  <si>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</si>
  <si>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</si>
  <si>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</si>
  <si>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</si>
  <si>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</si>
  <si>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</si>
  <si>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</si>
  <si>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</si>
  <si>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</si>
  <si>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</si>
  <si>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</si>
  <si>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</si>
  <si>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</si>
  <si>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</si>
  <si>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</si>
  <si>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</si>
  <si>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</si>
  <si>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</si>
  <si>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</si>
  <si>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</si>
  <si>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</si>
  <si>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</si>
  <si>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</si>
  <si>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</si>
  <si>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</si>
  <si>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</si>
  <si>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</si>
  <si>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</si>
  <si>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</si>
  <si>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</si>
  <si>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</si>
  <si>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</si>
  <si>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</si>
  <si>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</si>
  <si>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</si>
  <si>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</si>
  <si>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</si>
  <si>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</si>
  <si>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</si>
  <si>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</si>
  <si>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</si>
  <si>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</si>
  <si>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</si>
  <si>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</si>
  <si>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</si>
  <si>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</si>
  <si>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</si>
  <si>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</si>
  <si>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</si>
  <si>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</si>
  <si>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</si>
  <si>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</si>
  <si>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</si>
  <si>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</si>
  <si>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</si>
  <si>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</si>
  <si>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</si>
  <si>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</si>
  <si>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</si>
  <si>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</si>
  <si>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</si>
  <si>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</si>
  <si>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</si>
  <si>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</si>
  <si>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</si>
  <si>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</si>
  <si>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</si>
  <si>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</si>
  <si>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</si>
  <si>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</si>
  <si>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</si>
  <si>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</si>
  <si>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</si>
  <si>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</si>
  <si>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</si>
  <si>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</si>
  <si>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</si>
  <si>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</si>
  <si>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</si>
  <si>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</si>
  <si>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</si>
  <si>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</si>
  <si>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</si>
  <si>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</si>
  <si>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</si>
  <si>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</si>
  <si>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</si>
  <si>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</si>
  <si>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</si>
  <si>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</si>
  <si>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</si>
  <si>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</si>
  <si>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</si>
  <si>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</si>
  <si>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</si>
  <si>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</si>
  <si>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</si>
  <si>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</si>
  <si>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</si>
  <si>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</si>
  <si>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</si>
  <si>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</si>
  <si>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</si>
  <si>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</si>
  <si>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</si>
  <si>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</si>
  <si>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</si>
  <si>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</si>
  <si>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</si>
  <si>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</si>
  <si>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</si>
  <si>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</si>
  <si>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</si>
  <si>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</si>
  <si>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</si>
  <si>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</si>
  <si>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</si>
  <si>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</si>
  <si>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</si>
  <si>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</si>
  <si>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</si>
  <si>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</si>
  <si>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</si>
  <si>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</si>
  <si>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</si>
  <si>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</si>
  <si>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</si>
  <si>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</si>
  <si>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</si>
  <si>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</si>
  <si>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</si>
  <si>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</si>
  <si>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</si>
  <si>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</si>
  <si>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</si>
  <si>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</si>
  <si>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</si>
  <si>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</si>
  <si>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</si>
  <si>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</si>
  <si>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</si>
  <si>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</si>
  <si>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</si>
  <si>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</si>
  <si>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</si>
  <si>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</si>
  <si>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</si>
  <si>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</si>
  <si>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</si>
  <si>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</si>
  <si>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</si>
  <si>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</si>
  <si>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</si>
  <si>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</si>
  <si>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</si>
  <si>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</si>
  <si>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</si>
  <si>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</si>
  <si>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</si>
  <si>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</si>
  <si>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</si>
  <si>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</si>
  <si>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</si>
  <si>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</si>
  <si>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</si>
  <si>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</si>
  <si>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</si>
  <si>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</si>
  <si>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</si>
  <si>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</si>
  <si>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</si>
  <si>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</si>
  <si>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</si>
  <si>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</si>
  <si>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</si>
  <si>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</si>
  <si>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</si>
  <si>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</si>
  <si>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</si>
  <si>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</si>
  <si>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</si>
  <si>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</si>
  <si>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</si>
  <si>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</si>
  <si>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</si>
  <si>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</si>
  <si>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</si>
  <si>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</si>
  <si>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</si>
  <si>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</si>
  <si>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</si>
  <si>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</si>
  <si>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</si>
  <si>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</si>
  <si>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</si>
  <si>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</si>
  <si>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</si>
  <si>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</si>
  <si>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</si>
  <si>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</si>
  <si>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</si>
  <si>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</si>
  <si>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</si>
  <si>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</si>
  <si>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</si>
  <si>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</si>
  <si>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</si>
  <si>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</si>
  <si>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</si>
  <si>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</si>
  <si>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</si>
  <si>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</si>
  <si>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</si>
  <si>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</si>
  <si>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</si>
  <si>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</si>
  <si>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</si>
  <si>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</si>
  <si>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</si>
  <si>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</si>
  <si>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</si>
  <si>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</si>
  <si>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</si>
  <si>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</si>
  <si>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</si>
  <si>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</si>
  <si>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</si>
  <si>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</si>
  <si>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</si>
  <si>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</si>
  <si>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</si>
  <si>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</si>
  <si>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</si>
  <si>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</si>
  <si>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</si>
  <si>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</si>
  <si>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</si>
  <si>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</si>
  <si>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</si>
  <si>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</si>
  <si>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</si>
  <si>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</si>
  <si>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</si>
  <si>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</si>
  <si>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</si>
  <si>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</si>
  <si>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</si>
  <si>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</si>
  <si>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</si>
  <si>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</si>
  <si>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</si>
  <si>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</si>
  <si>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</si>
  <si>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</si>
  <si>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</si>
  <si>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</si>
  <si>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</si>
  <si>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</si>
  <si>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</si>
  <si>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</si>
  <si>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</si>
  <si>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</si>
  <si>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</si>
  <si>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</si>
  <si>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</si>
  <si>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</si>
  <si>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</si>
  <si>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</si>
  <si>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</si>
  <si>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</si>
  <si>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</si>
  <si>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</si>
  <si>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</si>
  <si>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</si>
  <si>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</si>
  <si>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</si>
  <si>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</si>
  <si>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</si>
  <si>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</si>
  <si>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</si>
  <si>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</si>
  <si>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</si>
  <si>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</si>
  <si>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</si>
  <si>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</si>
  <si>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</si>
  <si>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</si>
  <si>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</si>
  <si>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</si>
  <si>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</si>
  <si>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</si>
  <si>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</si>
  <si>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</si>
  <si>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</si>
  <si>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</si>
  <si>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</si>
  <si>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</si>
  <si>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</si>
  <si>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</si>
  <si>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</si>
  <si>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</si>
  <si>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</si>
  <si>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</si>
  <si>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</si>
  <si>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</si>
  <si>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</si>
  <si>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</si>
  <si>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</si>
  <si>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</si>
  <si>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</si>
  <si>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</si>
  <si>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</si>
  <si>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</si>
  <si>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</si>
  <si>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</si>
  <si>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</si>
  <si>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</si>
  <si>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</si>
  <si>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</si>
  <si>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</si>
  <si>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</si>
  <si>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</si>
  <si>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</si>
  <si>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</si>
  <si>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</si>
  <si>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</si>
  <si>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</si>
  <si>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</si>
  <si>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</si>
  <si>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</si>
  <si>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</si>
  <si>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</si>
  <si>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</si>
  <si>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</si>
  <si>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</si>
  <si>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</si>
  <si>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</si>
  <si>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</si>
  <si>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</si>
  <si>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</si>
  <si>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</si>
  <si>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</si>
  <si>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</si>
  <si>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</si>
  <si>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</si>
  <si>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</si>
  <si>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</si>
  <si>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</si>
  <si>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</si>
  <si>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</si>
  <si>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</si>
  <si>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</si>
  <si>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</si>
  <si>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</si>
  <si>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</si>
  <si>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</si>
  <si>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</si>
  <si>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</si>
  <si>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</si>
  <si>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</si>
  <si>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</si>
  <si>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</si>
  <si>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</si>
  <si>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</si>
  <si>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</si>
  <si>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</si>
  <si>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</si>
  <si>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</si>
  <si>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</si>
  <si>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</si>
  <si>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</si>
  <si>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</si>
  <si>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</si>
  <si>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</si>
  <si>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</si>
  <si>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</si>
  <si>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</si>
  <si>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</si>
  <si>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</si>
  <si>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</si>
  <si>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</si>
  <si>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</si>
  <si>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</si>
  <si>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</si>
  <si>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</si>
  <si>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</si>
  <si>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</si>
  <si>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</si>
  <si>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</si>
  <si>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</si>
  <si>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</si>
  <si>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</si>
  <si>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</si>
  <si>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</si>
  <si>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</si>
  <si>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</si>
  <si>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</si>
  <si>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</si>
  <si>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</si>
  <si>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</si>
  <si>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</si>
  <si>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</si>
  <si>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</si>
  <si>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</si>
  <si>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</si>
  <si>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</si>
  <si>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</si>
  <si>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</si>
  <si>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</si>
  <si>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</si>
  <si>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</si>
  <si>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</si>
  <si>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</si>
  <si>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</si>
  <si>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</si>
  <si>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</si>
  <si>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</si>
  <si>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</si>
  <si>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</si>
  <si>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</si>
  <si>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</si>
  <si>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</si>
  <si>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</si>
  <si>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</si>
  <si>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</si>
  <si>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</si>
  <si>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</si>
  <si>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</si>
  <si>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</si>
  <si>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</si>
  <si>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</si>
  <si>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</si>
  <si>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</si>
  <si>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</si>
  <si>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</si>
  <si>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</si>
  <si>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</si>
  <si>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</si>
  <si>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</si>
  <si>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</si>
  <si>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</si>
  <si>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</si>
  <si>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</si>
  <si>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</si>
  <si>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</si>
  <si>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</si>
  <si>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</si>
  <si>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</si>
  <si>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</si>
  <si>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</si>
  <si>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</si>
  <si>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</si>
  <si>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</si>
  <si>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</si>
  <si>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</si>
  <si>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</si>
  <si>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</si>
  <si>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</si>
  <si>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</si>
  <si>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</si>
  <si>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</si>
  <si>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</si>
  <si>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</si>
  <si>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</si>
  <si>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</si>
  <si>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</si>
  <si>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</si>
  <si>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</si>
  <si>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</si>
  <si>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</si>
  <si>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</si>
  <si>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</si>
  <si>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</si>
  <si>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</si>
  <si>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</si>
  <si>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</si>
  <si>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</si>
  <si>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</si>
  <si>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</si>
  <si>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</si>
  <si>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</si>
  <si>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</si>
  <si>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</si>
  <si>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</si>
  <si>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</si>
  <si>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</si>
  <si>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</si>
  <si>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</si>
  <si>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</si>
  <si>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</si>
  <si>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</si>
  <si>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</si>
  <si>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</si>
  <si>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</si>
  <si>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</si>
  <si>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</si>
  <si>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</si>
  <si>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</si>
  <si>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</si>
  <si>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</si>
  <si>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</si>
  <si>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</si>
  <si>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</si>
  <si>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</si>
  <si>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</si>
  <si>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</si>
  <si>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</si>
  <si>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</si>
  <si>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</si>
  <si>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</si>
  <si>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</si>
  <si>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</si>
  <si>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</si>
  <si>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</si>
  <si>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</si>
  <si>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</si>
  <si>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</si>
  <si>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</si>
  <si>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</si>
  <si>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</si>
  <si>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</si>
  <si>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</si>
  <si>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</si>
  <si>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</si>
  <si>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</si>
  <si>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</si>
  <si>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</si>
  <si>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</si>
  <si>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</si>
  <si>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</si>
  <si>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</si>
  <si>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</si>
  <si>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</si>
  <si>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</si>
  <si>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</si>
  <si>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</si>
  <si>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</si>
  <si>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</si>
  <si>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</si>
  <si>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</si>
  <si>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</si>
  <si>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</si>
  <si>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</si>
  <si>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</si>
  <si>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</si>
  <si>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</si>
  <si>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</si>
  <si>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</si>
  <si>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</si>
  <si>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</si>
  <si>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</si>
  <si>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</si>
  <si>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</si>
  <si>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</si>
  <si>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</si>
  <si>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</si>
  <si>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</si>
  <si>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</si>
  <si>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</si>
  <si>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</si>
  <si>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</si>
  <si>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</si>
  <si>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</si>
  <si>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</si>
  <si>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</si>
  <si>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</si>
  <si>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</si>
  <si>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</si>
  <si>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</si>
  <si>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</si>
  <si>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</si>
  <si>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</si>
  <si>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</si>
  <si>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</si>
  <si>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</si>
  <si>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</si>
  <si>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</si>
  <si>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</si>
  <si>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</si>
  <si>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</si>
  <si>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</si>
  <si>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</si>
  <si>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</si>
  <si>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</si>
  <si>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</si>
  <si>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</si>
  <si>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</si>
  <si>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</si>
  <si>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</si>
  <si>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</si>
  <si>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</si>
  <si>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</si>
  <si>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</si>
  <si>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</si>
  <si>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</si>
  <si>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</si>
  <si>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</si>
  <si>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</si>
  <si>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</si>
  <si>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</si>
  <si>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</si>
  <si>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</si>
  <si>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</si>
  <si>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</si>
  <si>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</si>
  <si>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</si>
  <si>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</si>
  <si>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</si>
  <si>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</si>
  <si>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</si>
  <si>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</si>
  <si>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</si>
  <si>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</si>
  <si>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</si>
  <si>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</si>
  <si>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</si>
  <si>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</si>
  <si>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</si>
  <si>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</si>
  <si>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</si>
  <si>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</si>
  <si>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</si>
  <si>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</si>
  <si>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</si>
  <si>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</si>
  <si>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</si>
  <si>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</si>
  <si>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</si>
  <si>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</si>
  <si>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</si>
  <si>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</si>
  <si>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</si>
  <si>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</si>
  <si>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</si>
  <si>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</si>
  <si>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</si>
  <si>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</si>
  <si>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</si>
  <si>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</si>
  <si>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</si>
  <si>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</si>
  <si>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</si>
  <si>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</si>
  <si>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</si>
  <si>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</si>
  <si>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</si>
  <si>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</si>
  <si>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</si>
  <si>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</si>
  <si>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</si>
  <si>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</si>
  <si>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</si>
  <si>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</si>
  <si>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</si>
  <si>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</si>
  <si>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</si>
  <si>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</si>
  <si>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</si>
  <si>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</si>
  <si>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</si>
  <si>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</si>
  <si>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</si>
  <si>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</si>
  <si>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</si>
  <si>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</si>
  <si>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</si>
  <si>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</si>
  <si>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</si>
  <si>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</si>
  <si>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</si>
  <si>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</si>
  <si>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</si>
  <si>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</si>
  <si>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</si>
  <si>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</si>
  <si>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</si>
  <si>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</si>
  <si>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</si>
  <si>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</si>
  <si>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</si>
  <si>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</si>
  <si>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</si>
  <si>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</si>
  <si>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</si>
  <si>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</si>
  <si>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</si>
  <si>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</si>
  <si>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</si>
  <si>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</si>
  <si>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</si>
  <si>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</si>
  <si>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</si>
  <si>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</si>
  <si>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</si>
  <si>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</si>
  <si>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</si>
  <si>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</si>
  <si>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</si>
  <si>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</si>
  <si>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</si>
  <si>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</si>
  <si>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</si>
  <si>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</si>
  <si>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</si>
  <si>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</si>
  <si>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</si>
  <si>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</si>
  <si>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</si>
  <si>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</si>
  <si>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</si>
  <si>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</si>
  <si>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</si>
  <si>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</si>
  <si>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</si>
  <si>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</si>
  <si>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</si>
  <si>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</si>
  <si>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</si>
  <si>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</si>
  <si>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</si>
  <si>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</si>
  <si>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</si>
  <si>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</si>
  <si>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</si>
  <si>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</si>
  <si>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</si>
  <si>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</si>
  <si>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</si>
  <si>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</si>
  <si>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</si>
  <si>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</si>
  <si>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</si>
  <si>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</si>
  <si>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</si>
  <si>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</si>
  <si>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</si>
  <si>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</si>
  <si>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</si>
  <si>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</si>
  <si>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</si>
  <si>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</si>
  <si>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</si>
  <si>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</si>
  <si>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</si>
  <si>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</si>
  <si>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</si>
  <si>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</si>
  <si>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</si>
  <si>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</si>
  <si>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</si>
  <si>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</si>
  <si>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</si>
  <si>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</si>
  <si>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</si>
  <si>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</si>
  <si>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</si>
  <si>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</si>
  <si>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</si>
  <si>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</si>
  <si>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</si>
  <si>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</si>
  <si>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</si>
  <si>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</si>
  <si>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</si>
  <si>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</si>
  <si>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</si>
  <si>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</si>
  <si>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</si>
  <si>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</si>
  <si>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</si>
  <si>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</si>
  <si>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</si>
  <si>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</si>
  <si>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</si>
  <si>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</si>
  <si>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</si>
  <si>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</si>
  <si>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</si>
  <si>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</si>
  <si>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</si>
  <si>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</si>
  <si>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</si>
  <si>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</si>
  <si>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</si>
  <si>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</si>
  <si>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</si>
  <si>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</si>
  <si>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</si>
  <si>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</si>
  <si>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</si>
  <si>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</si>
  <si>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</si>
  <si>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</si>
  <si>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</si>
  <si>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</si>
  <si>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</si>
  <si>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</si>
  <si>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</si>
  <si>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</si>
  <si>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</si>
  <si>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</si>
  <si>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</si>
  <si>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</si>
  <si>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</si>
  <si>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</si>
  <si>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</si>
  <si>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</si>
  <si>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</si>
  <si>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</si>
  <si>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</si>
  <si>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</si>
  <si>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</si>
  <si>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</si>
  <si>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</si>
  <si>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</si>
  <si>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</si>
  <si>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</si>
  <si>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</si>
  <si>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</si>
  <si>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</si>
  <si>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</si>
  <si>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</si>
  <si>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</si>
  <si>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</si>
  <si>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</si>
  <si>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</si>
  <si>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</si>
  <si>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</si>
  <si>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</si>
  <si>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</si>
  <si>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</si>
  <si>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</si>
  <si>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</si>
  <si>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</si>
  <si>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</si>
  <si>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</si>
  <si>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</si>
  <si>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</si>
  <si>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</si>
  <si>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</si>
  <si>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</si>
  <si>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</si>
  <si>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</si>
  <si>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</si>
  <si>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</si>
  <si>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</si>
  <si>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</si>
  <si>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</si>
  <si>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</si>
  <si>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</si>
  <si>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</si>
  <si>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</si>
  <si>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</si>
  <si>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</si>
  <si>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</si>
  <si>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</si>
  <si>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</si>
  <si>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</si>
  <si>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</si>
  <si>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</si>
  <si>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</si>
  <si>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</si>
  <si>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</si>
  <si>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</si>
  <si>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</si>
  <si>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</si>
  <si>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</si>
  <si>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</si>
  <si>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</si>
  <si>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</si>
  <si>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</si>
  <si>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</si>
  <si>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</si>
  <si>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</si>
  <si>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</si>
  <si>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</si>
  <si>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</si>
  <si>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</si>
  <si>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</si>
  <si>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</si>
  <si>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</si>
  <si>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</si>
  <si>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</si>
  <si>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</si>
  <si>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</si>
  <si>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</si>
  <si>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</si>
  <si>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</si>
  <si>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</si>
  <si>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</si>
  <si>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</si>
  <si>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</si>
  <si>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</si>
  <si>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</si>
  <si>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</si>
  <si>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</si>
  <si>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</si>
  <si>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</si>
  <si>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</si>
  <si>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</si>
  <si>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</si>
  <si>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</si>
  <si>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</si>
  <si>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</si>
  <si>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</si>
  <si>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</si>
  <si>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</si>
  <si>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</si>
  <si>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</si>
  <si>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</si>
  <si>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</si>
  <si>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</si>
  <si>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</si>
  <si>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</si>
  <si>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</si>
  <si>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</si>
  <si>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</si>
  <si>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</si>
  <si>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</si>
  <si>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</si>
  <si>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</si>
  <si>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</si>
  <si>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</si>
  <si>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</si>
  <si>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</si>
  <si>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</si>
  <si>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</si>
  <si>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</si>
  <si>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</si>
  <si>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</si>
  <si>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</si>
  <si>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</si>
  <si>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</si>
  <si>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</si>
  <si>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</si>
  <si>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</si>
  <si>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</si>
  <si>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</si>
  <si>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</si>
  <si>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</si>
  <si>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</si>
  <si>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</si>
  <si>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</si>
  <si>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</si>
  <si>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</si>
  <si>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</si>
  <si>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</si>
  <si>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</si>
  <si>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</si>
  <si>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</si>
  <si>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</si>
  <si>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</si>
  <si>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</si>
  <si>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</si>
  <si>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</si>
  <si>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</si>
  <si>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</si>
  <si>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</si>
  <si>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</si>
  <si>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</si>
  <si>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</si>
  <si>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</si>
  <si>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</si>
  <si>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</si>
  <si>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</si>
  <si>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</si>
  <si>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</si>
  <si>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</si>
  <si>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</si>
  <si>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</si>
  <si>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</si>
  <si>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</si>
  <si>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</si>
  <si>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</si>
  <si>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</si>
  <si>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</si>
  <si>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</si>
  <si>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</si>
  <si>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</si>
  <si>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</si>
  <si>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</si>
  <si>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</si>
  <si>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</si>
  <si>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</si>
  <si>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</si>
  <si>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</si>
  <si>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</si>
  <si>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</si>
  <si>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</si>
  <si>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</si>
  <si>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</si>
  <si>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</si>
  <si>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</si>
  <si>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</si>
  <si>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</si>
  <si>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</si>
  <si>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</si>
  <si>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</si>
  <si>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</si>
  <si>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</si>
  <si>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</si>
  <si>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</si>
  <si>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</si>
  <si>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</si>
  <si>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</si>
  <si>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</si>
  <si>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</si>
  <si>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</si>
  <si>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</si>
  <si>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</si>
  <si>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</si>
  <si>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</si>
  <si>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</si>
  <si>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</si>
  <si>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</si>
  <si>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</si>
  <si>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</si>
  <si>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</si>
  <si>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</si>
  <si>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</si>
  <si>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</si>
  <si>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</si>
  <si>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</si>
  <si>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</si>
  <si>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</si>
  <si>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</si>
  <si>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</si>
  <si>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</si>
  <si>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</si>
  <si>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</si>
  <si>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</si>
  <si>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</si>
  <si>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</si>
  <si>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</si>
  <si>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</si>
  <si>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</si>
  <si>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</si>
  <si>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</si>
  <si>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</si>
  <si>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</si>
  <si>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</si>
  <si>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</si>
  <si>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</si>
  <si>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</si>
  <si>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</si>
  <si>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</si>
  <si>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</si>
  <si>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</si>
  <si>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</si>
  <si>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</si>
  <si>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</si>
  <si>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</si>
  <si>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</si>
  <si>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</si>
  <si>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</si>
  <si>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</si>
  <si>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</si>
  <si>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</si>
  <si>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</si>
  <si>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</si>
  <si>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</si>
  <si>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</si>
  <si>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</si>
  <si>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</si>
  <si>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</si>
  <si>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</si>
  <si>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</si>
  <si>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</si>
  <si>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</si>
  <si>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</si>
  <si>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</si>
  <si>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</si>
  <si>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</si>
  <si>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</si>
  <si>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</si>
  <si>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</si>
  <si>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</si>
  <si>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</si>
  <si>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</si>
  <si>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</si>
  <si>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</si>
  <si>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</si>
  <si>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</si>
  <si>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</si>
  <si>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</si>
  <si>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</si>
  <si>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</si>
  <si>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</si>
  <si>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</si>
  <si>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</si>
  <si>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</si>
  <si>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</si>
  <si>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</si>
  <si>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</si>
  <si>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</si>
  <si>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</si>
  <si>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</si>
  <si>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</si>
  <si>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</si>
  <si>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</si>
  <si>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</si>
  <si>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</si>
  <si>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</si>
  <si>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</si>
  <si>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</si>
  <si>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</si>
  <si>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</si>
  <si>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</si>
  <si>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</si>
  <si>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</si>
  <si>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</si>
  <si>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</si>
  <si>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</si>
  <si>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</si>
  <si>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</si>
  <si>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</si>
  <si>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</si>
  <si>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</si>
  <si>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</si>
  <si>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</si>
  <si>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</si>
  <si>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</si>
  <si>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</si>
  <si>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</si>
  <si>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</si>
  <si>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</si>
  <si>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</si>
  <si>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</si>
  <si>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</si>
  <si>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</si>
  <si>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</si>
  <si>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</si>
  <si>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</si>
  <si>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</si>
  <si>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</si>
  <si>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</si>
  <si>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</si>
  <si>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</si>
  <si>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</si>
  <si>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</si>
  <si>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</si>
  <si>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</si>
  <si>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</si>
  <si>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</si>
  <si>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</si>
  <si>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</si>
  <si>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</si>
  <si>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</si>
  <si>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</si>
  <si>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</si>
  <si>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</si>
  <si>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</si>
  <si>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</si>
  <si>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</si>
  <si>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</si>
  <si>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</si>
  <si>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</si>
  <si>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</si>
  <si>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</si>
  <si>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</si>
  <si>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</si>
  <si>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</si>
  <si>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</si>
  <si>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</si>
  <si>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</si>
  <si>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</si>
  <si>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</si>
  <si>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</si>
  <si>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</si>
  <si>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</si>
  <si>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</si>
  <si>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</si>
  <si>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</si>
  <si>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</si>
  <si>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</si>
  <si>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</si>
  <si>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</si>
  <si>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</si>
  <si>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</si>
  <si>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</si>
  <si>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</si>
  <si>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</si>
  <si>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</si>
  <si>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</si>
  <si>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</si>
  <si>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</si>
  <si>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</si>
  <si>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</si>
  <si>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</si>
  <si>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</si>
  <si>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</si>
  <si>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</si>
  <si>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</si>
  <si>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</si>
  <si>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</si>
  <si>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</si>
  <si>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</si>
  <si>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</si>
  <si>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</si>
  <si>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</si>
  <si>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</si>
  <si>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</si>
  <si>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</si>
  <si>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</si>
  <si>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</si>
  <si>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</si>
  <si>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</si>
  <si>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</si>
  <si>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</si>
  <si>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</si>
  <si>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</si>
  <si>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</si>
  <si>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</si>
  <si>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</si>
  <si>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</si>
  <si>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</si>
  <si>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</si>
  <si>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</si>
  <si>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</si>
  <si>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</si>
  <si>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</si>
  <si>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</si>
  <si>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</si>
  <si>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</si>
  <si>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</si>
  <si>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</si>
  <si>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</si>
  <si>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</si>
  <si>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</si>
  <si>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</si>
  <si>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</si>
  <si>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</si>
  <si>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</si>
  <si>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</si>
  <si>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</si>
  <si>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</si>
  <si>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</si>
  <si>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</si>
  <si>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</si>
  <si>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</si>
  <si>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</si>
  <si>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</si>
  <si>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</si>
  <si>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</si>
  <si>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</si>
  <si>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</si>
  <si>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</si>
  <si>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</si>
  <si>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</si>
  <si>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</si>
  <si>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</si>
  <si>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</si>
  <si>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</si>
  <si>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</si>
  <si>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</si>
  <si>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</si>
  <si>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</si>
  <si>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</si>
  <si>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</si>
  <si>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</si>
  <si>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</si>
  <si>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</si>
  <si>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</si>
  <si>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</si>
  <si>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</si>
  <si>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</si>
  <si>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</si>
  <si>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</si>
  <si>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</si>
  <si>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</si>
  <si>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</si>
  <si>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</si>
  <si>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</si>
  <si>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</si>
  <si>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</si>
  <si>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</si>
  <si>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</si>
  <si>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</si>
  <si>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</si>
  <si>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</si>
  <si>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</si>
  <si>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</si>
  <si>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</si>
  <si>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</si>
  <si>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</si>
  <si>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</si>
  <si>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</si>
  <si>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</si>
  <si>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</si>
  <si>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</si>
  <si>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</si>
  <si>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</si>
  <si>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</si>
  <si>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</si>
  <si>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</si>
  <si>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</si>
  <si>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</si>
  <si>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</si>
  <si>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</si>
  <si>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</si>
  <si>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</si>
  <si>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</si>
  <si>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</si>
  <si>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</si>
  <si>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</si>
  <si>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</si>
  <si>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</si>
  <si>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</si>
  <si>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</si>
  <si>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</si>
  <si>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</si>
  <si>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</si>
  <si>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</si>
  <si>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</si>
  <si>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</si>
  <si>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</si>
  <si>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</si>
  <si>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</si>
  <si>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</si>
  <si>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</si>
  <si>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</si>
  <si>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</si>
  <si>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</si>
  <si>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</si>
  <si>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</si>
  <si>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</si>
  <si>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</si>
  <si>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</si>
  <si>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</si>
  <si>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</si>
  <si>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</si>
  <si>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</si>
  <si>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</si>
  <si>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</si>
  <si>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</si>
  <si>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</si>
  <si>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</si>
  <si>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</si>
  <si>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</si>
  <si>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</si>
  <si>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</si>
  <si>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</si>
  <si>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</si>
  <si>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</si>
  <si>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</si>
  <si>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</si>
  <si>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</si>
  <si>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</si>
  <si>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</si>
  <si>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</si>
  <si>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</si>
  <si>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</si>
  <si>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</si>
  <si>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</si>
  <si>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</si>
  <si>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</si>
  <si>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</si>
  <si>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</si>
  <si>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</si>
  <si>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</si>
  <si>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</si>
  <si>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</si>
  <si>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</si>
  <si>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</si>
  <si>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</si>
  <si>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</si>
  <si>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</si>
  <si>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</si>
  <si>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</si>
  <si>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</si>
  <si>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</si>
  <si>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</si>
  <si>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</si>
  <si>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</si>
  <si>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</si>
  <si>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</si>
  <si>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</si>
  <si>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</si>
  <si>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</si>
  <si>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</si>
  <si>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</si>
  <si>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</si>
  <si>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</si>
  <si>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</si>
  <si>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</si>
  <si>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</si>
  <si>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</si>
  <si>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</si>
  <si>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</si>
  <si>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</si>
  <si>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</si>
  <si>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</si>
  <si>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</si>
  <si>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</si>
  <si>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</si>
  <si>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</si>
  <si>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</si>
  <si>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</si>
  <si>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</si>
  <si>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</si>
  <si>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</si>
  <si>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</si>
  <si>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</si>
  <si>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</si>
  <si>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</si>
  <si>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</si>
  <si>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</si>
  <si>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</si>
  <si>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</si>
  <si>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</si>
  <si>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</si>
  <si>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</si>
  <si>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</si>
  <si>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</si>
  <si>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</si>
  <si>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</si>
  <si>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</si>
  <si>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</si>
  <si>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</si>
  <si>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</si>
  <si>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</si>
  <si>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</si>
  <si>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</si>
  <si>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</si>
  <si>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</si>
  <si>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</si>
  <si>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</si>
  <si>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</si>
  <si>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</si>
  <si>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</si>
  <si>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</si>
  <si>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</si>
  <si>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</si>
  <si>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</si>
  <si>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</si>
  <si>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</si>
  <si>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</si>
  <si>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</si>
  <si>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</si>
  <si>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</si>
  <si>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</si>
  <si>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</si>
  <si>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</si>
  <si>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</si>
  <si>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</si>
  <si>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</si>
  <si>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</si>
  <si>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</si>
  <si>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</si>
  <si>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</si>
  <si>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</si>
  <si>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</si>
  <si>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</si>
  <si>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</si>
  <si>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</si>
  <si>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</si>
  <si>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</si>
  <si>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</si>
  <si>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</si>
  <si>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</si>
  <si>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</si>
  <si>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</si>
  <si>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</si>
  <si>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</si>
  <si>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</si>
  <si>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</si>
  <si>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</si>
  <si>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</si>
  <si>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</si>
  <si>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</si>
  <si>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</si>
  <si>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</si>
  <si>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</si>
  <si>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</si>
  <si>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</si>
  <si>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</si>
  <si>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</si>
  <si>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</si>
  <si>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</si>
  <si>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</si>
  <si>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</si>
  <si>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</si>
  <si>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</si>
  <si>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</si>
  <si>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</si>
  <si>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</si>
  <si>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</si>
  <si>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</si>
  <si>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</si>
  <si>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</si>
  <si>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</si>
  <si>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</si>
  <si>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</si>
  <si>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</si>
  <si>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</si>
  <si>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</si>
  <si>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</si>
  <si>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</si>
  <si>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</si>
  <si>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</si>
  <si>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</si>
  <si>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</si>
  <si>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</si>
  <si>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</si>
  <si>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</si>
  <si>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</si>
  <si>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</si>
  <si>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</si>
  <si>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</si>
  <si>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</si>
  <si>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</si>
  <si>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</si>
  <si>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</si>
  <si>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</si>
  <si>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</si>
  <si>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</si>
  <si>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</si>
  <si>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</si>
  <si>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</si>
  <si>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</si>
  <si>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</si>
  <si>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</si>
  <si>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</si>
  <si>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</si>
  <si>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</si>
  <si>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</si>
  <si>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</si>
  <si>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</si>
  <si>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</si>
  <si>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</si>
  <si>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</si>
  <si>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</si>
  <si>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</si>
  <si>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</si>
  <si>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</si>
  <si>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</si>
  <si>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</si>
  <si>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</si>
  <si>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</si>
  <si>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</si>
  <si>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</si>
  <si>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</si>
  <si>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</si>
  <si>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</si>
  <si>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</si>
  <si>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</si>
  <si>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</si>
  <si>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</si>
  <si>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</si>
  <si>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</si>
  <si>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</si>
  <si>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</si>
  <si>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</si>
  <si>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</si>
  <si>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</si>
  <si>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</si>
  <si>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</si>
  <si>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</si>
  <si>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</si>
  <si>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</si>
  <si>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</si>
  <si>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</si>
  <si>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</si>
  <si>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</si>
  <si>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</si>
  <si>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</si>
  <si>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</si>
  <si>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</si>
  <si>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</si>
  <si>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</si>
  <si>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</si>
  <si>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</si>
  <si>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</si>
  <si>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</si>
  <si>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</si>
  <si>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</si>
  <si>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</si>
  <si>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</si>
  <si>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</si>
  <si>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</si>
  <si>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</si>
  <si>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</si>
  <si>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</si>
  <si>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</si>
  <si>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</si>
  <si>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</si>
  <si>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</si>
  <si>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</si>
  <si>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</si>
  <si>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</si>
  <si>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</si>
  <si>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</si>
  <si>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</si>
  <si>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</si>
  <si>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</si>
  <si>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</si>
  <si>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</si>
  <si>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</si>
  <si>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</si>
  <si>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</si>
  <si>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</si>
  <si>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</si>
  <si>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</si>
  <si>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</si>
  <si>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</si>
  <si>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</si>
  <si>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</si>
  <si>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</si>
  <si>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</si>
  <si>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</si>
  <si>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</si>
  <si>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</si>
  <si>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</si>
  <si>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</si>
  <si>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</si>
  <si>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</si>
  <si>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</si>
  <si>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</si>
  <si>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</si>
  <si>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</si>
  <si>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</si>
  <si>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</si>
  <si>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</si>
  <si>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</si>
  <si>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</si>
  <si>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</si>
  <si>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</si>
  <si>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</si>
  <si>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</si>
  <si>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</si>
  <si>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</si>
  <si>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</si>
  <si>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</si>
  <si>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</si>
  <si>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</si>
  <si>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</si>
  <si>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</si>
  <si>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</si>
  <si>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</si>
  <si>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</si>
  <si>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</si>
  <si>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</si>
  <si>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</si>
  <si>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</si>
  <si>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</si>
  <si>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</si>
  <si>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</si>
  <si>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</si>
  <si>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</si>
  <si>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</si>
  <si>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</si>
  <si>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</si>
  <si>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</si>
  <si>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</si>
  <si>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</si>
  <si>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</si>
  <si>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</si>
  <si>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</si>
  <si>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</si>
  <si>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</si>
  <si>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</si>
  <si>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</si>
  <si>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</si>
  <si>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</si>
  <si>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</si>
  <si>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</si>
  <si>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</si>
  <si>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</si>
  <si>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</si>
  <si>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</si>
  <si>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</si>
  <si>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</si>
  <si>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</si>
  <si>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</si>
  <si>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</si>
  <si>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</si>
  <si>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</si>
  <si>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</si>
  <si>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</si>
  <si>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</si>
  <si>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</si>
  <si>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</si>
  <si>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</si>
  <si>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</si>
  <si>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</si>
  <si>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</si>
  <si>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</si>
  <si>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</si>
  <si>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</si>
  <si>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</si>
  <si>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</si>
  <si>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</si>
  <si>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</si>
  <si>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</si>
  <si>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</si>
  <si>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</si>
  <si>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</si>
  <si>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</si>
  <si>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</si>
  <si>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</si>
  <si>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</si>
  <si>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</si>
  <si>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</si>
  <si>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</si>
  <si>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</si>
  <si>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</si>
  <si>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</si>
  <si>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</si>
  <si>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</si>
  <si>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</si>
  <si>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</si>
  <si>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</si>
  <si>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</si>
  <si>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</si>
  <si>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</si>
  <si>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</si>
  <si>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</si>
  <si>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</si>
  <si>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</si>
  <si>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</si>
  <si>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</si>
  <si>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</si>
  <si>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</si>
  <si>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</si>
  <si>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</si>
  <si>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</si>
  <si>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</si>
  <si>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</si>
  <si>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</si>
  <si>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</si>
  <si>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</si>
  <si>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</si>
  <si>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</si>
  <si>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</si>
  <si>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</si>
  <si>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</si>
  <si>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</si>
  <si>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</si>
  <si>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</si>
  <si>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</si>
  <si>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</si>
  <si>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</si>
  <si>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</si>
  <si>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</si>
  <si>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</si>
  <si>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</si>
  <si>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</si>
  <si>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</si>
  <si>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</si>
  <si>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</si>
  <si>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</si>
  <si>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</si>
  <si>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</si>
  <si>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</si>
  <si>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</si>
  <si>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</si>
  <si>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</si>
  <si>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</si>
  <si>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</si>
  <si>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</si>
  <si>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</si>
  <si>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</si>
  <si>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</si>
  <si>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</si>
  <si>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</si>
  <si>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</si>
  <si>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</si>
  <si>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</si>
  <si>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</si>
  <si>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</si>
  <si>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</si>
  <si>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</si>
  <si>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</si>
  <si>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</si>
  <si>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</si>
  <si>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</si>
  <si>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</si>
  <si>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</si>
  <si>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</si>
  <si>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</si>
  <si>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</si>
  <si>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</si>
  <si>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</si>
  <si>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</si>
  <si>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</si>
  <si>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</si>
  <si>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</si>
  <si>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</si>
  <si>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</si>
  <si>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</si>
  <si>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</si>
  <si>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</si>
  <si>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</si>
  <si>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</si>
  <si>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</si>
  <si>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</si>
  <si>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</si>
  <si>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</si>
  <si>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</si>
  <si>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</si>
  <si>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</si>
  <si>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</si>
  <si>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</si>
  <si>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</si>
  <si>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</si>
  <si>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</si>
  <si>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</si>
  <si>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</si>
  <si>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</si>
  <si>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</si>
  <si>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</si>
  <si>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</si>
  <si>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</si>
  <si>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</si>
  <si>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</si>
  <si>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</si>
  <si>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</si>
  <si>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</si>
  <si>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</si>
  <si>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</si>
  <si>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</si>
  <si>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</si>
  <si>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</si>
  <si>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</si>
  <si>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</si>
  <si>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</si>
  <si>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</si>
  <si>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</si>
  <si>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</si>
  <si>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</si>
  <si>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</si>
  <si>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</si>
  <si>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</si>
  <si>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</si>
  <si>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</si>
  <si>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</si>
  <si>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</si>
  <si>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</si>
  <si>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</si>
  <si>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</si>
  <si>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</si>
  <si>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</si>
  <si>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</si>
  <si>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</si>
  <si>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</si>
  <si>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</si>
  <si>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</si>
  <si>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</si>
  <si>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</si>
  <si>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</si>
  <si>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</si>
  <si>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</si>
  <si>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</si>
  <si>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</si>
  <si>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</si>
  <si>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</si>
  <si>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</si>
  <si>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</si>
  <si>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</si>
  <si>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</si>
  <si>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</si>
  <si>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</si>
  <si>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</si>
  <si>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</si>
  <si>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</si>
  <si>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</si>
  <si>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</si>
  <si>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</si>
  <si>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</si>
  <si>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</si>
  <si>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</si>
  <si>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</si>
  <si>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</si>
  <si>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</si>
  <si>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</si>
  <si>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</si>
  <si>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</si>
  <si>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</si>
  <si>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</si>
  <si>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</si>
  <si>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</si>
  <si>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</si>
  <si>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</si>
  <si>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</si>
  <si>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</si>
  <si>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</si>
  <si>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</si>
  <si>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</si>
  <si>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</si>
  <si>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</si>
  <si>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</si>
  <si>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</si>
  <si>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</si>
  <si>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</si>
  <si>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</si>
  <si>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</si>
  <si>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</si>
  <si>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</si>
  <si>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</si>
  <si>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</si>
  <si>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</si>
  <si>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</si>
  <si>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</si>
  <si>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</si>
  <si>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</si>
  <si>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</si>
  <si>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</si>
  <si>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</si>
  <si>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</si>
  <si>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</si>
  <si>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</si>
  <si>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</si>
  <si>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</si>
  <si>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</si>
  <si>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</si>
  <si>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</si>
  <si>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</si>
  <si>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</si>
  <si>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</si>
  <si>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</si>
  <si>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</si>
  <si>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</si>
  <si>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</si>
  <si>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</si>
  <si>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</si>
  <si>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</si>
  <si>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</si>
  <si>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</si>
  <si>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</si>
  <si>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</si>
  <si>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</si>
  <si>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</si>
  <si>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</si>
  <si>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</si>
  <si>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</si>
  <si>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</si>
  <si>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</si>
  <si>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</si>
  <si>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</si>
  <si>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</si>
  <si>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</si>
  <si>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</si>
  <si>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</si>
  <si>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</si>
  <si>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</si>
  <si>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</si>
  <si>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</si>
  <si>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</si>
  <si>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</si>
  <si>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</si>
  <si>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</si>
  <si>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</si>
  <si>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</si>
  <si>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</si>
  <si>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</si>
  <si>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</si>
  <si>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</si>
  <si>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</si>
  <si>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</si>
  <si>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</si>
  <si>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</si>
  <si>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</si>
  <si>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</si>
  <si>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</si>
  <si>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</si>
  <si>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</si>
  <si>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</si>
  <si>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</si>
  <si>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</si>
  <si>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</si>
  <si>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</si>
  <si>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</si>
  <si>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</si>
  <si>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</si>
  <si>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</si>
  <si>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</si>
  <si>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</si>
  <si>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</si>
  <si>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</si>
  <si>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</si>
  <si>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</si>
  <si>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</si>
  <si>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</si>
  <si>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</si>
  <si>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</si>
  <si>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</si>
  <si>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</si>
  <si>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</si>
  <si>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</si>
  <si>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</si>
  <si>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</si>
  <si>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</si>
  <si>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</si>
  <si>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</si>
  <si>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</si>
  <si>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</si>
  <si>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</si>
  <si>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</si>
  <si>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</si>
  <si>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</si>
  <si>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</si>
  <si>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</si>
  <si>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</si>
  <si>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</si>
  <si>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</si>
  <si>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</si>
  <si>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</si>
  <si>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</si>
  <si>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</si>
  <si>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</si>
  <si>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</si>
  <si>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</si>
  <si>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</si>
  <si>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</si>
  <si>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</si>
  <si>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</si>
  <si>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</si>
  <si>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</si>
  <si>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</si>
  <si>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</si>
  <si>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</si>
  <si>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</si>
  <si>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</si>
  <si>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</si>
  <si>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</si>
  <si>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</si>
  <si>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</si>
  <si>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</si>
  <si>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</si>
  <si>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</si>
  <si>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</si>
  <si>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</si>
  <si>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</si>
  <si>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</si>
  <si>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</si>
  <si>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</si>
  <si>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</si>
  <si>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</si>
  <si>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</si>
  <si>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</si>
  <si>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</si>
  <si>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</si>
  <si>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</si>
  <si>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</si>
  <si>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</si>
  <si>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</si>
  <si>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</si>
  <si>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</si>
  <si>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</si>
  <si>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</si>
  <si>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</si>
  <si>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</si>
  <si>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</si>
  <si>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</si>
  <si>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</si>
  <si>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</si>
  <si>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</si>
  <si>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</si>
  <si>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</si>
  <si>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</si>
  <si>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</si>
  <si>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</si>
  <si>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</si>
  <si>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</si>
  <si>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</si>
  <si>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</si>
  <si>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</si>
  <si>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</si>
  <si>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</si>
  <si>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</si>
  <si>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</si>
  <si>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</si>
  <si>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</si>
  <si>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</si>
  <si>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</si>
  <si>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</si>
  <si>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</si>
  <si>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</si>
  <si>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</si>
  <si>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</si>
  <si>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</si>
  <si>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</si>
  <si>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</si>
  <si>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</si>
  <si>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</si>
  <si>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</si>
  <si>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</si>
  <si>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</si>
  <si>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</si>
  <si>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</si>
  <si>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</si>
  <si>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</si>
  <si>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</si>
  <si>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</si>
  <si>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</si>
  <si>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</si>
  <si>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</si>
  <si>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</si>
  <si>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</si>
  <si>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</si>
  <si>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</si>
  <si>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</si>
  <si>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</si>
  <si>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</si>
  <si>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</si>
  <si>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</si>
  <si>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</si>
  <si>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</si>
  <si>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</si>
  <si>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</si>
  <si>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</si>
  <si>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</si>
  <si>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</si>
  <si>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</si>
  <si>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</si>
  <si>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</si>
  <si>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</si>
  <si>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</si>
  <si>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</si>
  <si>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</si>
  <si>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</si>
  <si>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</si>
  <si>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</si>
  <si>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</si>
  <si>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</si>
  <si>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</si>
  <si>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</si>
  <si>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</si>
  <si>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</si>
  <si>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</si>
  <si>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</si>
  <si>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</si>
  <si>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</si>
  <si>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</si>
  <si>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</si>
  <si>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</si>
  <si>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</si>
  <si>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</si>
  <si>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</si>
  <si>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</si>
  <si>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</si>
  <si>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</si>
  <si>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</si>
  <si>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</si>
  <si>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</si>
  <si>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</si>
  <si>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</si>
  <si>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</si>
  <si>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</si>
  <si>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</si>
  <si>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</si>
  <si>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</si>
  <si>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</si>
  <si>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</si>
  <si>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</si>
  <si>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</si>
  <si>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</si>
  <si>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</si>
  <si>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</si>
  <si>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</si>
  <si>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</si>
  <si>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</si>
  <si>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</si>
  <si>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</si>
  <si>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</si>
  <si>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</si>
  <si>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</si>
  <si>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</si>
  <si>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</si>
  <si>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</si>
  <si>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</si>
  <si>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</si>
  <si>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</si>
  <si>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</si>
  <si>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</si>
  <si>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</si>
  <si>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</si>
  <si>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</si>
  <si>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</si>
  <si>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</si>
  <si>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</si>
  <si>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</si>
  <si>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</si>
  <si>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</si>
  <si>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</si>
  <si>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</si>
  <si>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</si>
  <si>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</si>
  <si>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</si>
  <si>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</si>
  <si>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</si>
  <si>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</si>
  <si>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</si>
  <si>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</si>
  <si>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</si>
  <si>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</si>
  <si>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</si>
  <si>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</si>
  <si>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</si>
  <si>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</si>
  <si>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</si>
  <si>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</si>
  <si>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</si>
  <si>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</si>
  <si>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</si>
  <si>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</si>
  <si>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</si>
  <si>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</si>
  <si>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</si>
  <si>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</si>
  <si>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</si>
  <si>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</si>
  <si>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</si>
  <si>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</si>
  <si>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</si>
  <si>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</si>
  <si>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</si>
  <si>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</si>
  <si>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</si>
  <si>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</si>
  <si>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</si>
  <si>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</si>
  <si>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</si>
  <si>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</si>
  <si>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</si>
  <si>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</si>
  <si>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</si>
  <si>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</si>
  <si>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</si>
  <si>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</si>
  <si>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</si>
  <si>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</si>
  <si>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</si>
  <si>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</si>
  <si>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</si>
  <si>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</si>
  <si>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</si>
  <si>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</si>
  <si>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</si>
  <si>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</si>
  <si>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</si>
  <si>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</si>
  <si>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</si>
  <si>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</si>
  <si>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</si>
  <si>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</si>
  <si>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</si>
  <si>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</si>
  <si>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</si>
  <si>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</si>
  <si>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</si>
  <si>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</si>
  <si>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</si>
  <si>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</si>
  <si>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</si>
  <si>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</si>
  <si>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</si>
  <si>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</si>
  <si>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</si>
  <si>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</si>
  <si>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</si>
  <si>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</si>
  <si>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</si>
  <si>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</si>
  <si>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</si>
  <si>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</si>
  <si>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</si>
  <si>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</si>
  <si>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</si>
  <si>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</si>
  <si>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</si>
  <si>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</si>
  <si>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</si>
  <si>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</si>
  <si>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</si>
  <si>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</si>
  <si>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</si>
  <si>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</si>
  <si>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</si>
  <si>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</si>
  <si>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</si>
  <si>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</si>
  <si>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</si>
  <si>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</si>
  <si>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</si>
  <si>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</si>
  <si>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</si>
  <si>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</si>
  <si>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</si>
  <si>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</si>
  <si>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</si>
  <si>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</si>
  <si>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</si>
  <si>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</si>
  <si>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</si>
  <si>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</si>
  <si>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</si>
  <si>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</si>
  <si>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</si>
  <si>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</si>
  <si>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</si>
  <si>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</si>
  <si>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</si>
  <si>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</si>
  <si>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</si>
  <si>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</si>
  <si>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</si>
  <si>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</si>
  <si>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</si>
  <si>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</si>
  <si>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</si>
  <si>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</si>
  <si>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</si>
  <si>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</si>
  <si>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</si>
  <si>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</si>
  <si>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</si>
  <si>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</si>
  <si>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</si>
  <si>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</si>
  <si>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</si>
  <si>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</si>
  <si>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</si>
  <si>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</si>
  <si>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</si>
  <si>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</si>
  <si>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</si>
  <si>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</si>
  <si>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</si>
  <si>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</si>
  <si>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</si>
  <si>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</si>
  <si>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</si>
  <si>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</si>
  <si>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</si>
  <si>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</si>
  <si>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</si>
  <si>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</si>
  <si>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</si>
  <si>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</si>
  <si>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</si>
  <si>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</si>
  <si>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</si>
  <si>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</si>
  <si>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</si>
  <si>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</si>
  <si>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</si>
  <si>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</si>
  <si>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</si>
  <si>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</si>
  <si>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</si>
  <si>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</si>
  <si>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</si>
  <si>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</si>
  <si>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</si>
  <si>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</si>
  <si>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</si>
  <si>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</si>
  <si>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</si>
  <si>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</si>
  <si>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</si>
  <si>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</si>
  <si>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</si>
  <si>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</si>
  <si>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</si>
  <si>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</si>
  <si>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</si>
  <si>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</si>
  <si>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</si>
  <si>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</si>
  <si>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</si>
  <si>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</si>
  <si>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</si>
  <si>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</si>
  <si>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</si>
  <si>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</si>
  <si>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</si>
  <si>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</si>
  <si>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</si>
  <si>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</si>
  <si>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</si>
  <si>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</si>
  <si>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</si>
  <si>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</si>
  <si>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</si>
  <si>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</si>
  <si>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</si>
  <si>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</si>
  <si>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</si>
  <si>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</si>
  <si>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</si>
  <si>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</si>
  <si>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</si>
  <si>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</si>
  <si>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</si>
  <si>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</si>
  <si>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</si>
  <si>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</si>
  <si>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</si>
  <si>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</si>
  <si>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</si>
  <si>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</si>
  <si>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</si>
  <si>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</si>
  <si>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</si>
  <si>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</si>
  <si>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</si>
  <si>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</si>
  <si>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</si>
  <si>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</si>
  <si>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</si>
  <si>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</si>
  <si>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</si>
  <si>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</si>
  <si>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</si>
  <si>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</si>
  <si>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</si>
  <si>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</si>
  <si>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</si>
  <si>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</si>
  <si>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</si>
  <si>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</si>
  <si>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</si>
  <si>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</si>
  <si>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</si>
  <si>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</si>
  <si>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</si>
  <si>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</si>
  <si>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</si>
  <si>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</si>
  <si>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</si>
  <si>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</si>
  <si>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</si>
  <si>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</si>
  <si>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</si>
  <si>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</si>
  <si>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</si>
  <si>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</si>
  <si>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</si>
  <si>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</si>
  <si>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</si>
  <si>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</si>
  <si>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</si>
  <si>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</si>
  <si>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</si>
  <si>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</si>
  <si>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</si>
  <si>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</si>
  <si>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</si>
  <si>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</si>
  <si>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</si>
  <si>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</si>
  <si>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</si>
  <si>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</si>
  <si>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</si>
  <si>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</si>
  <si>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</si>
  <si>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</si>
  <si>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</si>
  <si>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</si>
  <si>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</si>
  <si>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</si>
  <si>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</si>
  <si>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</si>
  <si>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</si>
  <si>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</si>
  <si>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</si>
  <si>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</si>
  <si>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</si>
  <si>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</si>
  <si>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</si>
  <si>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</si>
  <si>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</si>
  <si>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</si>
  <si>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</si>
  <si>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</si>
  <si>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</si>
  <si>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</si>
  <si>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</si>
  <si>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</si>
  <si>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</si>
  <si>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</si>
  <si>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</si>
  <si>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</si>
  <si>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</si>
  <si>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</si>
  <si>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</si>
  <si>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</si>
  <si>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</si>
  <si>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</si>
  <si>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</si>
  <si>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</si>
  <si>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</si>
  <si>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</si>
  <si>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</si>
  <si>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</si>
  <si>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</si>
  <si>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</si>
  <si>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</si>
  <si>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</si>
  <si>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</si>
  <si>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</si>
  <si>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</si>
  <si>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</si>
  <si>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</si>
  <si>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</si>
  <si>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</si>
  <si>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</si>
  <si>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</si>
  <si>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</si>
  <si>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</si>
  <si>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</si>
  <si>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</si>
  <si>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</si>
  <si>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</si>
  <si>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</si>
  <si>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</si>
  <si>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</si>
  <si>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</si>
  <si>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</si>
  <si>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</si>
  <si>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</si>
  <si>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</si>
  <si>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</si>
  <si>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</si>
  <si>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</si>
  <si>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</si>
  <si>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</si>
  <si>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</si>
  <si>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</si>
  <si>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</si>
  <si>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</si>
  <si>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</si>
  <si>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</si>
  <si>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</si>
  <si>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</si>
  <si>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</si>
  <si>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</si>
  <si>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</si>
  <si>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</si>
  <si>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</si>
  <si>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</si>
  <si>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</si>
  <si>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</si>
  <si>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</si>
  <si>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</si>
  <si>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</si>
  <si>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</si>
  <si>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</si>
  <si>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</si>
  <si>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</si>
  <si>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</si>
  <si>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</si>
  <si>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</si>
  <si>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</si>
  <si>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</si>
  <si>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</si>
  <si>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</si>
  <si>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</si>
  <si>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</si>
  <si>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</si>
  <si>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</si>
  <si>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</si>
  <si>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</si>
  <si>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</si>
  <si>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</si>
  <si>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</si>
  <si>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</si>
  <si>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</si>
  <si>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</si>
  <si>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</si>
  <si>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</si>
  <si>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</si>
  <si>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</si>
  <si>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</si>
  <si>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</si>
  <si>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</si>
  <si>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</si>
  <si>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</si>
  <si>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</si>
  <si>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</si>
  <si>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</si>
  <si>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</si>
  <si>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</si>
  <si>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</si>
  <si>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</si>
  <si>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</si>
  <si>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</si>
  <si>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</si>
  <si>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</si>
  <si>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</si>
  <si>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</si>
  <si>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</si>
  <si>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</si>
  <si>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</si>
  <si>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</si>
  <si>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</si>
  <si>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</si>
  <si>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</si>
  <si>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</si>
  <si>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</si>
  <si>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</si>
  <si>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</si>
  <si>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</si>
  <si>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</si>
  <si>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</si>
  <si>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</si>
  <si>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</si>
  <si>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</si>
  <si>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</si>
  <si>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</si>
  <si>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</si>
  <si>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</si>
  <si>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</si>
  <si>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</si>
  <si>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</si>
  <si>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</si>
  <si>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</si>
  <si>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</si>
  <si>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</si>
  <si>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</si>
  <si>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</si>
  <si>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</si>
  <si>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</si>
  <si>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</si>
  <si>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</si>
  <si>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</si>
  <si>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</si>
  <si>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</si>
  <si>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</si>
  <si>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</si>
  <si>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</si>
  <si>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</si>
  <si>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</si>
  <si>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</si>
  <si>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</si>
  <si>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</si>
  <si>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</si>
  <si>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</si>
  <si>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</si>
  <si>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</si>
  <si>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</si>
  <si>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</si>
  <si>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</si>
  <si>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</si>
  <si>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</si>
  <si>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</si>
  <si>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</si>
  <si>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</si>
  <si>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</si>
  <si>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</si>
  <si>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</si>
  <si>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</si>
  <si>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</si>
  <si>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</si>
  <si>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</si>
  <si>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</si>
  <si>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</si>
  <si>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</si>
  <si>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</si>
  <si>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</si>
  <si>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</si>
  <si>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</si>
  <si>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</si>
  <si>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</si>
  <si>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</si>
  <si>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</si>
  <si>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</si>
  <si>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</si>
  <si>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</si>
  <si>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</si>
  <si>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</si>
  <si>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</si>
  <si>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</si>
  <si>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</si>
  <si>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</si>
  <si>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</si>
  <si>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</si>
  <si>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</si>
  <si>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</si>
  <si>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</si>
  <si>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</si>
  <si>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</si>
  <si>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</si>
  <si>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</si>
  <si>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</si>
  <si>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</si>
  <si>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</si>
  <si>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</si>
  <si>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</si>
  <si>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</si>
  <si>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</si>
  <si>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</si>
  <si>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</si>
  <si>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</si>
  <si>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</si>
  <si>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</si>
  <si>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</si>
  <si>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</si>
  <si>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</si>
  <si>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</si>
  <si>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</si>
  <si>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</si>
  <si>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</si>
  <si>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</si>
  <si>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</si>
  <si>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</si>
  <si>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</si>
  <si>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</si>
  <si>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</si>
  <si>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</si>
  <si>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</si>
  <si>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</si>
  <si>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</si>
  <si>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</si>
  <si>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</si>
  <si>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</si>
  <si>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</si>
  <si>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</si>
  <si>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</si>
  <si>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</si>
  <si>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</si>
  <si>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</si>
  <si>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</si>
  <si>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</si>
  <si>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</si>
  <si>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</si>
  <si>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</si>
  <si>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</si>
  <si>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</si>
  <si>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</si>
  <si>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</si>
  <si>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</si>
  <si>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</si>
  <si>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</si>
  <si>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</si>
  <si>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</si>
  <si>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</si>
  <si>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</si>
  <si>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</si>
  <si>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</si>
  <si>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</si>
  <si>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</si>
  <si>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</si>
  <si>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</si>
  <si>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</si>
  <si>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</si>
  <si>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</si>
  <si>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</si>
  <si>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</si>
  <si>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</si>
  <si>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</si>
  <si>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</si>
  <si>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</si>
  <si>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</si>
  <si>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</si>
  <si>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</si>
  <si>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</si>
  <si>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</si>
  <si>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</si>
  <si>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</si>
  <si>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</si>
  <si>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</si>
  <si>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</si>
  <si>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</si>
  <si>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</si>
  <si>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</si>
  <si>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</si>
  <si>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</si>
  <si>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</si>
  <si>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</si>
  <si>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</si>
  <si>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</si>
  <si>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</si>
  <si>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</si>
  <si>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</si>
  <si>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</si>
  <si>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</si>
  <si>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</si>
  <si>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</si>
  <si>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</si>
  <si>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</si>
  <si>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</si>
  <si>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</si>
  <si>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</si>
  <si>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</si>
  <si>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</si>
  <si>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</si>
  <si>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</si>
  <si>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</si>
  <si>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</si>
  <si>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</si>
  <si>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</si>
  <si>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</si>
  <si>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</si>
  <si>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</si>
  <si>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</si>
  <si>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</si>
  <si>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</si>
  <si>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</si>
  <si>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</si>
  <si>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</si>
  <si>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</si>
  <si>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</si>
  <si>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</si>
  <si>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</si>
  <si>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</si>
  <si>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</si>
  <si>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</si>
  <si>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</si>
  <si>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</si>
  <si>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</si>
  <si>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</si>
  <si>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</si>
  <si>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</si>
  <si>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</si>
  <si>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</si>
  <si>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</si>
  <si>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</si>
  <si>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</si>
  <si>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</si>
  <si>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</si>
  <si>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</si>
  <si>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</si>
  <si>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</si>
  <si>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</si>
  <si>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</si>
  <si>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</si>
  <si>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</si>
  <si>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</si>
  <si>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</si>
  <si>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</si>
  <si>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</si>
  <si>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</si>
  <si>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</si>
  <si>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</si>
  <si>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</si>
  <si>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</si>
  <si>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</si>
  <si>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</si>
  <si>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</si>
  <si>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</si>
  <si>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</si>
  <si>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</si>
  <si>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</si>
  <si>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</si>
  <si>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</si>
  <si>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</si>
  <si>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</si>
  <si>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</si>
  <si>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</si>
  <si>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</si>
  <si>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</si>
  <si>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</si>
  <si>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</si>
  <si>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</si>
  <si>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</si>
  <si>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</si>
  <si>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</si>
  <si>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</si>
  <si>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</si>
  <si>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</si>
  <si>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</si>
  <si>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</si>
  <si>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</si>
  <si>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</si>
  <si>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</si>
  <si>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</si>
  <si>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</si>
  <si>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</si>
  <si>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</si>
  <si>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</si>
  <si>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</si>
  <si>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</si>
  <si>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</si>
  <si>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</si>
  <si>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</si>
  <si>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</si>
  <si>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</si>
  <si>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</si>
  <si>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</si>
  <si>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</si>
  <si>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</si>
  <si>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</si>
  <si>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</si>
  <si>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</si>
  <si>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</si>
  <si>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</si>
  <si>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</si>
  <si>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</si>
  <si>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</si>
  <si>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</si>
  <si>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</si>
  <si>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</si>
  <si>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</si>
  <si>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</si>
  <si>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</si>
  <si>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</si>
  <si>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</si>
  <si>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</si>
  <si>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</si>
  <si>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</si>
  <si>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</si>
  <si>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</si>
  <si>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</si>
  <si>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</si>
  <si>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</si>
  <si>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</si>
  <si>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</si>
  <si>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</si>
  <si>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</si>
  <si>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</si>
  <si>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</si>
  <si>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</si>
  <si>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</si>
  <si>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</si>
  <si>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</si>
  <si>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</si>
  <si>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</si>
  <si>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</si>
  <si>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</si>
  <si>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</si>
  <si>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</si>
  <si>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</si>
  <si>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</si>
  <si>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</si>
  <si>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</si>
  <si>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</si>
  <si>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</si>
  <si>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</si>
  <si>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</si>
  <si>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</si>
  <si>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</si>
  <si>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</si>
  <si>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</si>
  <si>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</si>
  <si>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</si>
  <si>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</si>
  <si>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</si>
  <si>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</si>
  <si>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</si>
  <si>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</si>
  <si>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</si>
  <si>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</si>
  <si>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</si>
  <si>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</si>
  <si>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</si>
  <si>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</si>
  <si>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</si>
  <si>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</si>
  <si>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</si>
  <si>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</si>
  <si>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</si>
  <si>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</si>
  <si>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</si>
  <si>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</si>
  <si>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</si>
  <si>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</si>
  <si>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</si>
  <si>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</si>
  <si>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</si>
  <si>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</si>
  <si>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</si>
  <si>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</si>
  <si>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</si>
  <si>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</si>
  <si>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</si>
  <si>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</si>
  <si>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</si>
  <si>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</si>
  <si>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</si>
  <si>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</si>
  <si>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</si>
  <si>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</si>
  <si>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</si>
  <si>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</si>
  <si>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</si>
  <si>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</si>
  <si>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</si>
  <si>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</si>
  <si>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</si>
  <si>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</si>
  <si>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</si>
  <si>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</si>
  <si>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</si>
  <si>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</si>
  <si>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</si>
  <si>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</si>
  <si>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</si>
  <si>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</si>
  <si>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</si>
  <si>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</si>
  <si>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</si>
  <si>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</si>
  <si>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</si>
  <si>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</si>
  <si>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</si>
  <si>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</si>
  <si>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</si>
  <si>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</si>
  <si>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</si>
  <si>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</si>
  <si>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</si>
  <si>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</si>
  <si>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</si>
  <si>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</si>
  <si>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</si>
  <si>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</si>
  <si>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</si>
  <si>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</si>
  <si>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</si>
  <si>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</si>
  <si>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</si>
  <si>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</si>
  <si>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</si>
  <si>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</si>
  <si>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</si>
  <si>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</si>
  <si>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</si>
  <si>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</si>
  <si>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</si>
  <si>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</si>
  <si>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</si>
  <si>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</si>
  <si>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</si>
  <si>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</si>
  <si>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</si>
  <si>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</si>
  <si>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</si>
  <si>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</si>
  <si>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</si>
  <si>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</si>
  <si>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</si>
  <si>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</si>
  <si>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</si>
  <si>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</si>
  <si>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</si>
  <si>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</si>
  <si>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</si>
  <si>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</si>
  <si>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</si>
  <si>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</si>
  <si>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</si>
  <si>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</si>
  <si>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</si>
  <si>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</si>
  <si>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</si>
  <si>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</si>
  <si>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</si>
  <si>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</si>
  <si>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</si>
  <si>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</si>
  <si>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</si>
  <si>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</si>
  <si>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</si>
  <si>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</si>
  <si>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</si>
  <si>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</si>
  <si>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</si>
  <si>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</si>
  <si>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</si>
  <si>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</si>
  <si>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</si>
  <si>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</si>
  <si>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</si>
  <si>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</si>
  <si>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</si>
  <si>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</si>
  <si>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</si>
  <si>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</si>
  <si>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</si>
  <si>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</si>
  <si>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</si>
  <si>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</si>
  <si>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</si>
  <si>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</si>
  <si>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</si>
  <si>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</si>
  <si>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</si>
  <si>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</si>
  <si>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</si>
  <si>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</si>
  <si>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</si>
  <si>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</si>
  <si>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</si>
  <si>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</si>
  <si>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</si>
  <si>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</si>
  <si>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</si>
  <si>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</si>
  <si>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</si>
  <si>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</si>
  <si>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</si>
  <si>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</si>
  <si>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</si>
  <si>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</si>
  <si>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</si>
  <si>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</si>
  <si>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</si>
  <si>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</si>
  <si>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</si>
  <si>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</si>
  <si>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</si>
  <si>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</si>
  <si>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</si>
  <si>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</si>
  <si>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</si>
  <si>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</si>
  <si>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</si>
  <si>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</si>
  <si>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</si>
  <si>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</si>
  <si>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</si>
  <si>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</si>
  <si>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</si>
  <si>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</si>
  <si>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</si>
  <si>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</si>
  <si>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</si>
  <si>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</si>
  <si>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</si>
  <si>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</si>
  <si>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</si>
  <si>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</si>
  <si>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</si>
  <si>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</si>
  <si>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</si>
  <si>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</si>
  <si>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</si>
  <si>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</si>
  <si>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</si>
  <si>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</si>
  <si>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</si>
  <si>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</si>
  <si>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</si>
  <si>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</si>
  <si>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</si>
  <si>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</si>
  <si>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</si>
  <si>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</si>
  <si>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</si>
  <si>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</si>
  <si>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</si>
  <si>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</si>
  <si>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</si>
  <si>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</si>
  <si>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</si>
  <si>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</si>
  <si>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</si>
  <si>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</si>
  <si>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</si>
  <si>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</si>
  <si>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</si>
  <si>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</si>
  <si>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</si>
  <si>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</si>
  <si>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</si>
  <si>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</si>
  <si>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</si>
  <si>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</si>
  <si>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</si>
  <si>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</si>
  <si>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</si>
  <si>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</si>
  <si>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</si>
  <si>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</si>
  <si>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</si>
  <si>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</si>
  <si>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</si>
  <si>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</si>
  <si>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</si>
  <si>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</si>
  <si>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</si>
  <si>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</si>
  <si>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</si>
  <si>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</si>
  <si>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</si>
  <si>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</si>
  <si>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</si>
  <si>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</si>
  <si>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</si>
  <si>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</si>
  <si>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</si>
  <si>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</si>
  <si>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</si>
  <si>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</si>
  <si>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</si>
  <si>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</si>
  <si>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</si>
  <si>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</si>
  <si>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</si>
  <si>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</si>
  <si>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</si>
  <si>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</si>
  <si>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</si>
  <si>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</si>
  <si>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</si>
  <si>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</si>
  <si>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</si>
  <si>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</si>
  <si>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</si>
  <si>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</si>
  <si>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</si>
  <si>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</si>
  <si>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</si>
  <si>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</si>
  <si>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</si>
  <si>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</si>
  <si>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</si>
  <si>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</si>
  <si>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</si>
  <si>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</si>
  <si>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</si>
  <si>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</si>
  <si>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</si>
  <si>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</si>
  <si>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</si>
  <si>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</si>
  <si>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</si>
  <si>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</si>
  <si>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</si>
  <si>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</si>
  <si>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</si>
  <si>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</si>
  <si>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</si>
  <si>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</si>
  <si>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</si>
  <si>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</si>
  <si>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</si>
  <si>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</si>
  <si>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</si>
  <si>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</si>
  <si>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</si>
  <si>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</si>
  <si>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</si>
  <si>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</si>
  <si>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</si>
  <si>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</si>
  <si>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</si>
  <si>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</si>
  <si>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</si>
  <si>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</si>
  <si>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</si>
  <si>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</si>
  <si>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</si>
  <si>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</si>
  <si>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</si>
  <si>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</si>
  <si>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</si>
  <si>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</si>
  <si>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</si>
  <si>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</si>
  <si>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</si>
  <si>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</si>
  <si>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</si>
  <si>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</si>
  <si>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</si>
  <si>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</si>
  <si>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</si>
  <si>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</si>
  <si>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</si>
  <si>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</si>
  <si>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</si>
  <si>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</si>
  <si>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</si>
  <si>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</si>
  <si>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</si>
  <si>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</si>
  <si>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</si>
  <si>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</si>
  <si>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</si>
  <si>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</si>
  <si>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</si>
  <si>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</si>
  <si>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</si>
  <si>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</si>
  <si>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</si>
  <si>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</si>
  <si>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</si>
  <si>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</si>
  <si>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</si>
  <si>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</si>
  <si>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</si>
  <si>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</si>
  <si>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</si>
  <si>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</si>
  <si>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</si>
  <si>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</si>
  <si>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</si>
  <si>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</si>
  <si>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</si>
  <si>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</si>
  <si>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</si>
  <si>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</si>
  <si>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</si>
  <si>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</si>
  <si>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</si>
  <si>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</si>
  <si>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</si>
  <si>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</si>
  <si>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</si>
  <si>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</si>
  <si>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</si>
  <si>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</si>
  <si>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</si>
  <si>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</si>
  <si>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</si>
  <si>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</si>
  <si>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</si>
  <si>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</si>
  <si>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</si>
  <si>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</si>
  <si>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</si>
  <si>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</si>
  <si>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</si>
  <si>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</si>
  <si>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</si>
  <si>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</si>
  <si>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</si>
  <si>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</si>
  <si>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</si>
  <si>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</si>
  <si>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</si>
  <si>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</si>
  <si>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</si>
  <si>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</si>
  <si>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</si>
  <si>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</si>
  <si>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</si>
  <si>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</si>
  <si>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</si>
  <si>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</si>
  <si>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</si>
  <si>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</si>
  <si>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</si>
  <si>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</si>
  <si>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</si>
  <si>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</si>
  <si>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</si>
  <si>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</si>
  <si>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</si>
  <si>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</si>
  <si>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</si>
  <si>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</si>
  <si>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</si>
  <si>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</si>
  <si>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</si>
  <si>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</si>
  <si>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</si>
  <si>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</si>
  <si>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</si>
  <si>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</si>
  <si>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</si>
  <si>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</si>
  <si>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</si>
  <si>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</si>
  <si>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</si>
  <si>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</si>
  <si>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</si>
  <si>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</si>
  <si>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</si>
  <si>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</si>
  <si>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</si>
  <si>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</si>
  <si>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</si>
  <si>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</si>
  <si>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</si>
  <si>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</si>
  <si>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</si>
  <si>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</si>
  <si>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</si>
  <si>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</si>
  <si>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</si>
  <si>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</si>
  <si>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</si>
  <si>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</si>
  <si>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</si>
  <si>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</si>
  <si>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</si>
  <si>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</si>
  <si>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</si>
  <si>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</si>
  <si>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</si>
  <si>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</si>
  <si>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</si>
  <si>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</si>
  <si>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</si>
  <si>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</si>
  <si>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</si>
  <si>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</si>
  <si>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</si>
  <si>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</si>
  <si>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</si>
  <si>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</si>
  <si>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</si>
  <si>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</si>
  <si>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</si>
  <si>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</si>
  <si>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</si>
  <si>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</si>
  <si>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</si>
  <si>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</si>
  <si>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</si>
  <si>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</si>
  <si>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</si>
  <si>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</si>
  <si>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</si>
  <si>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</si>
  <si>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</si>
  <si>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</si>
  <si>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</si>
  <si>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</si>
  <si>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</si>
  <si>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</si>
  <si>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</si>
  <si>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</si>
  <si>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</si>
  <si>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</si>
  <si>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</si>
  <si>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</si>
  <si>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</si>
  <si>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</si>
  <si>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</si>
  <si>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</si>
  <si>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</si>
  <si>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</si>
  <si>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</si>
  <si>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</si>
  <si>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</si>
  <si>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</si>
  <si>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</si>
  <si>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</si>
  <si>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</si>
  <si>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</si>
  <si>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</si>
  <si>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</si>
  <si>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</si>
  <si>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</si>
  <si>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</si>
  <si>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</si>
  <si>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</si>
  <si>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</si>
  <si>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</si>
  <si>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</si>
  <si>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</si>
  <si>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</si>
  <si>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</si>
  <si>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</si>
  <si>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</si>
  <si>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</si>
  <si>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</si>
  <si>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</si>
  <si>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</si>
  <si>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</si>
  <si>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</si>
  <si>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</si>
  <si>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</si>
  <si>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</si>
  <si>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</si>
  <si>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</si>
  <si>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</si>
  <si>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</si>
  <si>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</si>
  <si>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</si>
  <si>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</si>
  <si>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</si>
  <si>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</si>
  <si>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</si>
  <si>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</si>
  <si>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</si>
  <si>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</si>
  <si>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</si>
  <si>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</si>
  <si>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</si>
  <si>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</si>
  <si>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</si>
  <si>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</si>
  <si>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</si>
  <si>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</si>
  <si>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</si>
  <si>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</si>
  <si>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</si>
  <si>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</si>
  <si>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</si>
  <si>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</si>
  <si>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</si>
  <si>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</si>
  <si>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</si>
  <si>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</si>
  <si>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</si>
  <si>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</si>
  <si>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</si>
  <si>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</si>
  <si>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</si>
  <si>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</si>
  <si>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</si>
  <si>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</si>
  <si>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</si>
  <si>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</si>
  <si>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</si>
  <si>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</si>
  <si>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</si>
  <si>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</si>
  <si>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</si>
  <si>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</si>
  <si>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</si>
  <si>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</si>
  <si>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</si>
  <si>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</si>
  <si>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</si>
  <si>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</si>
  <si>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</si>
  <si>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</si>
  <si>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</si>
  <si>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</si>
  <si>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</si>
  <si>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</si>
  <si>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</si>
  <si>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</si>
  <si>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</si>
  <si>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</si>
  <si>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</si>
  <si>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</si>
  <si>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</si>
  <si>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</si>
  <si>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</si>
  <si>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</si>
  <si>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</si>
  <si>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</si>
  <si>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</si>
  <si>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</si>
  <si>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</si>
  <si>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</si>
  <si>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</si>
  <si>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</si>
  <si>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</si>
  <si>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</si>
  <si>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</si>
  <si>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</si>
  <si>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</si>
  <si>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</si>
  <si>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</si>
  <si>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</si>
  <si>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</si>
  <si>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</si>
  <si>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</si>
  <si>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</si>
  <si>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</si>
  <si>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</si>
  <si>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</si>
  <si>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</si>
  <si>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</si>
  <si>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</si>
  <si>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</si>
  <si>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</si>
  <si>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</si>
  <si>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</si>
  <si>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</si>
  <si>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</si>
  <si>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</si>
  <si>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</si>
  <si>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</si>
  <si>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</si>
  <si>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</si>
  <si>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</si>
  <si>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</si>
  <si>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</si>
  <si>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</si>
  <si>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</si>
  <si>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</si>
  <si>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</si>
  <si>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</si>
  <si>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</si>
  <si>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</si>
  <si>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</si>
  <si>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</si>
  <si>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</si>
  <si>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</si>
  <si>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</si>
  <si>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</si>
  <si>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</si>
  <si>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</si>
  <si>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</si>
  <si>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</si>
  <si>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</si>
  <si>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</si>
  <si>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</si>
  <si>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</si>
  <si>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</si>
  <si>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</si>
  <si>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</si>
  <si>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</si>
  <si>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</si>
  <si>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</si>
  <si>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</si>
  <si>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</si>
  <si>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</si>
  <si>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</si>
  <si>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</si>
  <si>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</si>
  <si>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</si>
  <si>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</si>
  <si>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</si>
  <si>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</si>
  <si>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</si>
  <si>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</si>
  <si>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</si>
  <si>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</si>
  <si>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</si>
  <si>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</si>
  <si>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</si>
  <si>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</si>
  <si>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</si>
  <si>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</si>
  <si>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</si>
  <si>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</si>
  <si>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</si>
  <si>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</si>
  <si>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</si>
  <si>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</si>
  <si>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</si>
  <si>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</si>
  <si>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</si>
  <si>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</si>
  <si>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</si>
  <si>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</si>
  <si>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</si>
  <si>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</si>
  <si>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</si>
  <si>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</si>
  <si>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</si>
  <si>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</si>
  <si>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</si>
  <si>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</si>
  <si>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</si>
  <si>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</si>
  <si>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</si>
  <si>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</si>
  <si>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</si>
  <si>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</si>
  <si>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</si>
  <si>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</si>
  <si>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</si>
  <si>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</si>
  <si>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</si>
  <si>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</si>
  <si>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</si>
  <si>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</si>
  <si>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</si>
  <si>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</si>
  <si>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</si>
  <si>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</si>
  <si>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</si>
  <si>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</si>
  <si>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</si>
  <si>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</si>
  <si>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</si>
  <si>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</si>
  <si>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</si>
  <si>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</si>
  <si>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</si>
  <si>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</si>
  <si>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</si>
  <si>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</si>
  <si>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</si>
  <si>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</si>
  <si>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</si>
  <si>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</si>
  <si>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</si>
  <si>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</si>
  <si>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</si>
  <si>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</si>
  <si>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</si>
  <si>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</si>
  <si>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</si>
  <si>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</si>
  <si>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</si>
  <si>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</si>
  <si>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</si>
  <si>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</si>
  <si>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</si>
  <si>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</si>
  <si>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</si>
  <si>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</si>
  <si>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</si>
  <si>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</si>
  <si>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</si>
  <si>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</si>
  <si>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</si>
  <si>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</si>
  <si>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</si>
  <si>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</si>
  <si>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</si>
  <si>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</si>
  <si>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</si>
  <si>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</si>
  <si>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</si>
  <si>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</si>
  <si>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</si>
  <si>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</si>
  <si>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</si>
  <si>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</si>
  <si>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</si>
  <si>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</si>
  <si>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</si>
  <si>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</si>
  <si>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</si>
  <si>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</si>
  <si>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</si>
  <si>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</si>
  <si>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</si>
  <si>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</si>
  <si>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</si>
  <si>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</si>
  <si>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</si>
  <si>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</si>
  <si>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</si>
  <si>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</si>
  <si>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</si>
  <si>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</si>
  <si>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</si>
  <si>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</si>
  <si>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</si>
  <si>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</si>
  <si>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</si>
  <si>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</si>
  <si>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</si>
  <si>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</si>
  <si>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</si>
  <si>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</si>
  <si>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</si>
  <si>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</si>
  <si>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</si>
  <si>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</si>
  <si>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</si>
  <si>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</si>
  <si>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</si>
  <si>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</si>
  <si>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</si>
  <si>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</si>
  <si>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</si>
  <si>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</si>
  <si>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</si>
  <si>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</si>
  <si>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</si>
  <si>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</si>
  <si>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</si>
  <si>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</si>
  <si>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</si>
  <si>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</si>
  <si>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</si>
  <si>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</si>
  <si>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</si>
  <si>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</si>
  <si>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</si>
  <si>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</si>
  <si>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</si>
  <si>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</si>
  <si>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</si>
  <si>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</si>
  <si>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</si>
  <si>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</si>
  <si>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</si>
  <si>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</si>
  <si>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</si>
  <si>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</si>
  <si>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</si>
  <si>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</si>
  <si>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</si>
  <si>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</si>
  <si>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</si>
  <si>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</si>
  <si>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</si>
  <si>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</si>
  <si>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</si>
  <si>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</si>
  <si>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</si>
  <si>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</si>
  <si>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</si>
  <si>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</si>
  <si>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</si>
  <si>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</si>
  <si>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</si>
  <si>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</si>
  <si>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</si>
  <si>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</si>
  <si>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</si>
  <si>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</si>
  <si>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</si>
  <si>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</si>
  <si>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</si>
  <si>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</si>
  <si>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</si>
  <si>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</si>
  <si>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</si>
  <si>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</si>
  <si>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</si>
  <si>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</si>
  <si>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</si>
  <si>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</si>
  <si>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</si>
  <si>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</si>
  <si>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</si>
  <si>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</si>
  <si>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</si>
  <si>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</si>
  <si>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</si>
  <si>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</si>
  <si>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</si>
  <si>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</si>
  <si>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</si>
  <si>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</si>
  <si>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</si>
  <si>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</si>
  <si>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</si>
  <si>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</si>
  <si>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</si>
  <si>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</si>
  <si>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</si>
  <si>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</si>
  <si>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</si>
  <si>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</si>
  <si>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</si>
  <si>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</si>
  <si>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</si>
  <si>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</si>
  <si>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</si>
  <si>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</si>
  <si>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</si>
  <si>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</si>
  <si>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</si>
  <si>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</si>
  <si>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</si>
  <si>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</si>
  <si>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</si>
  <si>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</si>
  <si>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</si>
  <si>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</si>
  <si>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</si>
  <si>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</si>
  <si>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</si>
  <si>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</si>
  <si>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</si>
  <si>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</si>
  <si>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</si>
  <si>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</si>
  <si>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</si>
  <si>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</si>
  <si>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</si>
  <si>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</si>
  <si>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</si>
  <si>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</si>
  <si>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</si>
  <si>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</si>
  <si>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</si>
  <si>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</si>
  <si>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</si>
  <si>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</si>
  <si>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</si>
  <si>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</si>
  <si>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</si>
  <si>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</si>
  <si>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</si>
  <si>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</si>
  <si>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</si>
  <si>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</si>
  <si>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</si>
  <si>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</si>
  <si>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</si>
  <si>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</si>
  <si>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</si>
  <si>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</si>
  <si>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</si>
  <si>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</si>
  <si>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</si>
  <si>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</si>
  <si>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</si>
  <si>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</si>
  <si>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</si>
  <si>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</si>
  <si>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</si>
  <si>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</si>
  <si>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</si>
  <si>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</si>
  <si>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</si>
  <si>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</si>
  <si>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</si>
  <si>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</si>
  <si>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</si>
  <si>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</si>
  <si>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</si>
  <si>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</si>
  <si>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</si>
  <si>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</si>
  <si>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</si>
  <si>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</si>
  <si>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</si>
  <si>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</si>
  <si>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</si>
  <si>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</si>
  <si>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</si>
  <si>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</si>
  <si>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</si>
  <si>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</si>
  <si>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</si>
  <si>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</si>
  <si>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</si>
  <si>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</si>
  <si>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</si>
  <si>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</si>
  <si>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</si>
  <si>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</si>
  <si>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</si>
  <si>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</si>
  <si>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</si>
  <si>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</si>
  <si>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</si>
  <si>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</si>
  <si>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</si>
  <si>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</si>
  <si>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</si>
  <si>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</si>
  <si>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</si>
  <si>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</si>
  <si>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</si>
  <si>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</si>
  <si>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</si>
  <si>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</si>
  <si>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</si>
  <si>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</si>
  <si>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</si>
  <si>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</si>
  <si>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</si>
  <si>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</si>
  <si>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</si>
  <si>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</si>
  <si>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</si>
  <si>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</si>
  <si>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</si>
  <si>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</si>
  <si>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</si>
  <si>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</si>
  <si>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</si>
  <si>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</si>
  <si>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</si>
  <si>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</si>
  <si>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</si>
  <si>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</si>
  <si>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</si>
  <si>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</si>
  <si>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</si>
  <si>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</si>
  <si>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</si>
  <si>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</si>
  <si>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</si>
  <si>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</si>
  <si>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</si>
  <si>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</si>
  <si>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</si>
  <si>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</si>
  <si>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</si>
  <si>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</si>
  <si>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</si>
  <si>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</si>
  <si>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</si>
  <si>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</si>
  <si>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</si>
  <si>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</si>
  <si>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</si>
  <si>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</si>
  <si>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</si>
  <si>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</si>
  <si>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</si>
  <si>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</si>
  <si>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</si>
  <si>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</si>
  <si>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</si>
  <si>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</si>
  <si>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</si>
  <si>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</si>
  <si>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</si>
  <si>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</si>
  <si>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</si>
  <si>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</si>
  <si>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</si>
  <si>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</si>
  <si>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</si>
  <si>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</si>
  <si>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</si>
  <si>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</si>
  <si>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</si>
  <si>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</si>
  <si>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</si>
  <si>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</si>
  <si>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</si>
  <si>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</si>
  <si>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</si>
  <si>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</si>
  <si>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</si>
  <si>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</si>
  <si>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</si>
  <si>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</si>
  <si>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</si>
  <si>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</si>
  <si>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</si>
  <si>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</si>
  <si>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</si>
  <si>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</si>
  <si>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</si>
  <si>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</si>
  <si>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</si>
  <si>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</si>
  <si>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</si>
  <si>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</si>
  <si>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</si>
  <si>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</si>
  <si>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</si>
  <si>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</si>
  <si>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</si>
  <si>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</si>
  <si>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</si>
  <si>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</si>
  <si>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</si>
  <si>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</si>
  <si>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</si>
  <si>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</si>
  <si>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</si>
  <si>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</si>
  <si>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</si>
  <si>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</si>
  <si>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</si>
  <si>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</si>
  <si>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</si>
  <si>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</si>
  <si>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</si>
  <si>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</si>
  <si>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</si>
  <si>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</si>
  <si>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</si>
  <si>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</si>
  <si>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</si>
  <si>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</si>
  <si>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</si>
  <si>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</si>
  <si>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</si>
  <si>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</si>
  <si>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</si>
  <si>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</si>
  <si>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</si>
  <si>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</si>
  <si>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</si>
  <si>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</si>
  <si>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</si>
  <si>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</si>
  <si>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</si>
  <si>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</si>
  <si>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</si>
  <si>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</si>
  <si>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</si>
  <si>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</si>
  <si>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</si>
  <si>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</si>
  <si>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</si>
  <si>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</si>
  <si>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</si>
  <si>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</si>
  <si>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</si>
  <si>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</si>
  <si>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</si>
  <si>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</si>
  <si>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</si>
  <si>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</si>
  <si>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</si>
  <si>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</si>
  <si>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</si>
  <si>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</si>
  <si>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</si>
  <si>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</si>
  <si>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</si>
  <si>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</si>
  <si>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</si>
  <si>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</si>
  <si>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</si>
  <si>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</si>
  <si>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</si>
  <si>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</si>
  <si>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</si>
  <si>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</si>
  <si>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</si>
  <si>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</si>
  <si>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</si>
  <si>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</si>
  <si>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</si>
  <si>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</si>
  <si>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</si>
  <si>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</si>
  <si>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</si>
  <si>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</si>
  <si>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</si>
  <si>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</si>
  <si>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</si>
  <si>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</si>
  <si>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</si>
  <si>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</si>
  <si>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</si>
  <si>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</si>
  <si>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</si>
  <si>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</si>
  <si>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</si>
  <si>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</si>
  <si>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</si>
  <si>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</si>
  <si>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</si>
  <si>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</si>
  <si>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</si>
  <si>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</si>
  <si>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</si>
  <si>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</si>
  <si>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</si>
  <si>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</si>
  <si>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</si>
  <si>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</si>
  <si>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</si>
  <si>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</si>
  <si>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</si>
  <si>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</si>
  <si>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</si>
  <si>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</si>
  <si>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</si>
  <si>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</si>
  <si>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</si>
  <si>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</si>
  <si>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</si>
  <si>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</si>
  <si>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</si>
  <si>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</si>
  <si>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</si>
  <si>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</si>
  <si>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</si>
  <si>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</si>
  <si>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</si>
  <si>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</si>
  <si>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</si>
  <si>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</si>
  <si>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</si>
  <si>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</si>
  <si>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</si>
  <si>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</si>
  <si>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</si>
  <si>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</si>
  <si>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</si>
  <si>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</si>
  <si>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</si>
  <si>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</si>
  <si>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</si>
  <si>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</si>
  <si>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</si>
  <si>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</si>
  <si>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</si>
  <si>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</si>
  <si>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</si>
  <si>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</si>
  <si>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</si>
  <si>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</si>
  <si>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</si>
  <si>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</si>
  <si>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</si>
  <si>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</si>
  <si>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</si>
  <si>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</si>
  <si>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</si>
  <si>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</si>
  <si>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</si>
  <si>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</si>
  <si>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</si>
  <si>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</si>
  <si>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</si>
  <si>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</si>
  <si>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</si>
  <si>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</si>
  <si>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</si>
  <si>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</si>
  <si>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</si>
  <si>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</si>
  <si>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</si>
  <si>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</si>
  <si>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</si>
  <si>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</si>
  <si>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</si>
  <si>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</si>
  <si>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</si>
  <si>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</si>
  <si>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</si>
  <si>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</si>
  <si>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</si>
  <si>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</si>
  <si>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</si>
  <si>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</si>
  <si>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</si>
  <si>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</si>
  <si>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</si>
  <si>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</si>
  <si>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</si>
  <si>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</si>
  <si>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</si>
  <si>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</si>
  <si>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</si>
  <si>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</si>
  <si>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</si>
  <si>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</si>
  <si>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</si>
  <si>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</si>
  <si>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</si>
  <si>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</si>
  <si>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</si>
  <si>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</si>
  <si>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</si>
  <si>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</si>
  <si>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</si>
  <si>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</si>
  <si>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</si>
  <si>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</si>
  <si>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</si>
  <si>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</si>
  <si>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</si>
  <si>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</si>
  <si>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</si>
  <si>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</si>
  <si>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</si>
  <si>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</si>
  <si>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</si>
  <si>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</si>
  <si>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</si>
  <si>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</si>
  <si>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</si>
  <si>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</si>
  <si>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</si>
  <si>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</si>
  <si>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</si>
  <si>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</si>
  <si>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</si>
  <si>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</si>
  <si>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</si>
  <si>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</si>
  <si>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</si>
  <si>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</si>
  <si>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</si>
  <si>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</si>
  <si>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</si>
  <si>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</si>
  <si>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</si>
  <si>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</si>
  <si>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</si>
  <si>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</si>
  <si>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</si>
  <si>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</si>
  <si>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</si>
  <si>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</si>
  <si>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</si>
  <si>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</si>
  <si>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</si>
  <si>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</si>
  <si>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</si>
  <si>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</si>
  <si>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</si>
  <si>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</si>
  <si>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</si>
  <si>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</si>
  <si>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</si>
  <si>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</si>
  <si>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</si>
  <si>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</si>
  <si>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</si>
  <si>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</si>
  <si>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</si>
  <si>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</si>
  <si>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</si>
  <si>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</si>
  <si>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</si>
  <si>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</si>
  <si>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</si>
  <si>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</si>
  <si>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</si>
  <si>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</si>
  <si>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</si>
  <si>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</si>
  <si>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</si>
  <si>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</si>
  <si>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</si>
  <si>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</si>
  <si>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</si>
  <si>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</si>
  <si>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</si>
  <si>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</si>
  <si>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</si>
  <si>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</si>
  <si>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</si>
  <si>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</si>
  <si>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</si>
  <si>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</si>
  <si>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</si>
  <si>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</si>
  <si>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</si>
  <si>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</si>
  <si>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</si>
  <si>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</si>
  <si>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</si>
  <si>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</si>
  <si>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</si>
  <si>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</si>
  <si>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</si>
  <si>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</si>
  <si>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</si>
  <si>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</si>
  <si>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</si>
  <si>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</si>
  <si>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</si>
  <si>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</si>
  <si>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</si>
  <si>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</si>
  <si>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</si>
  <si>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</si>
  <si>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</si>
  <si>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</si>
  <si>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</si>
  <si>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</si>
  <si>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</si>
  <si>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</si>
  <si>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</si>
  <si>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</si>
  <si>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</si>
  <si>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</si>
  <si>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</si>
  <si>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</si>
  <si>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</si>
  <si>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</si>
  <si>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</si>
  <si>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</si>
  <si>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</si>
  <si>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</si>
  <si>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</si>
  <si>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</si>
  <si>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</si>
  <si>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</si>
  <si>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</si>
  <si>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</si>
  <si>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</si>
  <si>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</si>
  <si>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</si>
  <si>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</si>
  <si>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</si>
  <si>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</si>
  <si>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</si>
  <si>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</si>
  <si>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</si>
  <si>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</si>
  <si>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</si>
  <si>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</si>
  <si>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</si>
  <si>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</si>
  <si>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</si>
  <si>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</si>
  <si>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</si>
  <si>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</si>
  <si>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</si>
  <si>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</si>
  <si>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</si>
  <si>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</si>
  <si>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</si>
  <si>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</si>
  <si>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</si>
  <si>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</si>
  <si>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</si>
  <si>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</si>
  <si>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</si>
  <si>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</si>
  <si>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</si>
  <si>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</si>
  <si>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</si>
  <si>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</si>
  <si>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</si>
  <si>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</si>
  <si>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</si>
  <si>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</si>
  <si>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</si>
  <si>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</si>
  <si>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</si>
  <si>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</si>
  <si>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</si>
  <si>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</si>
  <si>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</si>
  <si>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</si>
  <si>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</si>
  <si>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</si>
  <si>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</si>
  <si>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</si>
  <si>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</si>
  <si>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</si>
  <si>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</si>
  <si>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</si>
  <si>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</si>
  <si>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</si>
  <si>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</si>
  <si>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</si>
  <si>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</si>
  <si>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</si>
  <si>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</si>
  <si>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</si>
  <si>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</si>
  <si>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</si>
  <si>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</si>
  <si>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</si>
  <si>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</si>
  <si>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</si>
  <si>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</si>
  <si>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</si>
  <si>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</si>
  <si>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</si>
  <si>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</si>
  <si>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</si>
  <si>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</si>
  <si>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</si>
  <si>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</si>
  <si>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</si>
  <si>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</si>
  <si>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</si>
  <si>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</si>
  <si>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</si>
  <si>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</si>
  <si>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</si>
  <si>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</si>
  <si>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</si>
  <si>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</si>
  <si>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</si>
  <si>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</si>
  <si>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</si>
  <si>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</si>
  <si>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</si>
  <si>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</si>
  <si>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</si>
  <si>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</si>
  <si>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</si>
  <si>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</si>
  <si>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</si>
  <si>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</si>
  <si>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</si>
  <si>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</si>
  <si>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</si>
  <si>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</si>
  <si>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</si>
  <si>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</si>
  <si>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</si>
  <si>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</si>
  <si>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</si>
  <si>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</si>
  <si>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</si>
  <si>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</si>
  <si>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</si>
  <si>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</si>
  <si>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</si>
  <si>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</si>
  <si>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</si>
  <si>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</si>
  <si>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</si>
  <si>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</si>
  <si>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</si>
  <si>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</si>
  <si>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</si>
  <si>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</si>
  <si>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</si>
  <si>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</si>
  <si>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</si>
  <si>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</si>
  <si>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</si>
  <si>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</si>
  <si>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</si>
  <si>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</si>
  <si>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</si>
  <si>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</si>
  <si>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</si>
  <si>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</si>
  <si>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</si>
  <si>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</si>
  <si>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</si>
  <si>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</si>
  <si>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</si>
  <si>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</si>
  <si>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</si>
  <si>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</si>
  <si>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</si>
  <si>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</si>
  <si>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</si>
  <si>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</si>
  <si>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</si>
  <si>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</si>
  <si>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</si>
  <si>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</si>
  <si>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</si>
  <si>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</si>
  <si>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</si>
  <si>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</si>
  <si>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</si>
  <si>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</si>
  <si>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</si>
  <si>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</si>
  <si>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</si>
  <si>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</si>
  <si>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</si>
  <si>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</si>
  <si>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</si>
  <si>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</si>
  <si>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</si>
  <si>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</si>
  <si>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</si>
  <si>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</si>
  <si>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</si>
  <si>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</si>
  <si>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</si>
  <si>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</si>
  <si>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</si>
  <si>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</si>
  <si>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</si>
  <si>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</si>
  <si>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</si>
  <si>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</si>
  <si>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</si>
  <si>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</si>
  <si>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</si>
  <si>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</si>
  <si>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</si>
  <si>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</si>
  <si>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</si>
  <si>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</si>
  <si>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</si>
  <si>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</si>
  <si>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</si>
  <si>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</si>
  <si>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</si>
  <si>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</si>
  <si>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</si>
  <si>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</si>
  <si>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</si>
  <si>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</si>
  <si>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</si>
  <si>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</si>
  <si>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</si>
  <si>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</si>
  <si>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</si>
  <si>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</si>
  <si>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</si>
  <si>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</si>
  <si>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</si>
  <si>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</si>
  <si>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</si>
  <si>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</si>
  <si>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</si>
  <si>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</si>
  <si>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</si>
  <si>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</si>
  <si>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</si>
  <si>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</si>
  <si>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</si>
  <si>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</si>
  <si>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</si>
  <si>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</si>
  <si>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</si>
  <si>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</si>
  <si>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</si>
  <si>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</si>
  <si>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</si>
  <si>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</si>
  <si>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</si>
  <si>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</si>
  <si>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</si>
  <si>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</si>
  <si>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</si>
  <si>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</si>
  <si>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</si>
  <si>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</si>
  <si>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</si>
  <si>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</si>
  <si>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</si>
  <si>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</si>
  <si>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</si>
  <si>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</si>
  <si>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</si>
  <si>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</si>
  <si>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</si>
  <si>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</si>
  <si>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</si>
  <si>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</si>
  <si>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</si>
  <si>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</si>
  <si>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</si>
  <si>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</si>
  <si>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</si>
  <si>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</si>
  <si>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</si>
  <si>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</si>
  <si>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</si>
  <si>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</si>
  <si>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</si>
  <si>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</si>
  <si>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</si>
  <si>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</si>
  <si>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</si>
  <si>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</si>
  <si>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</si>
  <si>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</si>
  <si>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</si>
  <si>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</si>
  <si>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</si>
  <si>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</si>
  <si>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</si>
  <si>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</si>
  <si>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</si>
  <si>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</si>
  <si>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</si>
  <si>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</si>
  <si>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</si>
  <si>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</si>
  <si>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</si>
  <si>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</si>
  <si>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</si>
  <si>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</si>
  <si>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</si>
  <si>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</si>
  <si>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</si>
  <si>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</si>
  <si>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</si>
  <si>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</si>
  <si>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</si>
  <si>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</si>
  <si>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</si>
  <si>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</si>
  <si>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</si>
  <si>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</si>
  <si>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</si>
  <si>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</si>
  <si>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</si>
  <si>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</si>
  <si>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</si>
  <si>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</si>
  <si>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</si>
  <si>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</si>
  <si>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</si>
  <si>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</si>
  <si>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</si>
  <si>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</si>
  <si>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</si>
  <si>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</si>
  <si>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</si>
  <si>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</si>
  <si>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</si>
  <si>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</si>
  <si>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</si>
  <si>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</si>
  <si>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</si>
  <si>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</si>
  <si>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</si>
  <si>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</si>
  <si>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</si>
  <si>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</si>
  <si>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</si>
  <si>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</si>
  <si>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</si>
  <si>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</si>
  <si>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</si>
  <si>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</si>
  <si>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</si>
  <si>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</si>
  <si>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</si>
  <si>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</si>
  <si>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</si>
  <si>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</si>
  <si>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</si>
  <si>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</si>
  <si>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</si>
  <si>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</si>
  <si>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</si>
  <si>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</si>
  <si>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</si>
  <si>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</si>
  <si>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</si>
  <si>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</si>
  <si>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</si>
  <si>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</si>
  <si>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</si>
  <si>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</si>
  <si>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</si>
  <si>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</si>
  <si>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</si>
  <si>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</si>
  <si>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</si>
  <si>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</si>
  <si>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</si>
  <si>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</si>
  <si>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</si>
  <si>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</si>
  <si>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</si>
  <si>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</si>
  <si>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</si>
  <si>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</si>
  <si>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</si>
  <si>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</si>
  <si>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</si>
  <si>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</si>
  <si>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</si>
  <si>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</si>
  <si>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</si>
  <si>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</si>
  <si>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</si>
  <si>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</si>
  <si>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</si>
  <si>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</si>
  <si>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</si>
  <si>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</si>
  <si>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</si>
  <si>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</si>
  <si>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</si>
  <si>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</si>
  <si>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</si>
  <si>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</si>
  <si>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</si>
  <si>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</si>
  <si>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</si>
  <si>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</si>
  <si>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</si>
  <si>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</si>
  <si>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</si>
  <si>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</si>
  <si>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</si>
  <si>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</si>
  <si>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</si>
  <si>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</si>
  <si>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</si>
  <si>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</si>
  <si>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</si>
  <si>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</si>
  <si>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</si>
  <si>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</si>
  <si>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</si>
  <si>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</si>
  <si>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</si>
  <si>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</si>
  <si>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</si>
  <si>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</si>
  <si>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</si>
  <si>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</si>
  <si>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</si>
  <si>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</si>
  <si>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</si>
  <si>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</si>
  <si>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</si>
  <si>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</si>
  <si>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</si>
  <si>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</si>
  <si>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</si>
  <si>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</si>
  <si>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</si>
  <si>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</si>
  <si>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</si>
  <si>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</si>
  <si>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</si>
  <si>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</si>
  <si>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</si>
  <si>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</si>
  <si>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</si>
  <si>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</si>
  <si>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</si>
  <si>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</si>
  <si>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</si>
  <si>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</si>
  <si>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</si>
  <si>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</si>
  <si>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</si>
  <si>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</si>
  <si>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</si>
  <si>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</si>
  <si>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</si>
  <si>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</si>
  <si>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</si>
  <si>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</si>
  <si>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</si>
  <si>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</si>
  <si>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</si>
  <si>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</si>
  <si>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</si>
  <si>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</si>
  <si>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</si>
  <si>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</si>
  <si>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</si>
  <si>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</si>
  <si>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</si>
  <si>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</si>
  <si>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</si>
  <si>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</si>
  <si>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</si>
  <si>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</si>
  <si>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</si>
  <si>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</si>
  <si>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</si>
  <si>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</si>
  <si>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</si>
  <si>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</si>
  <si>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</si>
  <si>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</si>
  <si>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</si>
  <si>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</si>
  <si>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</si>
  <si>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</si>
  <si>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</si>
  <si>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</si>
  <si>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</si>
  <si>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</si>
  <si>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</si>
  <si>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</si>
  <si>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</si>
  <si>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</si>
  <si>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</si>
  <si>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</si>
  <si>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</si>
  <si>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</si>
  <si>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</si>
  <si>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</si>
  <si>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</si>
  <si>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</si>
  <si>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</si>
  <si>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</si>
  <si>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</si>
  <si>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</si>
  <si>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</si>
  <si>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</si>
  <si>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</si>
  <si>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</si>
  <si>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</si>
  <si>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</si>
  <si>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</si>
  <si>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</si>
  <si>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</si>
  <si>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</si>
  <si>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</si>
  <si>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</si>
  <si>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</si>
  <si>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</si>
  <si>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</si>
  <si>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</si>
  <si>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</si>
  <si>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</si>
  <si>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</si>
  <si>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</si>
  <si>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</si>
  <si>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</si>
  <si>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</si>
  <si>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</si>
  <si>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</si>
  <si>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</si>
  <si>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</si>
  <si>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</si>
  <si>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</si>
  <si>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</si>
  <si>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</si>
  <si>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</si>
  <si>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</si>
  <si>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</si>
  <si>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</si>
  <si>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</si>
  <si>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</si>
  <si>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</si>
  <si>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</si>
  <si>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</si>
  <si>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</si>
  <si>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</si>
  <si>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</si>
  <si>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</si>
  <si>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</si>
  <si>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</si>
  <si>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</si>
  <si>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</si>
  <si>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</si>
  <si>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</si>
  <si>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</si>
  <si>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</si>
  <si>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</si>
  <si>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</si>
  <si>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</si>
  <si>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</si>
  <si>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</si>
  <si>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</si>
  <si>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</si>
  <si>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</si>
  <si>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</si>
  <si>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</si>
  <si>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</si>
  <si>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</si>
  <si>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</si>
  <si>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</si>
  <si>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</si>
  <si>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</si>
  <si>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</si>
  <si>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</si>
  <si>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</si>
  <si>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</si>
  <si>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</si>
  <si>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</si>
  <si>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</si>
  <si>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</si>
  <si>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</si>
  <si>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</si>
  <si>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</si>
  <si>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</si>
  <si>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</si>
  <si>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</si>
  <si>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</si>
  <si>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</si>
  <si>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</si>
  <si>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</si>
  <si>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</si>
  <si>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</si>
  <si>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</si>
  <si>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</si>
  <si>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</si>
  <si>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</si>
  <si>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</si>
  <si>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</si>
  <si>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</si>
  <si>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</si>
  <si>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</si>
  <si>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</si>
  <si>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</si>
  <si>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</si>
  <si>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</si>
  <si>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</si>
  <si>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</si>
  <si>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</si>
  <si>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</si>
  <si>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</si>
  <si>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</si>
  <si>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</si>
  <si>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</si>
  <si>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</si>
  <si>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</si>
  <si>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</si>
  <si>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</si>
  <si>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</si>
  <si>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</si>
  <si>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</si>
  <si>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</si>
  <si>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</si>
  <si>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</si>
  <si>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</si>
  <si>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</si>
  <si>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</si>
  <si>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</si>
  <si>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</si>
  <si>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</si>
  <si>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</si>
  <si>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</si>
  <si>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</si>
  <si>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</si>
  <si>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</si>
  <si>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</si>
  <si>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</si>
  <si>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</si>
  <si>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</si>
  <si>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</si>
  <si>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</si>
  <si>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</si>
  <si>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</si>
  <si>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</si>
  <si>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</si>
  <si>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</si>
  <si>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</si>
  <si>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</si>
  <si>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</si>
  <si>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</si>
  <si>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</si>
  <si>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</si>
  <si>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</si>
  <si>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</si>
  <si>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</si>
  <si>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</si>
  <si>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</si>
  <si>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</si>
  <si>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</si>
  <si>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</si>
  <si>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</si>
  <si>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</si>
  <si>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</si>
  <si>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</si>
  <si>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</si>
  <si>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</si>
  <si>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</si>
  <si>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</si>
  <si>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</si>
  <si>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</si>
  <si>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</si>
  <si>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</si>
  <si>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</si>
  <si>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</si>
  <si>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</si>
  <si>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</si>
  <si>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</si>
  <si>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</si>
  <si>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</si>
  <si>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</si>
  <si>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</si>
  <si>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</si>
  <si>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</si>
  <si>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</si>
  <si>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</si>
  <si>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</si>
  <si>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</si>
  <si>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</si>
  <si>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</si>
  <si>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</si>
  <si>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</si>
  <si>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</si>
  <si>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</si>
  <si>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</si>
  <si>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</si>
  <si>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</si>
  <si>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</si>
  <si>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</si>
  <si>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</si>
  <si>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</si>
  <si>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</si>
  <si>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</si>
  <si>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</si>
  <si>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</si>
  <si>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</si>
  <si>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</si>
  <si>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</si>
  <si>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</si>
  <si>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</si>
  <si>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</si>
  <si>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</si>
  <si>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</si>
  <si>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</si>
  <si>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</si>
  <si>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</si>
  <si>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</si>
  <si>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</si>
  <si>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</si>
  <si>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</si>
  <si>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</si>
  <si>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</si>
  <si>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</si>
  <si>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</si>
  <si>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</si>
  <si>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</si>
  <si>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</si>
  <si>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</si>
  <si>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</si>
  <si>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</si>
  <si>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</si>
  <si>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</si>
  <si>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</si>
  <si>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</si>
  <si>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</si>
  <si>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</si>
  <si>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</si>
  <si>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</si>
  <si>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</si>
  <si>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</si>
  <si>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</si>
  <si>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</si>
  <si>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</si>
  <si>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</si>
  <si>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</si>
  <si>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</si>
  <si>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</si>
  <si>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</si>
  <si>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</si>
  <si>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</si>
  <si>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</si>
  <si>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</si>
  <si>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</si>
  <si>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</si>
  <si>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</si>
  <si>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</si>
  <si>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</si>
  <si>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</si>
  <si>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</si>
  <si>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</si>
  <si>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</si>
  <si>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</si>
  <si>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</si>
  <si>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</si>
  <si>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</si>
  <si>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</si>
  <si>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</si>
  <si>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</si>
  <si>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</si>
  <si>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</si>
  <si>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</si>
  <si>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</si>
  <si>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</si>
  <si>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</si>
  <si>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</si>
  <si>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</si>
  <si>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</si>
  <si>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</si>
  <si>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</si>
  <si>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</si>
  <si>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</si>
  <si>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</si>
  <si>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</si>
  <si>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</si>
  <si>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</si>
  <si>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</si>
  <si>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</si>
  <si>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</si>
  <si>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</si>
  <si>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</si>
  <si>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</si>
  <si>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</si>
  <si>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</si>
  <si>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</si>
  <si>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</si>
  <si>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</si>
  <si>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</si>
  <si>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</si>
  <si>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</si>
  <si>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</si>
  <si>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</si>
  <si>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</si>
  <si>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</si>
  <si>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</si>
  <si>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</si>
  <si>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</si>
  <si>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</si>
  <si>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</si>
  <si>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</si>
  <si>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</si>
  <si>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</si>
  <si>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</si>
  <si>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</si>
  <si>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</si>
  <si>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</si>
  <si>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</si>
  <si>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</si>
  <si>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</si>
  <si>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</si>
  <si>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</si>
  <si>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</si>
  <si>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</si>
  <si>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</si>
  <si>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</si>
  <si>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</si>
  <si>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</si>
  <si>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</si>
  <si>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</si>
  <si>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</si>
  <si>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</si>
  <si>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</si>
  <si>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</si>
  <si>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</si>
  <si>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</si>
  <si>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</si>
  <si>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</si>
  <si>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</si>
  <si>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</si>
  <si>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</si>
  <si>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</si>
  <si>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</si>
  <si>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</si>
  <si>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</si>
  <si>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</si>
  <si>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</si>
  <si>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</si>
  <si>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</si>
  <si>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</si>
  <si>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</si>
  <si>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</si>
  <si>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</si>
  <si>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</si>
  <si>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</si>
  <si>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</si>
  <si>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</si>
  <si>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</si>
  <si>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</si>
  <si>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</si>
  <si>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</si>
  <si>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</si>
  <si>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</si>
  <si>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</si>
  <si>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</si>
  <si>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</si>
  <si>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</si>
  <si>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</si>
  <si>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</si>
  <si>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</si>
  <si>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</si>
  <si>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</si>
  <si>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</si>
  <si>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</si>
  <si>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</si>
  <si>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</si>
  <si>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</si>
  <si>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</si>
  <si>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</si>
  <si>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</si>
  <si>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</si>
  <si>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</si>
  <si>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</si>
  <si>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</si>
  <si>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</si>
  <si>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</si>
  <si>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</si>
  <si>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</si>
  <si>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</si>
  <si>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</si>
  <si>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</si>
  <si>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</si>
  <si>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</si>
  <si>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</si>
  <si>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</si>
  <si>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</si>
  <si>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</si>
  <si>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</si>
  <si>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</si>
  <si>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</si>
  <si>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</si>
  <si>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</si>
  <si>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</si>
  <si>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</si>
  <si>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</si>
  <si>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</si>
  <si>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</si>
  <si>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</si>
  <si>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</si>
  <si>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</si>
  <si>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</si>
  <si>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</si>
  <si>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</si>
  <si>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</si>
  <si>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</si>
  <si>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</si>
  <si>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</si>
  <si>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</si>
  <si>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</si>
  <si>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</si>
  <si>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</si>
  <si>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</si>
  <si>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</si>
  <si>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</si>
  <si>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</si>
  <si>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</si>
  <si>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</si>
  <si>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</si>
  <si>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</si>
  <si>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</si>
  <si>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</si>
  <si>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</si>
  <si>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</si>
  <si>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</si>
  <si>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</si>
  <si>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</si>
  <si>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</si>
  <si>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</si>
  <si>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</si>
  <si>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</si>
  <si>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</si>
  <si>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</si>
  <si>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</si>
  <si>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</si>
  <si>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</si>
  <si>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</si>
  <si>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</si>
  <si>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</si>
  <si>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</si>
  <si>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</si>
  <si>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</si>
  <si>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</si>
  <si>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</si>
  <si>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</si>
  <si>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</si>
  <si>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</si>
  <si>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</si>
  <si>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</si>
  <si>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</si>
  <si>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</si>
  <si>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</si>
  <si>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</si>
  <si>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</si>
  <si>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</si>
  <si>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</si>
  <si>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</si>
  <si>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</si>
  <si>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</si>
  <si>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</si>
  <si>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</si>
  <si>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</si>
  <si>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</si>
  <si>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</si>
  <si>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</si>
  <si>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</si>
  <si>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</si>
  <si>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</si>
  <si>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</si>
  <si>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</si>
  <si>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</si>
  <si>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</si>
  <si>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</si>
  <si>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</si>
  <si>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</si>
  <si>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</si>
  <si>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</si>
  <si>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</si>
  <si>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</si>
  <si>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</si>
  <si>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</si>
  <si>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</si>
  <si>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</si>
  <si>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</si>
  <si>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</si>
  <si>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</si>
  <si>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</si>
  <si>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</si>
  <si>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</si>
  <si>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</si>
  <si>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</si>
  <si>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</si>
  <si>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</si>
  <si>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</si>
  <si>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</si>
  <si>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</si>
  <si>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</si>
  <si>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</si>
  <si>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</si>
  <si>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</si>
  <si>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</si>
  <si>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</si>
  <si>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</si>
  <si>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</si>
  <si>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</si>
  <si>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</si>
  <si>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</si>
  <si>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</si>
  <si>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</si>
  <si>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</si>
  <si>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</si>
  <si>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</si>
  <si>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</si>
  <si>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</si>
  <si>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</si>
  <si>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</si>
  <si>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</si>
  <si>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</si>
  <si>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</si>
  <si>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</si>
  <si>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</si>
  <si>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</si>
  <si>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</si>
  <si>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</si>
  <si>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</si>
  <si>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</si>
  <si>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</si>
  <si>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</si>
  <si>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</si>
  <si>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</si>
  <si>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</si>
  <si>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</si>
  <si>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</si>
  <si>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</si>
  <si>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</si>
  <si>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</si>
  <si>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</si>
  <si>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</si>
  <si>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</si>
  <si>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</si>
  <si>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</si>
  <si>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</si>
  <si>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</si>
  <si>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</si>
  <si>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</si>
  <si>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</si>
  <si>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</si>
  <si>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</si>
  <si>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</si>
  <si>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</si>
  <si>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</si>
  <si>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</si>
  <si>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</si>
  <si>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</si>
  <si>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</si>
  <si>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</si>
  <si>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</si>
  <si>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</si>
  <si>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</si>
  <si>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</si>
  <si>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</si>
  <si>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</si>
  <si>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</si>
  <si>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</si>
  <si>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</si>
  <si>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</si>
  <si>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</si>
  <si>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</si>
  <si>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</si>
  <si>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</si>
  <si>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</si>
  <si>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</si>
  <si>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</si>
  <si>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</si>
  <si>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</si>
  <si>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</si>
  <si>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</si>
  <si>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</si>
  <si>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</si>
  <si>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</si>
  <si>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</si>
  <si>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</si>
  <si>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</si>
  <si>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</si>
  <si>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</si>
  <si>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</si>
  <si>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</si>
  <si>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</si>
  <si>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</si>
  <si>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</si>
  <si>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</si>
  <si>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</si>
  <si>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</si>
  <si>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</si>
  <si>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</si>
  <si>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</si>
  <si>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</si>
  <si>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</si>
  <si>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</si>
  <si>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</si>
  <si>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</si>
  <si>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</si>
  <si>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</si>
  <si>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</si>
  <si>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</si>
  <si>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</si>
  <si>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</si>
  <si>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</si>
  <si>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</si>
  <si>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</si>
  <si>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</si>
  <si>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</si>
  <si>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</si>
  <si>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</si>
  <si>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</si>
  <si>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</si>
  <si>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</si>
  <si>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</si>
  <si>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</si>
  <si>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</si>
  <si>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</si>
  <si>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</si>
  <si>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</si>
  <si>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</si>
  <si>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</si>
  <si>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</si>
  <si>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</si>
  <si>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</si>
  <si>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</si>
  <si>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</si>
  <si>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</si>
  <si>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</si>
  <si>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</si>
  <si>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</si>
  <si>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</si>
  <si>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</si>
  <si>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</si>
  <si>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</si>
  <si>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</si>
  <si>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</si>
  <si>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</si>
  <si>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</si>
  <si>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</si>
  <si>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</si>
  <si>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</si>
  <si>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</si>
  <si>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</si>
  <si>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</si>
  <si>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</si>
  <si>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</si>
  <si>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</si>
  <si>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</si>
  <si>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</si>
  <si>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</si>
  <si>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</si>
  <si>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</si>
  <si>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</si>
  <si>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</si>
  <si>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</si>
  <si>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</si>
  <si>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</si>
  <si>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</si>
  <si>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</si>
  <si>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</si>
  <si>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</si>
  <si>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</si>
  <si>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</si>
  <si>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</si>
  <si>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</si>
  <si>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</si>
  <si>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</si>
  <si>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</si>
  <si>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</si>
  <si>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</si>
  <si>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</si>
  <si>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</si>
  <si>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</si>
  <si>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</si>
  <si>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</si>
  <si>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</si>
  <si>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</si>
  <si>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</si>
  <si>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</si>
  <si>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</si>
  <si>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</si>
  <si>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</si>
  <si>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</si>
  <si>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</si>
  <si>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</si>
  <si>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</si>
  <si>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</si>
  <si>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</si>
  <si>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</si>
  <si>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</si>
  <si>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</si>
  <si>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</si>
  <si>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</si>
  <si>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</si>
  <si>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</si>
  <si>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</si>
  <si>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</si>
  <si>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</si>
  <si>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</si>
  <si>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</si>
  <si>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</si>
  <si>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</si>
  <si>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</si>
  <si>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</si>
  <si>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</si>
  <si>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</si>
  <si>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</si>
  <si>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</si>
  <si>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</si>
  <si>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</si>
  <si>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</si>
  <si>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</si>
  <si>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</si>
  <si>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</si>
  <si>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</si>
  <si>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</si>
  <si>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</si>
  <si>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</si>
  <si>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</si>
  <si>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</si>
  <si>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</si>
  <si>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</si>
  <si>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</si>
  <si>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</si>
  <si>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</si>
  <si>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</si>
  <si>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</si>
  <si>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</si>
  <si>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</si>
  <si>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</si>
  <si>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</si>
  <si>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</si>
  <si>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</si>
  <si>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</si>
  <si>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</si>
  <si>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</si>
  <si>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</si>
  <si>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</si>
  <si>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</si>
  <si>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</si>
  <si>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</si>
  <si>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</si>
  <si>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</si>
  <si>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</si>
  <si>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</si>
  <si>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</si>
  <si>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</si>
  <si>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</si>
  <si>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</si>
  <si>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</si>
  <si>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</si>
  <si>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</si>
  <si>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</si>
  <si>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</si>
  <si>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</si>
  <si>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</si>
  <si>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</si>
  <si>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</si>
  <si>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</si>
  <si>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</si>
  <si>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</si>
  <si>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</si>
  <si>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</si>
  <si>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</si>
  <si>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</si>
  <si>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</si>
  <si>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</si>
  <si>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</si>
  <si>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</si>
  <si>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</si>
  <si>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</si>
  <si>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</si>
  <si>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</si>
  <si>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</si>
  <si>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</si>
  <si>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</si>
  <si>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</si>
  <si>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</si>
  <si>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</si>
  <si>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</si>
  <si>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</si>
  <si>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</si>
  <si>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</si>
  <si>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</si>
  <si>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</si>
  <si>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</si>
  <si>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</si>
  <si>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</si>
  <si>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</si>
  <si>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</si>
  <si>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</si>
  <si>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</si>
  <si>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</si>
  <si>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</si>
  <si>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</si>
  <si>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</si>
  <si>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</si>
  <si>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</si>
  <si>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</si>
  <si>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</si>
  <si>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</si>
  <si>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</si>
  <si>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</si>
  <si>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</si>
  <si>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</si>
  <si>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</si>
  <si>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</si>
  <si>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</si>
  <si>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</si>
  <si>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</si>
  <si>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</si>
  <si>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</si>
  <si>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</si>
  <si>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</si>
  <si>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</si>
  <si>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</si>
  <si>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</si>
  <si>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</si>
  <si>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</si>
  <si>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</si>
  <si>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</si>
  <si>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</si>
  <si>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</si>
  <si>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</si>
  <si>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</si>
  <si>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</si>
  <si>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</si>
  <si>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</si>
  <si>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</si>
  <si>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</si>
  <si>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</si>
  <si>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</si>
  <si>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</si>
  <si>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</si>
  <si>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</si>
  <si>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</si>
  <si>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</si>
  <si>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</si>
  <si>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</si>
  <si>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</si>
  <si>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</si>
  <si>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</si>
  <si>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</si>
  <si>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</si>
  <si>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</si>
  <si>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</si>
  <si>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</si>
  <si>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</si>
  <si>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</si>
  <si>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</si>
  <si>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</si>
  <si>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</si>
  <si>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</si>
  <si>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</si>
  <si>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</si>
  <si>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</si>
  <si>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</si>
  <si>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</si>
  <si>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</si>
  <si>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</si>
  <si>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</si>
  <si>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</si>
  <si>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</si>
  <si>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</si>
  <si>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</si>
  <si>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</si>
  <si>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</si>
  <si>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</si>
  <si>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</si>
  <si>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</si>
  <si>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</si>
  <si>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</si>
  <si>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</si>
  <si>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</si>
  <si>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</si>
  <si>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</si>
  <si>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</si>
  <si>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</si>
  <si>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</si>
  <si>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</si>
  <si>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</si>
  <si>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</si>
  <si>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</si>
  <si>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</si>
  <si>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</si>
  <si>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</si>
  <si>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</si>
  <si>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</si>
  <si>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</si>
  <si>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</si>
  <si>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</si>
  <si>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</si>
  <si>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</si>
  <si>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</si>
  <si>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</si>
  <si>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</si>
  <si>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</si>
  <si>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</si>
  <si>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</si>
  <si>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</si>
  <si>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</si>
  <si>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</si>
  <si>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</si>
  <si>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</si>
  <si>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</si>
  <si>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</si>
  <si>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</si>
  <si>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</si>
  <si>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</si>
  <si>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</si>
  <si>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</si>
  <si>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</si>
  <si>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</si>
  <si>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</si>
  <si>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</si>
  <si>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</si>
  <si>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</si>
  <si>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</si>
  <si>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</si>
  <si>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</si>
  <si>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</si>
  <si>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</si>
  <si>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</si>
  <si>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</si>
  <si>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</si>
  <si>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</si>
  <si>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</si>
  <si>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</si>
  <si>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</si>
  <si>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</si>
  <si>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</si>
  <si>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</si>
  <si>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</si>
  <si>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</si>
  <si>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</si>
  <si>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</si>
  <si>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</si>
  <si>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</si>
  <si>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</si>
  <si>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</si>
  <si>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</si>
  <si>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</si>
  <si>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</si>
  <si>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</si>
  <si>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</si>
  <si>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</si>
  <si>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</si>
  <si>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</si>
  <si>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</si>
  <si>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</si>
  <si>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</si>
  <si>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</si>
  <si>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</si>
  <si>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</si>
  <si>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</si>
  <si>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</si>
  <si>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</si>
  <si>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</si>
  <si>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</si>
  <si>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</si>
  <si>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</si>
  <si>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</si>
  <si>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</si>
  <si>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</si>
  <si>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</si>
  <si>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</si>
  <si>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</si>
  <si>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</si>
  <si>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</si>
  <si>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</si>
  <si>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</si>
  <si>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</si>
  <si>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</si>
  <si>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</si>
  <si>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</si>
  <si>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</si>
  <si>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</si>
  <si>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</si>
  <si>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</si>
  <si>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</si>
  <si>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</si>
  <si>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</si>
  <si>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</si>
  <si>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</si>
  <si>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</si>
  <si>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</si>
  <si>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</si>
  <si>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</si>
  <si>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</si>
  <si>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</si>
  <si>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</si>
  <si>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</si>
  <si>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</si>
  <si>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</si>
  <si>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</si>
  <si>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</si>
  <si>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</si>
  <si>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</si>
  <si>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</si>
  <si>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</si>
  <si>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</si>
  <si>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</si>
  <si>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</si>
  <si>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</si>
  <si>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</si>
  <si>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</si>
  <si>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</si>
  <si>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</si>
  <si>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</si>
  <si>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</si>
  <si>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</si>
  <si>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</si>
  <si>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</si>
  <si>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</si>
  <si>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</si>
  <si>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</si>
  <si>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</si>
  <si>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</si>
  <si>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</si>
  <si>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</si>
  <si>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</si>
  <si>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</si>
  <si>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</si>
  <si>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</si>
  <si>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</si>
  <si>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</si>
  <si>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</si>
  <si>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</si>
  <si>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</si>
  <si>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</si>
  <si>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</si>
  <si>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</si>
  <si>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</si>
  <si>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</si>
  <si>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</si>
  <si>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</si>
  <si>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</si>
  <si>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</si>
  <si>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</si>
  <si>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</si>
  <si>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</si>
  <si>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</si>
  <si>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</si>
  <si>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</si>
  <si>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</si>
  <si>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</si>
  <si>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</si>
  <si>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</si>
  <si>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</si>
  <si>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</si>
  <si>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</si>
  <si>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</si>
  <si>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</si>
  <si>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</si>
  <si>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</si>
  <si>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</si>
  <si>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</si>
  <si>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</si>
  <si>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</si>
  <si>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</si>
  <si>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</si>
  <si>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</si>
  <si>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</si>
  <si>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</si>
  <si>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</si>
  <si>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</si>
  <si>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</si>
  <si>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</si>
  <si>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</si>
  <si>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</si>
  <si>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</si>
  <si>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</si>
  <si>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</si>
  <si>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</si>
  <si>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</si>
  <si>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</si>
  <si>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</si>
  <si>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</si>
  <si>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</si>
  <si>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</si>
  <si>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</si>
  <si>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</si>
  <si>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</si>
  <si>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</si>
  <si>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</si>
  <si>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</si>
  <si>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</si>
  <si>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</si>
  <si>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</si>
  <si>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</si>
  <si>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</si>
  <si>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</si>
  <si>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</si>
  <si>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</si>
  <si>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</si>
  <si>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</si>
  <si>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</si>
  <si>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</si>
  <si>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</si>
  <si>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</si>
  <si>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</si>
  <si>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</si>
  <si>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</si>
  <si>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</si>
  <si>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</si>
  <si>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</si>
  <si>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</si>
  <si>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</si>
  <si>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</si>
  <si>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</si>
  <si>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</si>
  <si>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</si>
  <si>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</si>
  <si>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</si>
  <si>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</si>
  <si>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</si>
  <si>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</si>
  <si>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</si>
  <si>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</si>
  <si>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</si>
  <si>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</si>
  <si>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</si>
  <si>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</si>
  <si>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</si>
  <si>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</si>
  <si>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</si>
  <si>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</si>
  <si>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</si>
  <si>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</si>
  <si>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</si>
  <si>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</si>
  <si>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</si>
  <si>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</si>
  <si>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</si>
  <si>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</si>
  <si>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</si>
  <si>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</si>
  <si>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</si>
  <si>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</si>
  <si>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</si>
  <si>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</si>
  <si>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</si>
  <si>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</si>
  <si>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</si>
  <si>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</si>
  <si>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</si>
  <si>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</si>
  <si>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</si>
  <si>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</si>
  <si>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</si>
  <si>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</si>
  <si>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</si>
  <si>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</si>
  <si>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</si>
  <si>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</si>
  <si>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</si>
  <si>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</si>
  <si>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</si>
  <si>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</si>
  <si>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</si>
  <si>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</si>
  <si>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</si>
  <si>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</si>
  <si>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</si>
  <si>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</si>
  <si>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</si>
  <si>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</si>
  <si>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</si>
  <si>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</si>
  <si>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</si>
  <si>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</si>
  <si>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</si>
  <si>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</si>
  <si>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</si>
  <si>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</si>
  <si>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</si>
  <si>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</si>
  <si>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</si>
  <si>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</si>
  <si>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</si>
  <si>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</si>
  <si>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</si>
  <si>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</si>
  <si>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</si>
  <si>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</si>
  <si>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</si>
  <si>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</si>
  <si>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</si>
  <si>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</si>
  <si>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</si>
  <si>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</si>
  <si>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</si>
  <si>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</si>
  <si>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</si>
  <si>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</si>
  <si>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</si>
  <si>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</si>
  <si>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</si>
  <si>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</si>
  <si>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</si>
  <si>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</si>
  <si>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</si>
  <si>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</si>
  <si>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</si>
  <si>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</si>
  <si>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</si>
  <si>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</si>
  <si>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</si>
  <si>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</si>
  <si>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</si>
  <si>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</si>
  <si>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</si>
  <si>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</si>
  <si>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</si>
  <si>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</si>
  <si>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</si>
  <si>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</si>
  <si>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</si>
  <si>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</si>
  <si>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</si>
  <si>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</si>
  <si>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</si>
  <si>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</si>
  <si>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</si>
  <si>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</si>
  <si>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</si>
  <si>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</si>
  <si>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</si>
  <si>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</si>
  <si>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</si>
  <si>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</si>
  <si>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</si>
  <si>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</si>
  <si>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</si>
  <si>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</si>
  <si>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</si>
  <si>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</si>
  <si>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</si>
  <si>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</si>
  <si>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</si>
  <si>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</si>
  <si>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</si>
  <si>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</si>
  <si>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</si>
  <si>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</si>
  <si>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</si>
  <si>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</si>
  <si>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</si>
  <si>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</si>
  <si>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</si>
  <si>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</si>
  <si>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</si>
  <si>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</si>
  <si>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</si>
  <si>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</si>
  <si>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</si>
  <si>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</si>
  <si>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</si>
  <si>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</si>
  <si>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</si>
  <si>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</si>
  <si>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</si>
  <si>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</si>
  <si>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</si>
  <si>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</si>
  <si>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</si>
  <si>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</si>
  <si>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</si>
  <si>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</si>
  <si>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</si>
  <si>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</si>
  <si>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</si>
  <si>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</si>
  <si>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</si>
  <si>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</si>
  <si>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</si>
  <si>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</si>
  <si>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</si>
  <si>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</si>
  <si>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</si>
  <si>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</si>
  <si>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</si>
  <si>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</si>
  <si>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</si>
  <si>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</si>
  <si>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</si>
  <si>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</si>
  <si>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</si>
  <si>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</si>
  <si>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</si>
  <si>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</si>
  <si>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</si>
  <si>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</si>
  <si>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</si>
  <si>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</si>
  <si>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</si>
  <si>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</si>
  <si>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</si>
  <si>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</si>
  <si>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</si>
  <si>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</si>
  <si>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</si>
  <si>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</si>
  <si>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</si>
  <si>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</si>
  <si>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</si>
  <si>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</si>
  <si>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</si>
  <si>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</si>
  <si>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</si>
  <si>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</si>
  <si>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</si>
  <si>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</si>
  <si>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</si>
  <si>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</si>
  <si>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</si>
  <si>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</si>
  <si>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</si>
  <si>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</si>
  <si>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</si>
  <si>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</si>
  <si>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</si>
  <si>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</si>
  <si>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</si>
  <si>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</si>
  <si>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</si>
  <si>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</si>
  <si>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</si>
  <si>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</si>
  <si>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</si>
  <si>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</si>
  <si>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</si>
  <si>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</si>
  <si>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</si>
  <si>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</si>
  <si>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</si>
  <si>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</si>
  <si>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</si>
  <si>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</si>
  <si>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</si>
  <si>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</si>
  <si>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</si>
  <si>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</si>
  <si>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</si>
  <si>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</si>
  <si>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</si>
  <si>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</si>
  <si>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</si>
  <si>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</si>
  <si>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</si>
  <si>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</si>
  <si>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</si>
  <si>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</si>
  <si>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</si>
  <si>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</si>
  <si>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</si>
  <si>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</si>
  <si>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</si>
  <si>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</si>
  <si>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</si>
  <si>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</si>
  <si>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</si>
  <si>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</si>
  <si>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</si>
  <si>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</si>
  <si>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</si>
  <si>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</si>
  <si>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</si>
  <si>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</si>
  <si>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</si>
  <si>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</si>
  <si>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</si>
  <si>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</si>
  <si>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</si>
  <si>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</si>
  <si>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</si>
  <si>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</si>
  <si>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</si>
  <si>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</si>
  <si>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</si>
  <si>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</si>
  <si>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</si>
  <si>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</si>
  <si>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</si>
  <si>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</si>
  <si>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</si>
  <si>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</si>
  <si>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</si>
  <si>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</si>
  <si>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</si>
  <si>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</si>
  <si>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</si>
  <si>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</si>
  <si>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</si>
  <si>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</si>
  <si>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</si>
  <si>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</si>
  <si>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</si>
  <si>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</si>
  <si>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</si>
  <si>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</si>
  <si>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</si>
  <si>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</si>
  <si>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</si>
  <si>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</si>
  <si>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</si>
  <si>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</si>
  <si>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</si>
  <si>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</si>
  <si>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</si>
  <si>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</si>
  <si>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</si>
  <si>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</si>
  <si>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</si>
  <si>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</si>
  <si>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</si>
  <si>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</si>
  <si>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</si>
  <si>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</si>
  <si>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</si>
  <si>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</si>
  <si>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</si>
  <si>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</si>
  <si>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</si>
  <si>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</si>
  <si>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</si>
  <si>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</si>
  <si>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</si>
  <si>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</si>
  <si>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</si>
  <si>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</si>
  <si>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</si>
  <si>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</si>
  <si>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</si>
  <si>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</si>
  <si>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</si>
  <si>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</si>
  <si>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</si>
  <si>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</si>
  <si>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</si>
  <si>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</si>
  <si>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</si>
  <si>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</si>
  <si>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</si>
  <si>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</si>
  <si>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</si>
  <si>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</si>
  <si>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</si>
  <si>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</si>
  <si>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</si>
  <si>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</si>
  <si>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</si>
  <si>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</si>
  <si>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</si>
  <si>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</si>
  <si>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</si>
  <si>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</si>
  <si>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</si>
  <si>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</si>
  <si>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</si>
  <si>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</si>
  <si>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</si>
  <si>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</si>
  <si>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</si>
  <si>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</si>
  <si>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</si>
  <si>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</si>
  <si>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</si>
  <si>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</si>
  <si>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</si>
  <si>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</si>
  <si>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</si>
  <si>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</si>
  <si>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</si>
  <si>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</si>
  <si>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</si>
  <si>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</si>
  <si>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</si>
  <si>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</si>
  <si>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</si>
  <si>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</si>
  <si>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</si>
  <si>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</si>
  <si>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</si>
  <si>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</si>
  <si>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</si>
  <si>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</si>
  <si>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</si>
  <si>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</si>
  <si>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</si>
  <si>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</si>
  <si>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</si>
  <si>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</si>
  <si>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</si>
  <si>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</si>
  <si>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</si>
  <si>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</si>
  <si>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</si>
  <si>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</si>
  <si>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</si>
  <si>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</si>
  <si>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</si>
  <si>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</si>
  <si>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</si>
  <si>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</si>
  <si>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</si>
  <si>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</si>
  <si>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</si>
  <si>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</si>
  <si>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</si>
  <si>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</si>
  <si>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</si>
  <si>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</si>
  <si>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</si>
  <si>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</si>
  <si>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</si>
  <si>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</si>
  <si>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</si>
  <si>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</si>
  <si>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</si>
  <si>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</si>
  <si>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</si>
  <si>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</si>
  <si>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</si>
  <si>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</si>
  <si>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</si>
  <si>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</si>
  <si>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</si>
  <si>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</si>
  <si>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</si>
  <si>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</si>
  <si>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</si>
  <si>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</si>
  <si>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</si>
  <si>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</si>
  <si>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</si>
  <si>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</si>
  <si>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</si>
  <si>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</si>
  <si>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</si>
  <si>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</si>
  <si>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</si>
  <si>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</si>
  <si>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</si>
  <si>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</si>
  <si>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</si>
  <si>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</si>
  <si>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</si>
  <si>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</si>
  <si>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</si>
  <si>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</si>
  <si>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</si>
  <si>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</si>
  <si>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</si>
  <si>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</si>
  <si>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</si>
  <si>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</si>
  <si>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</si>
  <si>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</si>
  <si>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</si>
  <si>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</si>
  <si>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</si>
  <si>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</si>
  <si>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</si>
  <si>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</si>
  <si>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</si>
  <si>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</si>
  <si>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</si>
  <si>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</si>
  <si>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</si>
  <si>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</si>
  <si>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</si>
  <si>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</si>
  <si>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</si>
  <si>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</si>
  <si>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</si>
  <si>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</si>
  <si>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</si>
  <si>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</si>
  <si>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</si>
  <si>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</si>
  <si>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</si>
  <si>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</si>
  <si>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</si>
  <si>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</si>
  <si>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</si>
  <si>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</si>
  <si>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</si>
  <si>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</si>
  <si>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</si>
  <si>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</si>
  <si>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</si>
  <si>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</si>
  <si>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</si>
  <si>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</si>
  <si>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</si>
  <si>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</si>
  <si>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</si>
  <si>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</si>
  <si>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</si>
  <si>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</si>
  <si>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</si>
  <si>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</si>
  <si>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</si>
  <si>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</si>
  <si>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</si>
  <si>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</si>
  <si>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</si>
  <si>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</si>
  <si>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</si>
  <si>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</si>
  <si>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</si>
  <si>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</si>
  <si>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</si>
  <si>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</si>
  <si>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</si>
  <si>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</si>
  <si>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</si>
  <si>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</si>
  <si>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</si>
  <si>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</si>
  <si>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</si>
  <si>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</si>
  <si>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</si>
  <si>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</si>
  <si>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</si>
  <si>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</si>
  <si>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</si>
  <si>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</si>
  <si>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</si>
  <si>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</si>
  <si>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</si>
  <si>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</si>
  <si>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</si>
  <si>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</si>
  <si>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</si>
  <si>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</si>
  <si>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</si>
  <si>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</si>
  <si>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</si>
  <si>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</si>
  <si>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</si>
  <si>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</si>
  <si>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</si>
  <si>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</si>
  <si>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</si>
  <si>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</si>
  <si>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</si>
  <si>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</si>
  <si>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</si>
  <si>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</si>
  <si>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</si>
  <si>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</si>
  <si>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</si>
  <si>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</si>
  <si>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</si>
  <si>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</si>
  <si>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</si>
  <si>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</si>
  <si>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</si>
  <si>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</si>
  <si>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</si>
  <si>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</si>
  <si>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</si>
  <si>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</si>
  <si>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</si>
  <si>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</si>
  <si>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</si>
  <si>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</si>
  <si>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</si>
  <si>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</si>
  <si>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</si>
  <si>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</si>
  <si>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</si>
  <si>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</si>
  <si>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</si>
  <si>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</si>
  <si>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</si>
  <si>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</si>
  <si>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</si>
  <si>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</si>
  <si>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</si>
  <si>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</si>
  <si>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</si>
  <si>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</si>
  <si>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</si>
  <si>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</si>
  <si>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</si>
  <si>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</si>
  <si>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</si>
  <si>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</si>
  <si>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</si>
  <si>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</si>
  <si>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</si>
  <si>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</si>
  <si>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</si>
  <si>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</si>
  <si>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</si>
  <si>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</si>
  <si>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</si>
  <si>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</si>
  <si>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</si>
  <si>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</si>
  <si>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</si>
  <si>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</si>
  <si>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</si>
  <si>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</si>
  <si>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</si>
  <si>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</si>
  <si>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</si>
  <si>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</si>
  <si>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</si>
  <si>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</si>
  <si>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</si>
  <si>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</si>
  <si>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</si>
  <si>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</si>
  <si>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</si>
  <si>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</si>
  <si>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</si>
  <si>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</si>
  <si>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</si>
  <si>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</si>
  <si>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</si>
  <si>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</si>
  <si>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</si>
  <si>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</si>
  <si>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</si>
  <si>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</si>
  <si>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</si>
  <si>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</si>
  <si>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</si>
  <si>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</si>
  <si>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</si>
  <si>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</si>
  <si>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</si>
  <si>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</si>
  <si>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</si>
  <si>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</si>
  <si>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</si>
  <si>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</si>
  <si>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</si>
  <si>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</si>
  <si>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</si>
  <si>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</si>
  <si>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</si>
  <si>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</si>
  <si>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</si>
  <si>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</si>
  <si>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</si>
  <si>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</si>
  <si>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</si>
  <si>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</si>
  <si>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</si>
  <si>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</si>
  <si>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</si>
  <si>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</si>
  <si>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</si>
  <si>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</si>
  <si>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</si>
  <si>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</si>
  <si>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</si>
  <si>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</si>
  <si>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</si>
  <si>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</si>
  <si>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</si>
  <si>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</si>
  <si>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</si>
  <si>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</si>
  <si>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</si>
  <si>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</si>
  <si>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</si>
  <si>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</si>
  <si>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</si>
  <si>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</si>
  <si>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</si>
  <si>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</si>
  <si>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</si>
  <si>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</si>
  <si>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</si>
  <si>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</si>
  <si>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</si>
  <si>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</si>
  <si>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</si>
  <si>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</si>
  <si>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</si>
  <si>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</si>
  <si>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</si>
  <si>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</si>
  <si>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</si>
  <si>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</si>
  <si>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</si>
  <si>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</si>
  <si>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</si>
  <si>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</si>
  <si>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</si>
  <si>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</si>
  <si>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</si>
  <si>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</si>
  <si>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</si>
  <si>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</si>
  <si>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</si>
  <si>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</si>
  <si>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</si>
  <si>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</si>
  <si>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</si>
  <si>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</si>
  <si>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</si>
  <si>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</si>
  <si>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</si>
  <si>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</si>
  <si>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</si>
  <si>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</si>
  <si>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</si>
  <si>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</si>
  <si>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</si>
  <si>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</si>
  <si>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</si>
  <si>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</si>
  <si>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</si>
  <si>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</si>
  <si>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</si>
  <si>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</si>
  <si>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</si>
  <si>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</si>
  <si>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</si>
  <si>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</si>
  <si>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</si>
  <si>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</si>
  <si>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</si>
  <si>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</si>
  <si>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</si>
  <si>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</si>
  <si>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</si>
  <si>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</si>
  <si>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</si>
  <si>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</si>
  <si>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</si>
  <si>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</si>
  <si>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</si>
  <si>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</si>
  <si>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</si>
  <si>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</si>
  <si>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</si>
  <si>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</si>
  <si>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</si>
  <si>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</si>
  <si>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</si>
  <si>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</si>
  <si>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</si>
  <si>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</si>
  <si>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</si>
  <si>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</si>
  <si>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</si>
  <si>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</si>
  <si>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</si>
  <si>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</si>
  <si>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</si>
  <si>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</si>
  <si>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</si>
  <si>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</si>
  <si>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</si>
  <si>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</si>
  <si>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</si>
  <si>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</si>
  <si>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</si>
  <si>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</si>
  <si>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</si>
  <si>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</si>
  <si>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</si>
  <si>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</si>
  <si>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</si>
  <si>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</si>
  <si>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</si>
  <si>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</si>
  <si>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</si>
  <si>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</si>
  <si>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</si>
  <si>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</si>
  <si>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</si>
  <si>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</si>
  <si>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</si>
  <si>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</si>
  <si>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</si>
  <si>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</si>
  <si>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</si>
  <si>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</si>
  <si>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</si>
  <si>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</si>
  <si>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</si>
  <si>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</si>
  <si>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</si>
  <si>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</si>
  <si>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</si>
  <si>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</si>
  <si>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</si>
  <si>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</si>
  <si>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</si>
  <si>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</si>
  <si>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</si>
  <si>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</si>
  <si>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</si>
  <si>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</si>
  <si>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</si>
  <si>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</si>
  <si>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</si>
  <si>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</si>
  <si>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</si>
  <si>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</si>
  <si>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</si>
  <si>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</si>
  <si>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</si>
  <si>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</si>
  <si>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</si>
  <si>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</si>
  <si>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</si>
  <si>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</si>
  <si>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</si>
  <si>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</si>
  <si>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</si>
  <si>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</si>
  <si>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</si>
  <si>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</si>
  <si>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</si>
  <si>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</si>
  <si>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</si>
  <si>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</si>
  <si>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</si>
  <si>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</si>
  <si>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</si>
  <si>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</si>
  <si>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</si>
  <si>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</si>
  <si>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</si>
  <si>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</si>
  <si>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</si>
  <si>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</si>
  <si>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</si>
  <si>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</si>
  <si>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</si>
  <si>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</si>
  <si>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</si>
  <si>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</si>
  <si>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</si>
  <si>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</si>
  <si>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</si>
  <si>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</si>
  <si>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</si>
  <si>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</si>
  <si>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</si>
  <si>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</si>
  <si>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</si>
  <si>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</si>
  <si>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</si>
  <si>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</si>
  <si>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</si>
  <si>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</si>
  <si>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</si>
  <si>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</si>
  <si>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</si>
  <si>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</si>
  <si>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</si>
  <si>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</si>
  <si>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</si>
  <si>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</si>
  <si>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</si>
  <si>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</si>
  <si>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</si>
  <si>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</si>
  <si>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</si>
  <si>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</si>
  <si>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</si>
  <si>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</si>
  <si>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</si>
  <si>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</si>
  <si>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</si>
  <si>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</si>
  <si>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</si>
  <si>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</si>
  <si>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</si>
  <si>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</si>
  <si>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</si>
  <si>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</si>
  <si>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</si>
  <si>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</si>
  <si>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</si>
  <si>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</si>
  <si>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</si>
  <si>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</si>
  <si>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</si>
  <si>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</si>
  <si>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</si>
  <si>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</si>
  <si>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</si>
  <si>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</si>
  <si>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</si>
  <si>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</si>
  <si>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</si>
  <si>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</si>
  <si>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</si>
  <si>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</si>
  <si>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</si>
  <si>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</si>
  <si>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</si>
  <si>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</si>
  <si>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</si>
  <si>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</si>
  <si>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</si>
  <si>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</si>
  <si>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</si>
  <si>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</si>
  <si>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</si>
  <si>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</si>
  <si>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</si>
  <si>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</si>
  <si>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</si>
  <si>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</si>
  <si>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</si>
  <si>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</si>
  <si>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</si>
  <si>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</si>
  <si>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</si>
  <si>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</si>
  <si>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</si>
  <si>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</si>
  <si>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</si>
  <si>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</si>
  <si>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</si>
  <si>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</si>
  <si>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</si>
  <si>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</si>
  <si>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</si>
  <si>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</si>
  <si>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</si>
  <si>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</si>
  <si>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</si>
  <si>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</si>
  <si>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</si>
  <si>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</si>
  <si>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</si>
  <si>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</si>
  <si>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</si>
  <si>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</si>
  <si>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</si>
  <si>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</si>
  <si>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</si>
  <si>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</si>
  <si>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</si>
  <si>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</si>
  <si>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</si>
  <si>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</si>
  <si>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</si>
  <si>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</si>
  <si>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</si>
  <si>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</si>
  <si>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</si>
  <si>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</si>
  <si>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</si>
  <si>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</si>
  <si>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</si>
  <si>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</si>
  <si>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</si>
  <si>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</si>
  <si>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</si>
  <si>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</si>
  <si>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</si>
  <si>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</si>
  <si>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</si>
  <si>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</si>
  <si>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</si>
  <si>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</si>
  <si>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</si>
  <si>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</si>
  <si>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</si>
  <si>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</si>
  <si>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</si>
  <si>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</si>
  <si>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</si>
  <si>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</si>
  <si>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</si>
  <si>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</si>
  <si>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</si>
  <si>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</si>
  <si>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</si>
  <si>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</si>
  <si>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</si>
  <si>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</si>
  <si>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</si>
  <si>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</si>
  <si>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</si>
  <si>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</si>
  <si>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</si>
  <si>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</si>
  <si>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</si>
  <si>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</si>
  <si>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</si>
  <si>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</si>
  <si>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</si>
  <si>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</si>
  <si>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</si>
  <si>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</si>
  <si>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</si>
  <si>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</si>
  <si>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</si>
  <si>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</si>
  <si>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</si>
  <si>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</si>
  <si>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</si>
  <si>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</si>
  <si>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</si>
  <si>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</si>
  <si>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</si>
  <si>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</si>
  <si>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</si>
  <si>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</si>
  <si>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</si>
  <si>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</si>
  <si>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</si>
  <si>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</si>
  <si>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</si>
  <si>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</si>
  <si>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</si>
  <si>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</si>
  <si>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</si>
  <si>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</si>
  <si>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</si>
  <si>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</si>
  <si>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</si>
  <si>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</si>
  <si>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</si>
  <si>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</si>
  <si>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</si>
  <si>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</si>
  <si>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</si>
  <si>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</si>
  <si>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</si>
  <si>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</si>
  <si>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</si>
  <si>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</si>
  <si>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</si>
  <si>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</si>
  <si>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</si>
  <si>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</si>
  <si>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</si>
  <si>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</si>
  <si>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</si>
  <si>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</si>
  <si>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</si>
  <si>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</si>
  <si>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</si>
  <si>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</si>
  <si>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</si>
  <si>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</si>
  <si>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</si>
  <si>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</si>
  <si>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</si>
  <si>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</si>
  <si>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</si>
  <si>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</si>
  <si>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</si>
  <si>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</si>
  <si>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</si>
  <si>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</si>
  <si>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</si>
  <si>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</si>
  <si>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</si>
  <si>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</si>
  <si>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</si>
  <si>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</si>
  <si>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</si>
  <si>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</si>
  <si>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</si>
  <si>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</si>
  <si>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</si>
  <si>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</si>
  <si>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</si>
  <si>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</si>
  <si>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</si>
  <si>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</si>
  <si>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</si>
  <si>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</si>
  <si>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</si>
  <si>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</si>
  <si>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</si>
  <si>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</si>
  <si>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</si>
  <si>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</si>
  <si>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</si>
  <si>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</si>
  <si>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</si>
  <si>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</si>
  <si>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</si>
  <si>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</si>
  <si>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</si>
  <si>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</si>
  <si>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</si>
  <si>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</si>
  <si>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</si>
  <si>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</si>
  <si>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</si>
  <si>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</si>
  <si>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</si>
  <si>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</si>
  <si>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</si>
  <si>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</si>
  <si>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</si>
  <si>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</si>
  <si>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</si>
  <si>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</si>
  <si>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</si>
  <si>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</si>
  <si>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</si>
  <si>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</si>
  <si>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</si>
  <si>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</si>
  <si>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</si>
  <si>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</si>
  <si>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</si>
  <si>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</si>
  <si>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</si>
  <si>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</si>
  <si>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</si>
  <si>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</si>
  <si>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</si>
  <si>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</si>
  <si>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</si>
  <si>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</si>
  <si>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</si>
  <si>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</si>
  <si>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</si>
  <si>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</si>
  <si>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</si>
  <si>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</si>
  <si>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</si>
  <si>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</si>
  <si>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</si>
  <si>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</si>
  <si>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</si>
  <si>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</si>
  <si>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</si>
  <si>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</si>
  <si>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</si>
  <si>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</si>
  <si>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</si>
  <si>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</si>
  <si>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</si>
  <si>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</si>
  <si>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</si>
  <si>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</si>
  <si>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</si>
  <si>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</si>
  <si>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</si>
  <si>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</si>
  <si>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</si>
  <si>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</si>
  <si>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</si>
  <si>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</si>
  <si>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</si>
  <si>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</si>
  <si>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</si>
  <si>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</si>
  <si>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</si>
  <si>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</si>
  <si>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</si>
  <si>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</si>
  <si>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</si>
  <si>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</si>
  <si>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</si>
  <si>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</si>
  <si>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</si>
  <si>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</si>
  <si>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</si>
  <si>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</si>
  <si>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</si>
  <si>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</si>
  <si>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</si>
  <si>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</si>
  <si>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</si>
  <si>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</si>
  <si>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</si>
  <si>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</si>
  <si>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</si>
  <si>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</si>
  <si>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</si>
  <si>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</si>
  <si>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</si>
  <si>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</si>
  <si>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</si>
  <si>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</si>
  <si>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</si>
  <si>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</si>
  <si>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</si>
  <si>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</si>
  <si>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</si>
  <si>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</si>
  <si>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</si>
  <si>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</si>
  <si>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</si>
  <si>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</si>
  <si>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</si>
  <si>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</si>
  <si>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</si>
  <si>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</si>
  <si>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</si>
  <si>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</si>
  <si>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</si>
  <si>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</si>
  <si>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</si>
  <si>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</si>
  <si>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</si>
  <si>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</si>
  <si>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</si>
  <si>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</si>
  <si>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</si>
  <si>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</si>
  <si>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</si>
  <si>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</si>
  <si>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</si>
  <si>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</si>
  <si>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</si>
  <si>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</si>
  <si>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</si>
  <si>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</si>
  <si>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</si>
  <si>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</si>
  <si>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</si>
  <si>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</si>
  <si>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</si>
  <si>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</si>
  <si>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</si>
  <si>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</si>
  <si>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</si>
  <si>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</si>
  <si>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</si>
  <si>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</si>
  <si>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</si>
  <si>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</si>
  <si>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</si>
  <si>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</si>
  <si>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</si>
  <si>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</si>
  <si>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</si>
  <si>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</si>
  <si>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</si>
  <si>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</si>
  <si>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</si>
  <si>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</si>
  <si>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</si>
  <si>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</si>
  <si>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</si>
  <si>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</si>
  <si>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</si>
  <si>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</si>
  <si>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</si>
  <si>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</si>
  <si>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</si>
  <si>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</si>
  <si>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</si>
  <si>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</si>
  <si>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</si>
  <si>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</si>
  <si>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</si>
  <si>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</si>
  <si>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</si>
  <si>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</si>
  <si>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</si>
  <si>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</si>
  <si>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</si>
  <si>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</si>
  <si>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</si>
  <si>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</si>
  <si>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</si>
  <si>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</si>
  <si>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</si>
  <si>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</si>
  <si>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</si>
  <si>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</si>
  <si>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</si>
  <si>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</si>
  <si>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</si>
  <si>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</si>
  <si>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</si>
  <si>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</si>
  <si>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</si>
  <si>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</si>
  <si>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</si>
  <si>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</si>
  <si>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</si>
  <si>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</si>
  <si>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</si>
  <si>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</si>
  <si>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</si>
  <si>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</si>
  <si>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</si>
  <si>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</si>
  <si>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</si>
  <si>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</si>
  <si>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</si>
  <si>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</si>
  <si>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</si>
  <si>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</si>
  <si>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</si>
  <si>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</si>
  <si>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</si>
  <si>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</si>
  <si>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</si>
  <si>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</si>
  <si>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</si>
  <si>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</si>
  <si>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</si>
  <si>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</si>
  <si>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</si>
  <si>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</si>
  <si>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</si>
  <si>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</si>
  <si>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</si>
  <si>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</si>
  <si>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</si>
  <si>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</si>
  <si>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</si>
  <si>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</si>
  <si>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</si>
  <si>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</si>
  <si>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</si>
  <si>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</si>
  <si>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</si>
  <si>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</si>
  <si>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</si>
  <si>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</si>
  <si>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</si>
  <si>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</si>
  <si>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</si>
  <si>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</si>
  <si>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</si>
  <si>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</si>
  <si>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</si>
  <si>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</si>
  <si>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</si>
  <si>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</si>
  <si>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</si>
  <si>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</si>
  <si>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</si>
  <si>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</si>
  <si>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</si>
  <si>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</si>
  <si>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</si>
  <si>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</si>
  <si>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</si>
  <si>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</si>
  <si>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</si>
  <si>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</si>
  <si>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</si>
  <si>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</si>
  <si>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</si>
  <si>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</si>
  <si>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</si>
  <si>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</si>
  <si>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</si>
  <si>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</si>
  <si>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</si>
  <si>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</si>
  <si>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</si>
  <si>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</si>
  <si>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</si>
  <si>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</si>
  <si>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</si>
  <si>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</si>
  <si>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</si>
  <si>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</si>
  <si>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</si>
  <si>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</si>
  <si>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</si>
  <si>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</si>
  <si>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</si>
  <si>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</si>
  <si>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</si>
  <si>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</si>
  <si>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</si>
  <si>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</si>
  <si>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</si>
  <si>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</si>
  <si>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</si>
  <si>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</si>
  <si>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</si>
  <si>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</si>
  <si>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</si>
  <si>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</si>
  <si>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</si>
  <si>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</si>
  <si>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</si>
  <si>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</si>
  <si>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</si>
  <si>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</si>
  <si>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</si>
  <si>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</si>
  <si>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</si>
  <si>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</si>
  <si>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</si>
  <si>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</si>
  <si>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</si>
  <si>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</si>
  <si>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</si>
  <si>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</si>
  <si>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</si>
  <si>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</si>
  <si>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</si>
  <si>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</si>
  <si>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</si>
  <si>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</si>
  <si>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</si>
  <si>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</si>
  <si>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</si>
  <si>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</si>
  <si>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</si>
  <si>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</si>
  <si>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</si>
  <si>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</si>
  <si>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</si>
  <si>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</si>
  <si>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</si>
  <si>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</si>
  <si>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</si>
  <si>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</si>
  <si>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</si>
  <si>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</si>
  <si>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</si>
  <si>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</si>
  <si>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</si>
  <si>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</si>
  <si>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</si>
  <si>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</si>
  <si>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</si>
  <si>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</si>
  <si>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</si>
  <si>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</si>
  <si>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</si>
  <si>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</si>
  <si>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</si>
  <si>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</si>
  <si>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</si>
  <si>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</si>
  <si>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</si>
  <si>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</si>
  <si>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</si>
  <si>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</si>
  <si>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</si>
  <si>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</si>
  <si>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</si>
  <si>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</si>
  <si>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</si>
  <si>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</si>
  <si>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</si>
  <si>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</si>
  <si>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</si>
  <si>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</si>
  <si>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</si>
  <si>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</si>
  <si>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</si>
  <si>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</si>
  <si>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</si>
  <si>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</si>
  <si>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</si>
  <si>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</si>
  <si>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</si>
  <si>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</si>
  <si>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</si>
  <si>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</si>
  <si>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</si>
  <si>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</si>
  <si>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</si>
  <si>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</si>
  <si>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</si>
  <si>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</si>
  <si>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</si>
  <si>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</si>
  <si>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</si>
  <si>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</si>
  <si>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</si>
  <si>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</si>
  <si>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</si>
  <si>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</si>
  <si>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</si>
  <si>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</si>
  <si>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</si>
  <si>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</si>
  <si>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</si>
  <si>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</si>
  <si>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</si>
  <si>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</si>
  <si>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</si>
  <si>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</si>
  <si>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</si>
  <si>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</si>
  <si>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</si>
  <si>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</si>
  <si>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</si>
  <si>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</si>
  <si>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</si>
  <si>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</si>
  <si>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</si>
  <si>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</si>
  <si>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</si>
  <si>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</si>
  <si>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</si>
  <si>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</si>
  <si>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</si>
  <si>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</si>
  <si>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</si>
  <si>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</si>
  <si>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</si>
  <si>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</si>
  <si>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</si>
  <si>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</si>
  <si>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</si>
  <si>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</si>
  <si>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</si>
  <si>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</si>
  <si>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</si>
  <si>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</si>
  <si>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</si>
  <si>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</si>
  <si>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</si>
  <si>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</si>
  <si>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</si>
  <si>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</si>
  <si>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</si>
  <si>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</si>
  <si>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</si>
  <si>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</si>
  <si>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</si>
  <si>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</si>
  <si>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</si>
  <si>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</si>
  <si>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</si>
  <si>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</si>
  <si>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</si>
  <si>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</si>
  <si>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</si>
  <si>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</si>
  <si>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</si>
  <si>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</si>
  <si>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</si>
  <si>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</si>
  <si>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</si>
  <si>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</si>
  <si>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</si>
  <si>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</si>
  <si>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</si>
  <si>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</si>
  <si>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</si>
  <si>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</si>
  <si>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Parent 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</si>
  <si>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</si>
  <si>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</si>
  <si>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</si>
  <si>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</si>
  <si>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</si>
  <si>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</si>
  <si>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</si>
  <si>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</si>
  <si>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</si>
  <si>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</si>
  <si>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</si>
  <si>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</si>
  <si>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</si>
  <si>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</si>
  <si>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</si>
  <si>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</si>
  <si>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</si>
  <si>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</si>
  <si>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</si>
  <si>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</si>
  <si>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</si>
  <si>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</si>
  <si>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</si>
  <si>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</si>
  <si>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</si>
  <si>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</si>
  <si>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</si>
  <si>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</si>
  <si>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</si>
  <si>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</si>
  <si>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</si>
  <si>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</si>
  <si>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</si>
  <si>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</si>
  <si>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</si>
  <si>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</si>
  <si>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</si>
  <si>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</si>
  <si>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</si>
  <si>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</si>
  <si>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</si>
  <si>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</si>
  <si>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</si>
  <si>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</si>
  <si>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</si>
  <si>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</si>
  <si>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</si>
  <si>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</si>
  <si>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</si>
  <si>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</si>
  <si>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</si>
  <si>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</si>
  <si>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Grand Total</t>
  </si>
  <si>
    <t>Row Labels</t>
  </si>
  <si>
    <t>Count of state</t>
  </si>
  <si>
    <t>(All)</t>
  </si>
  <si>
    <t>Date Created Conversion</t>
  </si>
  <si>
    <t>Date Ended Conversion</t>
  </si>
  <si>
    <t>Dec</t>
  </si>
  <si>
    <t>Sep</t>
  </si>
  <si>
    <t>Feb</t>
  </si>
  <si>
    <t>Jun</t>
  </si>
  <si>
    <t>Jul</t>
  </si>
  <si>
    <t>Aug</t>
  </si>
  <si>
    <t>Jan</t>
  </si>
  <si>
    <t>Apr</t>
  </si>
  <si>
    <t>May</t>
  </si>
  <si>
    <t>Oct</t>
  </si>
  <si>
    <t>Nov</t>
  </si>
  <si>
    <t>Mar</t>
  </si>
  <si>
    <t>All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</si>
  <si>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</si>
  <si>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</si>
  <si>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</si>
  <si>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</si>
  <si>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</si>
  <si>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</si>
  <si>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</si>
  <si>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</si>
  <si>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</si>
  <si>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</si>
  <si>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</si>
  <si>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</si>
  <si>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</si>
  <si>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</si>
  <si>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</si>
  <si>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</si>
  <si>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</si>
  <si>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</si>
  <si>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</si>
  <si>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or equal to 50000</t>
  </si>
  <si>
    <t>45000 to 49999</t>
  </si>
  <si>
    <t>The mean number of backers.</t>
  </si>
  <si>
    <t>The median number of backers.</t>
  </si>
  <si>
    <t>Successful</t>
  </si>
  <si>
    <t>The minimum number of backers.</t>
  </si>
  <si>
    <t>The maximum number of backers.</t>
  </si>
  <si>
    <t>The variance of the number of backers.</t>
  </si>
  <si>
    <t>The standard deviation of the number of backers.</t>
  </si>
  <si>
    <t>Failed</t>
  </si>
  <si>
    <t>First Quartile</t>
  </si>
  <si>
    <t>Third Quartile</t>
  </si>
  <si>
    <t>Inter Quartile Range</t>
  </si>
  <si>
    <t>Upper Limit</t>
  </si>
  <si>
    <t>Lower Limit</t>
  </si>
  <si>
    <t>Total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</si>
</sst>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[StarterBook.xlsx]Parent!PivotTable1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4-4770-9867-541C259E3F5C}"/>
            </c:ext>
          </c:extLst>
        </c:ser>
        <c:ser>
          <c:idx val="1"/>
          <c:order val="1"/>
          <c:tx>
            <c:strRef>
              <c:f>Parent!$C$3:$C$4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4-4770-9867-541C259E3F5C}"/>
            </c:ext>
          </c:extLst>
        </c:ser>
        <c:ser>
          <c:idx val="2"/>
          <c:order val="2"/>
          <c:tx>
            <c:strRef>
              <c:f>Parent!$D$3:$D$4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94-4770-9867-541C259E3F5C}"/>
            </c:ext>
          </c:extLst>
        </c:ser>
        <c:ser>
          <c:idx val="3"/>
          <c:order val="3"/>
          <c:tx>
            <c:strRef>
              <c:f>Parent!$E$3:$E$4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94-4770-9867-541C259E3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4398944"/>
        <c:axId val="934396448"/>
      </c:barChart>
      <c:catAx>
        <c:axId val="9343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396448"/>
        <c:crosses val="autoZero"/>
        <c:auto val="1"/>
        <c:lblAlgn val="ctr"/>
        <c:lblOffset val="100"/>
        <c:noMultiLvlLbl val="0"/>
      </c:catAx>
      <c:valAx>
        <c:axId val="9343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39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107021882694897E-2"/>
          <c:y val="0.12506878198666724"/>
          <c:w val="0.85128801273212495"/>
          <c:h val="0.63548030522158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8-4FBD-B3DA-016F9093B943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8-4FBD-B3DA-016F9093B943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8-4FBD-B3DA-016F9093B943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38-4FBD-B3DA-016F9093B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966512"/>
        <c:axId val="926965264"/>
      </c:barChart>
      <c:catAx>
        <c:axId val="92696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5264"/>
        <c:crosses val="autoZero"/>
        <c:auto val="1"/>
        <c:lblAlgn val="ctr"/>
        <c:lblOffset val="100"/>
        <c:noMultiLvlLbl val="0"/>
      </c:catAx>
      <c:valAx>
        <c:axId val="9269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[StarterBook.xlsx]Comparison!PivotTable5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Comparison!$B$4:$B$5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Comparison!$A$6:$A$18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Comparison!$B$6:$B$18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4-4F2A-BFC5-233DA27A92D5}"/>
            </c:ext>
          </c:extLst>
        </c:ser>
        <c:ser>
          <c:idx val="1"/>
          <c:order val="1"/>
          <c:tx>
            <c:strRef>
              <c:f>Comparison!$C$4:$C$5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Comparison!$A$6:$A$18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Comparison!$C$6:$C$18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4-4F2A-BFC5-233DA27A92D5}"/>
            </c:ext>
          </c:extLst>
        </c:ser>
        <c:ser>
          <c:idx val="2"/>
          <c:order val="2"/>
          <c:tx>
            <c:strRef>
              <c:f>Comparison!$D$4:$D$5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Comparison!$A$6:$A$18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Comparison!$D$6:$D$18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4-4F2A-BFC5-233DA27A9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092032"/>
        <c:axId val="1158087872"/>
      </c:lineChart>
      <c:catAx>
        <c:axId val="115809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87872"/>
        <c:crosses val="autoZero"/>
        <c:auto val="1"/>
        <c:lblAlgn val="ctr"/>
        <c:lblOffset val="100"/>
        <c:noMultiLvlLbl val="0"/>
      </c:catAx>
      <c:valAx>
        <c:axId val="11580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</a:t>
            </a:r>
            <a:r>
              <a:rPr lang="en-US" baseline="0"/>
              <a:t>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564960629921252E-2"/>
          <c:y val="0.11041019297875122"/>
          <c:w val="0.87254615048118989"/>
          <c:h val="0.68434106656208216"/>
        </c:manualLayout>
      </c:layout>
      <c:lineChart>
        <c:grouping val="standard"/>
        <c:varyColors val="0"/>
        <c:ser>
          <c:idx val="4"/>
          <c:order val="4"/>
          <c:tx>
            <c:strRef>
              <c:f>Bonus_Outcome!$F$1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Bonus_Outcome!$A$2:$A$13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Bonus_Outcome!$F$2:$F$13</c:f>
              <c:numCache>
                <c:formatCode>0%</c:formatCode>
                <c:ptCount val="12"/>
                <c:pt idx="0">
                  <c:v>0.71</c:v>
                </c:pt>
                <c:pt idx="1">
                  <c:v>0.66</c:v>
                </c:pt>
                <c:pt idx="2">
                  <c:v>0.53</c:v>
                </c:pt>
                <c:pt idx="3">
                  <c:v>0.48</c:v>
                </c:pt>
                <c:pt idx="4">
                  <c:v>0.47</c:v>
                </c:pt>
                <c:pt idx="5">
                  <c:v>0.42</c:v>
                </c:pt>
                <c:pt idx="6">
                  <c:v>0.4</c:v>
                </c:pt>
                <c:pt idx="7">
                  <c:v>0.39</c:v>
                </c:pt>
                <c:pt idx="8">
                  <c:v>0.47</c:v>
                </c:pt>
                <c:pt idx="9">
                  <c:v>0.49</c:v>
                </c:pt>
                <c:pt idx="10">
                  <c:v>0.28999999999999998</c:v>
                </c:pt>
                <c:pt idx="11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7C-4AFA-BD87-8DFEDBFC58A7}"/>
            </c:ext>
          </c:extLst>
        </c:ser>
        <c:ser>
          <c:idx val="5"/>
          <c:order val="5"/>
          <c:tx>
            <c:strRef>
              <c:f>Bonus_Outcome!$G$1</c:f>
              <c:strCache>
                <c:ptCount val="1"/>
                <c:pt idx="0">
                  <c:v>Pecentage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Bonus_Outcome!$A$2:$A$13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Bonus_Outcome!$G$2:$G$13</c:f>
              <c:numCache>
                <c:formatCode>0%</c:formatCode>
                <c:ptCount val="12"/>
                <c:pt idx="0">
                  <c:v>0.25</c:v>
                </c:pt>
                <c:pt idx="1">
                  <c:v>0.3</c:v>
                </c:pt>
                <c:pt idx="2">
                  <c:v>0.4</c:v>
                </c:pt>
                <c:pt idx="3">
                  <c:v>0.41</c:v>
                </c:pt>
                <c:pt idx="4">
                  <c:v>0.45</c:v>
                </c:pt>
                <c:pt idx="5">
                  <c:v>0.49</c:v>
                </c:pt>
                <c:pt idx="6">
                  <c:v>0.47</c:v>
                </c:pt>
                <c:pt idx="7">
                  <c:v>0.45</c:v>
                </c:pt>
                <c:pt idx="8">
                  <c:v>0.4</c:v>
                </c:pt>
                <c:pt idx="9">
                  <c:v>0.37</c:v>
                </c:pt>
                <c:pt idx="10">
                  <c:v>0.52</c:v>
                </c:pt>
                <c:pt idx="11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7C-4AFA-BD87-8DFEDBFC58A7}"/>
            </c:ext>
          </c:extLst>
        </c:ser>
        <c:ser>
          <c:idx val="6"/>
          <c:order val="6"/>
          <c:tx>
            <c:strRef>
              <c:f>Bonus_Outcome!$H$1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Bonus_Outcome!$A$2:$A$13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Bonus_Outcome!$H$2:$H$13</c:f>
              <c:numCache>
                <c:formatCode>0%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0.11</c:v>
                </c:pt>
                <c:pt idx="4">
                  <c:v>0.08</c:v>
                </c:pt>
                <c:pt idx="5">
                  <c:v>0.09</c:v>
                </c:pt>
                <c:pt idx="6">
                  <c:v>0.13</c:v>
                </c:pt>
                <c:pt idx="7">
                  <c:v>0.16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0.19</c:v>
                </c:pt>
                <c:pt idx="11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7C-4AFA-BD87-8DFEDBFC5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882271"/>
        <c:axId val="11368835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Bonus_Outcome!$B$1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Bonus_Outcome!$A$2:$A$13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Bonus_Outcome!$B$2:$B$13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931</c:v>
                      </c:pt>
                      <c:pt idx="2">
                        <c:v>381</c:v>
                      </c:pt>
                      <c:pt idx="3">
                        <c:v>169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D7C-4AFA-BD87-8DFEDBFC58A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Bonus_Outcome!$C$1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Bonus_Outcome!$A$2:$A$13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Bonus_Outcome!$C$2:$C$13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7C-4AFA-BD87-8DFEDBFC58A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Bonus_Outcome!$D$1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Bonus_Outcome!$A$2:$A$13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Bonus_Outcome!$D$2:$D$13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7C-4AFA-BD87-8DFEDBFC58A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Bonus_Outcome!$E$1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Bonus_Outcome!$A$2:$A$13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Bonus_Outcome!$E$2:$E$13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1411</c:v>
                      </c:pt>
                      <c:pt idx="2">
                        <c:v>716</c:v>
                      </c:pt>
                      <c:pt idx="3">
                        <c:v>353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7C-4AFA-BD87-8DFEDBFC58A7}"/>
                  </c:ext>
                </c:extLst>
              </c15:ser>
            </c15:filteredLineSeries>
          </c:ext>
        </c:extLst>
      </c:lineChart>
      <c:catAx>
        <c:axId val="113688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83519"/>
        <c:crosses val="autoZero"/>
        <c:auto val="1"/>
        <c:lblAlgn val="ctr"/>
        <c:lblOffset val="100"/>
        <c:noMultiLvlLbl val="0"/>
      </c:catAx>
      <c:valAx>
        <c:axId val="113688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8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Sccessful Bakers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Sccessful Bakers Count</a:t>
          </a:r>
        </a:p>
      </cx:txPr>
    </cx:title>
    <cx:plotArea>
      <cx:plotAreaRegion>
        <cx:series layoutId="clusteredColumn" uniqueId="{44C677E8-C34E-4363-85BD-36F2F3FA1E0E}">
          <cx:tx>
            <cx:txData>
              <cx:f>_xlchart.v1.8</cx:f>
              <cx:v>backers_count</cx:v>
            </cx:txData>
          </cx:tx>
          <cx:dataId val="0"/>
          <cx:layoutPr>
            <cx:binning intervalClosed="r">
              <cx:binSize val="1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Successful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Outliers</a:t>
          </a:r>
        </a:p>
      </cx:txPr>
    </cx:title>
    <cx:plotArea>
      <cx:plotAreaRegion>
        <cx:series layoutId="boxWhisker" uniqueId="{D43B4956-3F10-4A4F-8221-494228ADA505}">
          <cx:tx>
            <cx:txData>
              <cx:f>_xlchart.v1.5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00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Failed Bakers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Bakers Count</a:t>
          </a:r>
        </a:p>
      </cx:txPr>
    </cx:title>
    <cx:plotArea>
      <cx:plotAreaRegion>
        <cx:series layoutId="clusteredColumn" uniqueId="{6F74B20B-5704-498C-8850-FBDCF08317A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Failed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Outliers</a:t>
          </a:r>
        </a:p>
      </cx:txPr>
    </cx:title>
    <cx:plotArea>
      <cx:plotAreaRegion>
        <cx:series layoutId="boxWhisker" uniqueId="{E3A028D8-6B42-48E1-AD03-2032209AD69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185736</xdr:rowOff>
    </xdr:from>
    <xdr:to>
      <xdr:col>22</xdr:col>
      <xdr:colOff>552449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F1821-1862-492E-8400-28B79BF95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3</xdr:row>
      <xdr:rowOff>9525</xdr:rowOff>
    </xdr:from>
    <xdr:to>
      <xdr:col>21</xdr:col>
      <xdr:colOff>428625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5316E-206B-44AD-9738-F3E26B48E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9526</xdr:rowOff>
    </xdr:from>
    <xdr:to>
      <xdr:col>13</xdr:col>
      <xdr:colOff>28575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BF45A-AE71-4FB9-AD63-770DE2B91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85725</xdr:rowOff>
    </xdr:from>
    <xdr:to>
      <xdr:col>7</xdr:col>
      <xdr:colOff>1285875</xdr:colOff>
      <xdr:row>40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5EF9F5-6A7C-4D99-BC29-083B23F80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1</xdr:row>
      <xdr:rowOff>52387</xdr:rowOff>
    </xdr:from>
    <xdr:to>
      <xdr:col>18</xdr:col>
      <xdr:colOff>338137</xdr:colOff>
      <xdr:row>15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B214421-E281-46DC-93EB-5CEA1D8971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9512" y="6524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390526</xdr:colOff>
      <xdr:row>1</xdr:row>
      <xdr:rowOff>85724</xdr:rowOff>
    </xdr:from>
    <xdr:to>
      <xdr:col>28</xdr:col>
      <xdr:colOff>466726</xdr:colOff>
      <xdr:row>15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C2F4815-D2A0-404D-95B0-59B517F096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63901" y="685799"/>
              <a:ext cx="6172200" cy="27241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28574</xdr:colOff>
      <xdr:row>20</xdr:row>
      <xdr:rowOff>14286</xdr:rowOff>
    </xdr:from>
    <xdr:to>
      <xdr:col>18</xdr:col>
      <xdr:colOff>400049</xdr:colOff>
      <xdr:row>34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7E47B9B-9F0D-4ED9-96F6-49FD6DA4F7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4749" y="4233861"/>
              <a:ext cx="4638675" cy="2786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438149</xdr:colOff>
      <xdr:row>20</xdr:row>
      <xdr:rowOff>4761</xdr:rowOff>
    </xdr:from>
    <xdr:to>
      <xdr:col>28</xdr:col>
      <xdr:colOff>485774</xdr:colOff>
      <xdr:row>34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D712192-2074-4F40-A048-A1F3A74BD0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11524" y="4224336"/>
              <a:ext cx="6143625" cy="2786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esh nair" refreshedDate="44264.401148611112" createdVersion="6" refreshedVersion="6" minRefreshableVersion="3" recordCount="4114" xr:uid="{CC6C47E2-F89D-478E-8684-6E5418F938ED}">
  <cacheSource type="worksheet">
    <worksheetSource ref="A1:T4115" sheet="SBook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Percent Funded" numFmtId="1">
      <sharedItems containsSemiMixedTypes="0" containsString="0" containsNumber="1" minValue="0" maxValue="2260300"/>
    </cacheField>
    <cacheField name="Average Donation" numFmtId="2">
      <sharedItems containsMixedTypes="1" containsNumber="1" minValue="1" maxValue="3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jesh nair" refreshedDate="44264.423246643521" backgroundQuery="1" createdVersion="6" refreshedVersion="6" minRefreshableVersion="3" recordCount="0" supportSubquery="1" supportAdvancedDrill="1" xr:uid="{8750ED19-2A0D-412A-AD34-86A4C5C04BFA}">
  <cacheSource type="external" connectionId="1"/>
  <cacheFields count="5">
    <cacheField name="[Range].[state].[state]" caption="state" numFmtId="0" hierarchy="5" level="1">
      <sharedItems count="3">
        <s v="canceled"/>
        <s v="failed"/>
        <s v="successful"/>
      </sharedItems>
    </cacheField>
    <cacheField name="[Range].[Date Created Conversion (Year)].[Date Created Conversion (Year)]" caption="Date Created Conversion (Year)" numFmtId="0" hierarchy="23" level="1">
      <sharedItems containsSemiMixedTypes="0" containsNonDate="0" containsString="0"/>
    </cacheField>
    <cacheField name="[Measures].[Count of state]" caption="Count of state" numFmtId="0" hierarchy="30" level="32767"/>
    <cacheField name="[Range].[Parent Category].[Parent Category]" caption="Parent Category" numFmtId="0" hierarchy="16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3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Date Ended Conversion (Year)]" caption="Date Ended Conversion (Year)" attribute="1" defaultMemberUniqueName="[Range].[Date Ended Conversion (Year)].[All]" allUniqueName="[Range].[Date Ended Conversion (Year)].[All]" dimensionUniqueName="[Range]" displayFolder="" count="0" memberValueDatatype="130" unbalanced="0"/>
    <cacheHierarchy uniqueName="[Range].[Date Ended Conversion (Quarter)]" caption="Date Ended Conversion (Quarter)" attribute="1" defaultMemberUniqueName="[Range].[Date Ended Conversion (Quarter)].[All]" allUniqueName="[Range].[Date Ended Conversion (Quarter)].[All]" dimensionUniqueName="[Range]" displayFolder="" count="0" memberValueDatatype="130" unbalanced="0"/>
    <cacheHierarchy uniqueName="[Range].[Date Ended Conversion (Month)]" caption="Date Ended Conversion (Month)" attribute="1" defaultMemberUniqueName="[Range].[Date Ended Conversion (Month)].[All]" allUniqueName="[Range].[Date Ended Conversion (Month)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Range].[Date Ended Conversion (Month Index)]" caption="Date Ended Conversion (Month Index)" attribute="1" defaultMemberUniqueName="[Range].[Date Ended Conversion (Month Index)].[All]" allUniqueName="[Range].[Date End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x v="0"/>
    <b v="0"/>
    <n v="182"/>
    <b v="1"/>
    <s v="film &amp; video/television"/>
    <x v="0"/>
    <x v="0"/>
    <n v="136.85882352941178"/>
    <n v="63.917582417582416"/>
  </r>
  <r>
    <n v="1"/>
    <s v="FannibalFest Fan Convention"/>
    <s v="A Hannibal TV Show Fan Convention and Art Collective"/>
    <n v="10275"/>
    <n v="14653"/>
    <x v="0"/>
    <x v="0"/>
    <s v="USD"/>
    <n v="1488464683"/>
    <x v="1"/>
    <b v="0"/>
    <n v="79"/>
    <b v="1"/>
    <s v="film &amp; video/television"/>
    <x v="0"/>
    <x v="0"/>
    <n v="142.60827250608273"/>
    <n v="185.48101265822785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x v="2"/>
    <b v="0"/>
    <n v="35"/>
    <b v="1"/>
    <s v="film &amp; video/television"/>
    <x v="0"/>
    <x v="0"/>
    <n v="105"/>
    <n v="15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x v="3"/>
    <b v="0"/>
    <n v="150"/>
    <b v="1"/>
    <s v="film &amp; video/television"/>
    <x v="0"/>
    <x v="0"/>
    <n v="103.89999999999999"/>
    <n v="69.266666666666666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x v="4"/>
    <b v="0"/>
    <n v="284"/>
    <b v="1"/>
    <s v="film &amp; video/television"/>
    <x v="0"/>
    <x v="0"/>
    <n v="122.99154545454545"/>
    <n v="190.5502816901408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x v="5"/>
    <b v="0"/>
    <n v="47"/>
    <b v="1"/>
    <s v="film &amp; video/television"/>
    <x v="0"/>
    <x v="0"/>
    <n v="109.77744436109028"/>
    <n v="93.40425531914893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x v="6"/>
    <b v="0"/>
    <n v="58"/>
    <b v="1"/>
    <s v="film &amp; video/television"/>
    <x v="0"/>
    <x v="0"/>
    <n v="106.4875"/>
    <n v="146.87931034482759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x v="7"/>
    <b v="0"/>
    <n v="57"/>
    <b v="1"/>
    <s v="film &amp; video/television"/>
    <x v="0"/>
    <x v="0"/>
    <n v="101.22222222222221"/>
    <n v="159.82456140350877"/>
  </r>
  <r>
    <n v="8"/>
    <s v="Sizzling in the Kitchen Flynn Style"/>
    <s v="Help us raise the funds to film our pilot episode!"/>
    <n v="3500"/>
    <n v="3501.52"/>
    <x v="0"/>
    <x v="0"/>
    <s v="USD"/>
    <n v="1460754000"/>
    <x v="8"/>
    <b v="0"/>
    <n v="12"/>
    <b v="1"/>
    <s v="film &amp; video/television"/>
    <x v="0"/>
    <x v="0"/>
    <n v="100.04342857142856"/>
    <n v="291.79333333333335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x v="9"/>
    <b v="0"/>
    <n v="20"/>
    <b v="1"/>
    <s v="film &amp; video/television"/>
    <x v="0"/>
    <x v="0"/>
    <n v="125.998"/>
    <n v="31.499500000000001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x v="10"/>
    <b v="0"/>
    <n v="19"/>
    <b v="1"/>
    <s v="film &amp; video/television"/>
    <x v="0"/>
    <x v="0"/>
    <n v="100.49999999999999"/>
    <n v="158.68421052631578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x v="11"/>
    <b v="0"/>
    <n v="75"/>
    <b v="1"/>
    <s v="film &amp; video/television"/>
    <x v="0"/>
    <x v="0"/>
    <n v="120.5"/>
    <n v="80.333333333333329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x v="12"/>
    <b v="0"/>
    <n v="827"/>
    <b v="1"/>
    <s v="film &amp; video/television"/>
    <x v="0"/>
    <x v="0"/>
    <n v="165.29333333333335"/>
    <n v="59.961305925030231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x v="13"/>
    <b v="0"/>
    <n v="51"/>
    <b v="1"/>
    <s v="film &amp; video/television"/>
    <x v="0"/>
    <x v="0"/>
    <n v="159.97142857142856"/>
    <n v="109.78431372549019"/>
  </r>
  <r>
    <n v="14"/>
    <s v="3010 | Sci-fi Series"/>
    <s v="A highly charged post apocalyptic sci fi series that pulls no punches!"/>
    <n v="6000"/>
    <n v="6056"/>
    <x v="0"/>
    <x v="2"/>
    <s v="AUD"/>
    <n v="1405259940"/>
    <x v="14"/>
    <b v="0"/>
    <n v="41"/>
    <b v="1"/>
    <s v="film &amp; video/television"/>
    <x v="0"/>
    <x v="0"/>
    <n v="100.93333333333334"/>
    <n v="147.70731707317074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x v="15"/>
    <b v="0"/>
    <n v="98"/>
    <b v="1"/>
    <s v="film &amp; video/television"/>
    <x v="0"/>
    <x v="0"/>
    <n v="106.60000000000001"/>
    <n v="21.755102040816325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x v="16"/>
    <b v="0"/>
    <n v="70"/>
    <b v="1"/>
    <s v="film &amp; video/television"/>
    <x v="0"/>
    <x v="0"/>
    <n v="100.24166666666667"/>
    <n v="171.84285714285716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x v="17"/>
    <b v="0"/>
    <n v="36"/>
    <b v="1"/>
    <s v="film &amp; video/television"/>
    <x v="0"/>
    <x v="0"/>
    <n v="100.66666666666666"/>
    <n v="41.944444444444443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x v="18"/>
    <b v="0"/>
    <n v="342"/>
    <b v="1"/>
    <s v="film &amp; video/television"/>
    <x v="0"/>
    <x v="0"/>
    <n v="106.32110000000002"/>
    <n v="93.264122807017543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x v="19"/>
    <b v="0"/>
    <n v="22"/>
    <b v="1"/>
    <s v="film &amp; video/television"/>
    <x v="0"/>
    <x v="0"/>
    <n v="145.29411764705881"/>
    <n v="56.136363636363633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x v="20"/>
    <b v="0"/>
    <n v="25"/>
    <b v="1"/>
    <s v="film &amp; video/television"/>
    <x v="0"/>
    <x v="0"/>
    <n v="100.2"/>
    <n v="80.1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x v="21"/>
    <b v="0"/>
    <n v="101"/>
    <b v="1"/>
    <s v="film &amp; video/television"/>
    <x v="0"/>
    <x v="0"/>
    <n v="109.13513513513513"/>
    <n v="199.900990099009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x v="22"/>
    <b v="0"/>
    <n v="8"/>
    <b v="1"/>
    <s v="film &amp; video/television"/>
    <x v="0"/>
    <x v="0"/>
    <n v="117.14285714285715"/>
    <n v="51.25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x v="23"/>
    <b v="0"/>
    <n v="23"/>
    <b v="1"/>
    <s v="film &amp; video/television"/>
    <x v="0"/>
    <x v="0"/>
    <n v="118.5"/>
    <n v="103.04347826086956"/>
  </r>
  <r>
    <n v="24"/>
    <s v="Bring STL Up Late to TV"/>
    <s v="STL Up Late is a weekly late night comedy talk show for St. Louis television."/>
    <n v="35000"/>
    <n v="38082.69"/>
    <x v="0"/>
    <x v="0"/>
    <s v="USD"/>
    <n v="1442345940"/>
    <x v="24"/>
    <b v="0"/>
    <n v="574"/>
    <b v="1"/>
    <s v="film &amp; video/television"/>
    <x v="0"/>
    <x v="0"/>
    <n v="108.80768571428572"/>
    <n v="66.34614982578398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x v="25"/>
    <b v="0"/>
    <n v="14"/>
    <b v="1"/>
    <s v="film &amp; video/television"/>
    <x v="0"/>
    <x v="0"/>
    <n v="133.33333333333331"/>
    <n v="57.142857142857146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x v="26"/>
    <b v="0"/>
    <n v="19"/>
    <b v="1"/>
    <s v="film &amp; video/television"/>
    <x v="0"/>
    <x v="0"/>
    <n v="155.20000000000002"/>
    <n v="102.1052631578947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x v="27"/>
    <b v="0"/>
    <n v="150"/>
    <b v="1"/>
    <s v="film &amp; video/television"/>
    <x v="0"/>
    <x v="0"/>
    <n v="111.72500000000001"/>
    <n v="148.96666666666667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x v="28"/>
    <b v="0"/>
    <n v="71"/>
    <b v="1"/>
    <s v="film &amp; video/television"/>
    <x v="0"/>
    <x v="0"/>
    <n v="100.35000000000001"/>
    <n v="169.6056338028169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x v="29"/>
    <b v="0"/>
    <n v="117"/>
    <b v="1"/>
    <s v="film &amp; video/television"/>
    <x v="0"/>
    <x v="0"/>
    <n v="123.33333333333334"/>
    <n v="31.623931623931625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x v="30"/>
    <b v="0"/>
    <n v="53"/>
    <b v="1"/>
    <s v="film &amp; video/television"/>
    <x v="0"/>
    <x v="0"/>
    <n v="101.29975"/>
    <n v="76.45264150943396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x v="31"/>
    <b v="0"/>
    <n v="1"/>
    <b v="1"/>
    <s v="film &amp; video/television"/>
    <x v="0"/>
    <x v="0"/>
    <n v="100"/>
    <n v="13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x v="32"/>
    <b v="0"/>
    <n v="89"/>
    <b v="1"/>
    <s v="film &amp; video/television"/>
    <x v="0"/>
    <x v="0"/>
    <n v="100.24604569420035"/>
    <n v="320.44943820224717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x v="33"/>
    <b v="0"/>
    <n v="64"/>
    <b v="1"/>
    <s v="film &amp; video/television"/>
    <x v="0"/>
    <x v="0"/>
    <n v="102.0952380952381"/>
    <n v="83.75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x v="34"/>
    <b v="0"/>
    <n v="68"/>
    <b v="1"/>
    <s v="film &amp; video/television"/>
    <x v="0"/>
    <x v="0"/>
    <n v="130.46153846153845"/>
    <n v="49.88235294117647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x v="35"/>
    <b v="0"/>
    <n v="28"/>
    <b v="1"/>
    <s v="film &amp; video/television"/>
    <x v="0"/>
    <x v="0"/>
    <n v="166.5"/>
    <n v="59.464285714285715"/>
  </r>
  <r>
    <n v="36"/>
    <s v="THE LISTENING BOX"/>
    <s v="A modern day priest makes an unusual discovery, setting off a chain of events."/>
    <n v="6000"/>
    <n v="8529"/>
    <x v="0"/>
    <x v="0"/>
    <s v="USD"/>
    <n v="1428128525"/>
    <x v="36"/>
    <b v="0"/>
    <n v="44"/>
    <b v="1"/>
    <s v="film &amp; video/television"/>
    <x v="0"/>
    <x v="0"/>
    <n v="142.15"/>
    <n v="193.84090909090909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x v="37"/>
    <b v="0"/>
    <n v="253"/>
    <b v="1"/>
    <s v="film &amp; video/television"/>
    <x v="0"/>
    <x v="0"/>
    <n v="183.44090909090909"/>
    <n v="159.51383399209487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x v="38"/>
    <b v="0"/>
    <n v="66"/>
    <b v="1"/>
    <s v="film &amp; video/television"/>
    <x v="0"/>
    <x v="0"/>
    <n v="110.04"/>
    <n v="41.68181818181818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x v="39"/>
    <b v="0"/>
    <n v="217"/>
    <b v="1"/>
    <s v="film &amp; video/television"/>
    <x v="0"/>
    <x v="0"/>
    <n v="130.98000000000002"/>
    <n v="150.89861751152074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x v="40"/>
    <b v="0"/>
    <n v="16"/>
    <b v="1"/>
    <s v="film &amp; video/television"/>
    <x v="0"/>
    <x v="0"/>
    <n v="101.35000000000001"/>
    <n v="126.687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x v="41"/>
    <b v="0"/>
    <n v="19"/>
    <b v="1"/>
    <s v="film &amp; video/television"/>
    <x v="0"/>
    <x v="0"/>
    <n v="100"/>
    <n v="105.2631578947368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x v="42"/>
    <b v="0"/>
    <n v="169"/>
    <b v="1"/>
    <s v="film &amp; video/television"/>
    <x v="0"/>
    <x v="0"/>
    <n v="141.85714285714286"/>
    <n v="117.51479289940828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x v="43"/>
    <b v="0"/>
    <n v="263"/>
    <b v="1"/>
    <s v="film &amp; video/television"/>
    <x v="0"/>
    <x v="0"/>
    <n v="308.65999999999997"/>
    <n v="117.36121673003802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x v="44"/>
    <b v="0"/>
    <n v="15"/>
    <b v="1"/>
    <s v="film &amp; video/television"/>
    <x v="0"/>
    <x v="0"/>
    <n v="100"/>
    <n v="133.33333333333334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x v="45"/>
    <b v="0"/>
    <n v="61"/>
    <b v="1"/>
    <s v="film &amp; video/television"/>
    <x v="0"/>
    <x v="0"/>
    <n v="120"/>
    <n v="98.36065573770491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x v="46"/>
    <b v="0"/>
    <n v="45"/>
    <b v="1"/>
    <s v="film &amp; video/television"/>
    <x v="0"/>
    <x v="0"/>
    <n v="104.16666666666667"/>
    <n v="194.444444444444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x v="47"/>
    <b v="0"/>
    <n v="70"/>
    <b v="1"/>
    <s v="film &amp; video/television"/>
    <x v="0"/>
    <x v="0"/>
    <n v="107.61100000000002"/>
    <n v="76.865000000000009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x v="48"/>
    <b v="0"/>
    <n v="38"/>
    <b v="1"/>
    <s v="film &amp; video/television"/>
    <x v="0"/>
    <x v="0"/>
    <n v="107.94999999999999"/>
    <n v="56.815789473684212"/>
  </r>
  <r>
    <n v="49"/>
    <s v="Driving Jersey - Season Five"/>
    <s v="Driving Jersey is real people telling real stories."/>
    <n v="12000"/>
    <n v="12000"/>
    <x v="0"/>
    <x v="0"/>
    <s v="USD"/>
    <n v="1445660045"/>
    <x v="49"/>
    <b v="0"/>
    <n v="87"/>
    <b v="1"/>
    <s v="film &amp; video/television"/>
    <x v="0"/>
    <x v="0"/>
    <n v="100"/>
    <n v="137.93103448275863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x v="50"/>
    <b v="0"/>
    <n v="22"/>
    <b v="1"/>
    <s v="film &amp; video/television"/>
    <x v="0"/>
    <x v="0"/>
    <n v="100"/>
    <n v="27.27272727272727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x v="51"/>
    <b v="0"/>
    <n v="119"/>
    <b v="1"/>
    <s v="film &amp; video/television"/>
    <x v="0"/>
    <x v="0"/>
    <n v="128.0181818181818"/>
    <n v="118.33613445378151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x v="52"/>
    <b v="0"/>
    <n v="52"/>
    <b v="1"/>
    <s v="film &amp; video/television"/>
    <x v="0"/>
    <x v="0"/>
    <n v="116.21"/>
    <n v="223.48076923076923"/>
  </r>
  <r>
    <n v="53"/>
    <s v="Rolling out Vegan Mashup's Season 2"/>
    <s v="Delicious TV's Vegan Mashup launching season two on public television"/>
    <n v="3000"/>
    <n v="3289"/>
    <x v="0"/>
    <x v="0"/>
    <s v="USD"/>
    <n v="1396648800"/>
    <x v="53"/>
    <b v="0"/>
    <n v="117"/>
    <b v="1"/>
    <s v="film &amp; video/television"/>
    <x v="0"/>
    <x v="0"/>
    <n v="109.63333333333334"/>
    <n v="28.11111111111111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x v="54"/>
    <b v="0"/>
    <n v="52"/>
    <b v="1"/>
    <s v="film &amp; video/television"/>
    <x v="0"/>
    <x v="0"/>
    <n v="101"/>
    <n v="194.23076923076923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x v="55"/>
    <b v="0"/>
    <n v="86"/>
    <b v="1"/>
    <s v="film &amp; video/television"/>
    <x v="0"/>
    <x v="0"/>
    <n v="128.95348837209301"/>
    <n v="128.95348837209303"/>
  </r>
  <r>
    <n v="56"/>
    <s v="Voxwomen Cycling Show"/>
    <s v="We want to see more women's cycling on TV - and we need your help to make it happen!"/>
    <n v="8000"/>
    <n v="8581"/>
    <x v="0"/>
    <x v="1"/>
    <s v="GBP"/>
    <n v="1433779200"/>
    <x v="56"/>
    <b v="0"/>
    <n v="174"/>
    <b v="1"/>
    <s v="film &amp; video/television"/>
    <x v="0"/>
    <x v="0"/>
    <n v="107.26249999999999"/>
    <n v="49.316091954022987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x v="57"/>
    <b v="0"/>
    <n v="69"/>
    <b v="1"/>
    <s v="film &amp; video/television"/>
    <x v="0"/>
    <x v="0"/>
    <n v="101.89999999999999"/>
    <n v="221.52173913043478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x v="58"/>
    <b v="0"/>
    <n v="75"/>
    <b v="1"/>
    <s v="film &amp; video/television"/>
    <x v="0"/>
    <x v="0"/>
    <n v="102.91"/>
    <n v="137.21333333333334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x v="59"/>
    <b v="0"/>
    <n v="33"/>
    <b v="1"/>
    <s v="film &amp; video/television"/>
    <x v="0"/>
    <x v="0"/>
    <n v="100.12570000000001"/>
    <n v="606.82242424242418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x v="60"/>
    <b v="0"/>
    <n v="108"/>
    <b v="1"/>
    <s v="film &amp; video/shorts"/>
    <x v="0"/>
    <x v="1"/>
    <n v="103.29622222222221"/>
    <n v="43.04009259259259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x v="61"/>
    <b v="0"/>
    <n v="23"/>
    <b v="1"/>
    <s v="film &amp; video/shorts"/>
    <x v="0"/>
    <x v="1"/>
    <n v="148.30000000000001"/>
    <n v="322.39130434782606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x v="62"/>
    <b v="0"/>
    <n v="48"/>
    <b v="1"/>
    <s v="film &amp; video/shorts"/>
    <x v="0"/>
    <x v="1"/>
    <n v="154.73333333333332"/>
    <n v="96.708333333333329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x v="63"/>
    <b v="0"/>
    <n v="64"/>
    <b v="1"/>
    <s v="film &amp; video/shorts"/>
    <x v="0"/>
    <x v="1"/>
    <n v="113.51849999999999"/>
    <n v="35.474531249999998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x v="64"/>
    <b v="0"/>
    <n v="24"/>
    <b v="1"/>
    <s v="film &amp; video/shorts"/>
    <x v="0"/>
    <x v="1"/>
    <n v="173.33333333333334"/>
    <n v="86.66666666666667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x v="65"/>
    <b v="0"/>
    <n v="57"/>
    <b v="1"/>
    <s v="film &amp; video/shorts"/>
    <x v="0"/>
    <x v="1"/>
    <n v="107.52857142857141"/>
    <n v="132.05263157894737"/>
  </r>
  <r>
    <n v="66"/>
    <s v="A Stagnant Fever: Short Film"/>
    <s v="A dark comedy set in the '60s about clinical depression and one night stands."/>
    <n v="2000"/>
    <n v="2372"/>
    <x v="0"/>
    <x v="0"/>
    <s v="USD"/>
    <n v="1468873420"/>
    <x v="66"/>
    <b v="0"/>
    <n v="26"/>
    <b v="1"/>
    <s v="film &amp; video/shorts"/>
    <x v="0"/>
    <x v="1"/>
    <n v="118.6"/>
    <n v="91.230769230769226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x v="67"/>
    <b v="0"/>
    <n v="20"/>
    <b v="1"/>
    <s v="film &amp; video/shorts"/>
    <x v="0"/>
    <x v="1"/>
    <n v="116.25000000000001"/>
    <n v="116.2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x v="68"/>
    <b v="0"/>
    <n v="36"/>
    <b v="1"/>
    <s v="film &amp; video/shorts"/>
    <x v="0"/>
    <x v="1"/>
    <n v="127.16666666666667"/>
    <n v="21.19444444444444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x v="69"/>
    <b v="0"/>
    <n v="178"/>
    <b v="1"/>
    <s v="film &amp; video/shorts"/>
    <x v="0"/>
    <x v="1"/>
    <n v="110.9423"/>
    <n v="62.327134831460668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x v="70"/>
    <b v="0"/>
    <n v="17"/>
    <b v="1"/>
    <s v="film &amp; video/shorts"/>
    <x v="0"/>
    <x v="1"/>
    <n v="127.2"/>
    <n v="37.41176470588235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x v="71"/>
    <b v="0"/>
    <n v="32"/>
    <b v="1"/>
    <s v="film &amp; video/shorts"/>
    <x v="0"/>
    <x v="1"/>
    <n v="123.94444444444443"/>
    <n v="69.7187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x v="72"/>
    <b v="0"/>
    <n v="41"/>
    <b v="1"/>
    <s v="film &amp; video/shorts"/>
    <x v="0"/>
    <x v="1"/>
    <n v="108.40909090909091"/>
    <n v="58.170731707317074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x v="73"/>
    <b v="0"/>
    <n v="18"/>
    <b v="1"/>
    <s v="film &amp; video/shorts"/>
    <x v="0"/>
    <x v="1"/>
    <n v="100"/>
    <n v="5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x v="74"/>
    <b v="0"/>
    <n v="29"/>
    <b v="1"/>
    <s v="film &amp; video/shorts"/>
    <x v="0"/>
    <x v="1"/>
    <n v="112.93199999999999"/>
    <n v="19.471034482758618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x v="75"/>
    <b v="0"/>
    <n v="47"/>
    <b v="1"/>
    <s v="film &amp; video/shorts"/>
    <x v="0"/>
    <x v="1"/>
    <n v="115.42857142857143"/>
    <n v="85.957446808510639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x v="76"/>
    <b v="0"/>
    <n v="15"/>
    <b v="1"/>
    <s v="film &amp; video/shorts"/>
    <x v="0"/>
    <x v="1"/>
    <n v="153.33333333333334"/>
    <n v="30.66666666666666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x v="77"/>
    <b v="0"/>
    <n v="26"/>
    <b v="1"/>
    <s v="film &amp; video/shorts"/>
    <x v="0"/>
    <x v="1"/>
    <n v="392.5"/>
    <n v="60.38461538461538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x v="78"/>
    <b v="0"/>
    <n v="35"/>
    <b v="1"/>
    <s v="film &amp; video/shorts"/>
    <x v="0"/>
    <x v="1"/>
    <n v="2702"/>
    <n v="38.6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x v="79"/>
    <b v="0"/>
    <n v="41"/>
    <b v="1"/>
    <s v="film &amp; video/shorts"/>
    <x v="0"/>
    <x v="1"/>
    <n v="127"/>
    <n v="40.268292682926827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x v="80"/>
    <b v="0"/>
    <n v="47"/>
    <b v="1"/>
    <s v="film &amp; video/shorts"/>
    <x v="0"/>
    <x v="1"/>
    <n v="107.25"/>
    <n v="273.829787234042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x v="81"/>
    <b v="0"/>
    <n v="28"/>
    <b v="1"/>
    <s v="film &amp; video/shorts"/>
    <x v="0"/>
    <x v="1"/>
    <n v="198"/>
    <n v="53.03571428571428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x v="82"/>
    <b v="0"/>
    <n v="100"/>
    <b v="1"/>
    <s v="film &amp; video/shorts"/>
    <x v="0"/>
    <x v="1"/>
    <n v="100.01249999999999"/>
    <n v="40.005000000000003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x v="83"/>
    <b v="0"/>
    <n v="13"/>
    <b v="1"/>
    <s v="film &amp; video/shorts"/>
    <x v="0"/>
    <x v="1"/>
    <n v="102.49999999999999"/>
    <n v="15.76923076923077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x v="84"/>
    <b v="0"/>
    <n v="7"/>
    <b v="1"/>
    <s v="film &amp; video/shorts"/>
    <x v="0"/>
    <x v="1"/>
    <n v="100"/>
    <n v="71.42857142857143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x v="85"/>
    <b v="0"/>
    <n v="21"/>
    <b v="1"/>
    <s v="film &amp; video/shorts"/>
    <x v="0"/>
    <x v="1"/>
    <n v="125.49999999999999"/>
    <n v="71.714285714285708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x v="86"/>
    <b v="0"/>
    <n v="17"/>
    <b v="1"/>
    <s v="film &amp; video/shorts"/>
    <x v="0"/>
    <x v="1"/>
    <n v="106.46666666666667"/>
    <n v="375.76470588235293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x v="87"/>
    <b v="0"/>
    <n v="25"/>
    <b v="1"/>
    <s v="film &amp; video/shorts"/>
    <x v="0"/>
    <x v="1"/>
    <n v="104.60000000000001"/>
    <n v="104.6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x v="88"/>
    <b v="0"/>
    <n v="60"/>
    <b v="1"/>
    <s v="film &amp; video/shorts"/>
    <x v="0"/>
    <x v="1"/>
    <n v="102.85714285714285"/>
    <n v="60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x v="89"/>
    <b v="0"/>
    <n v="56"/>
    <b v="1"/>
    <s v="film &amp; video/shorts"/>
    <x v="0"/>
    <x v="1"/>
    <n v="115.06666666666668"/>
    <n v="123.28571428571429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x v="90"/>
    <b v="0"/>
    <n v="16"/>
    <b v="1"/>
    <s v="film &amp; video/shorts"/>
    <x v="0"/>
    <x v="1"/>
    <n v="100.4"/>
    <n v="31.375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x v="91"/>
    <b v="0"/>
    <n v="46"/>
    <b v="1"/>
    <s v="film &amp; video/shorts"/>
    <x v="0"/>
    <x v="1"/>
    <n v="120"/>
    <n v="78.26086956521739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x v="92"/>
    <b v="0"/>
    <n v="43"/>
    <b v="1"/>
    <s v="film &amp; video/shorts"/>
    <x v="0"/>
    <x v="1"/>
    <n v="105.2"/>
    <n v="122.3255813953488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x v="93"/>
    <b v="0"/>
    <n v="15"/>
    <b v="1"/>
    <s v="film &amp; video/shorts"/>
    <x v="0"/>
    <x v="1"/>
    <n v="110.60000000000001"/>
    <n v="73.733333333333334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x v="94"/>
    <b v="0"/>
    <n v="12"/>
    <b v="1"/>
    <s v="film &amp; video/shorts"/>
    <x v="0"/>
    <x v="1"/>
    <n v="104"/>
    <n v="21.666666666666668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x v="95"/>
    <b v="0"/>
    <n v="21"/>
    <b v="1"/>
    <s v="film &amp; video/shorts"/>
    <x v="0"/>
    <x v="1"/>
    <n v="131.42857142857142"/>
    <n v="21.90476190476190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x v="96"/>
    <b v="0"/>
    <n v="34"/>
    <b v="1"/>
    <s v="film &amp; video/shorts"/>
    <x v="0"/>
    <x v="1"/>
    <n v="114.66666666666667"/>
    <n v="50.58823529411764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x v="97"/>
    <b v="0"/>
    <n v="8"/>
    <b v="1"/>
    <s v="film &amp; video/shorts"/>
    <x v="0"/>
    <x v="1"/>
    <n v="106.25"/>
    <n v="53.125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x v="98"/>
    <b v="0"/>
    <n v="60"/>
    <b v="1"/>
    <s v="film &amp; video/shorts"/>
    <x v="0"/>
    <x v="1"/>
    <n v="106.25"/>
    <n v="56.666666666666664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x v="99"/>
    <b v="0"/>
    <n v="39"/>
    <b v="1"/>
    <s v="film &amp; video/shorts"/>
    <x v="0"/>
    <x v="1"/>
    <n v="106.01933333333334"/>
    <n v="40.776666666666664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x v="100"/>
    <b v="0"/>
    <n v="26"/>
    <b v="1"/>
    <s v="film &amp; video/shorts"/>
    <x v="0"/>
    <x v="1"/>
    <n v="100"/>
    <n v="192.30769230769232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x v="101"/>
    <b v="0"/>
    <n v="35"/>
    <b v="1"/>
    <s v="film &amp; video/shorts"/>
    <x v="0"/>
    <x v="1"/>
    <n v="100"/>
    <n v="10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x v="102"/>
    <b v="0"/>
    <n v="65"/>
    <b v="1"/>
    <s v="film &amp; video/shorts"/>
    <x v="0"/>
    <x v="1"/>
    <n v="127.75000000000001"/>
    <n v="117.92307692307692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x v="103"/>
    <b v="0"/>
    <n v="49"/>
    <b v="1"/>
    <s v="film &amp; video/shorts"/>
    <x v="0"/>
    <x v="1"/>
    <n v="105.15384615384616"/>
    <n v="27.897959183673468"/>
  </r>
  <r>
    <n v="104"/>
    <s v="Good 'Ol Trumpet"/>
    <s v="UCF short film about an old man, his love for music, and his misplaced trumpet.  "/>
    <n v="500"/>
    <n v="600"/>
    <x v="0"/>
    <x v="0"/>
    <s v="USD"/>
    <n v="1301792400"/>
    <x v="104"/>
    <b v="0"/>
    <n v="10"/>
    <b v="1"/>
    <s v="film &amp; video/shorts"/>
    <x v="0"/>
    <x v="1"/>
    <n v="120"/>
    <n v="6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x v="105"/>
    <b v="0"/>
    <n v="60"/>
    <b v="1"/>
    <s v="film &amp; video/shorts"/>
    <x v="0"/>
    <x v="1"/>
    <n v="107.40909090909089"/>
    <n v="39.383333333333333"/>
  </r>
  <r>
    <n v="106"/>
    <s v="LOST WEEKEND"/>
    <s v="A Boy. A Girl. A Car. A Serial Killer."/>
    <n v="5000"/>
    <n v="5025"/>
    <x v="0"/>
    <x v="0"/>
    <s v="USD"/>
    <n v="1333391901"/>
    <x v="106"/>
    <b v="0"/>
    <n v="27"/>
    <b v="1"/>
    <s v="film &amp; video/shorts"/>
    <x v="0"/>
    <x v="1"/>
    <n v="100.49999999999999"/>
    <n v="186.1111111111111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x v="107"/>
    <b v="0"/>
    <n v="69"/>
    <b v="1"/>
    <s v="film &amp; video/shorts"/>
    <x v="0"/>
    <x v="1"/>
    <n v="102.46666666666667"/>
    <n v="111.3768115942029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x v="108"/>
    <b v="0"/>
    <n v="47"/>
    <b v="1"/>
    <s v="film &amp; video/shorts"/>
    <x v="0"/>
    <x v="1"/>
    <n v="246.66666666666669"/>
    <n v="78.723404255319153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x v="109"/>
    <b v="0"/>
    <n v="47"/>
    <b v="1"/>
    <s v="film &amp; video/shorts"/>
    <x v="0"/>
    <x v="1"/>
    <n v="219.49999999999997"/>
    <n v="46.702127659574465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x v="110"/>
    <b v="0"/>
    <n v="26"/>
    <b v="1"/>
    <s v="film &amp; video/shorts"/>
    <x v="0"/>
    <x v="1"/>
    <n v="130.76923076923077"/>
    <n v="65.384615384615387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x v="111"/>
    <b v="0"/>
    <n v="53"/>
    <b v="1"/>
    <s v="film &amp; video/shorts"/>
    <x v="0"/>
    <x v="1"/>
    <n v="154.57142857142858"/>
    <n v="102.0754716981132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x v="112"/>
    <b v="0"/>
    <n v="81"/>
    <b v="1"/>
    <s v="film &amp; video/shorts"/>
    <x v="0"/>
    <x v="1"/>
    <n v="104"/>
    <n v="64.197530864197532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x v="113"/>
    <b v="0"/>
    <n v="78"/>
    <b v="1"/>
    <s v="film &amp; video/shorts"/>
    <x v="0"/>
    <x v="1"/>
    <n v="141"/>
    <n v="90.384615384615387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x v="114"/>
    <b v="0"/>
    <n v="35"/>
    <b v="1"/>
    <s v="film &amp; video/shorts"/>
    <x v="0"/>
    <x v="1"/>
    <n v="103.33333333333334"/>
    <n v="88.571428571428569"/>
  </r>
  <r>
    <n v="115"/>
    <s v="The World's Greatest Lover"/>
    <s v="Never judge a book (or a lover) by their cover."/>
    <n v="450"/>
    <n v="632"/>
    <x v="0"/>
    <x v="0"/>
    <s v="USD"/>
    <n v="1328377444"/>
    <x v="115"/>
    <b v="0"/>
    <n v="22"/>
    <b v="1"/>
    <s v="film &amp; video/shorts"/>
    <x v="0"/>
    <x v="1"/>
    <n v="140.44444444444443"/>
    <n v="28.727272727272727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x v="116"/>
    <b v="0"/>
    <n v="57"/>
    <b v="1"/>
    <s v="film &amp; video/shorts"/>
    <x v="0"/>
    <x v="1"/>
    <n v="113.65714285714286"/>
    <n v="69.7894736842105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x v="117"/>
    <b v="0"/>
    <n v="27"/>
    <b v="1"/>
    <s v="film &amp; video/shorts"/>
    <x v="0"/>
    <x v="1"/>
    <n v="100.49377777777779"/>
    <n v="167.48962962962963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x v="118"/>
    <b v="0"/>
    <n v="39"/>
    <b v="1"/>
    <s v="film &amp; video/shorts"/>
    <x v="0"/>
    <x v="1"/>
    <n v="113.03159999999998"/>
    <n v="144.9123076923076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x v="119"/>
    <b v="0"/>
    <n v="37"/>
    <b v="1"/>
    <s v="film &amp; video/shorts"/>
    <x v="0"/>
    <x v="1"/>
    <n v="104.55692307692308"/>
    <n v="91.840540540540545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x v="120"/>
    <b v="0"/>
    <n v="1"/>
    <b v="0"/>
    <s v="film &amp; video/science fiction"/>
    <x v="0"/>
    <x v="2"/>
    <n v="1.4285714285714287E-2"/>
    <n v="1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x v="121"/>
    <b v="0"/>
    <n v="1"/>
    <b v="0"/>
    <s v="film &amp; video/science fiction"/>
    <x v="0"/>
    <x v="2"/>
    <n v="3.3333333333333333E-2"/>
    <n v="1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x v="122"/>
    <b v="0"/>
    <n v="0"/>
    <b v="0"/>
    <s v="film &amp; video/science fiction"/>
    <x v="0"/>
    <x v="2"/>
    <n v="0"/>
    <e v="#DIV/0!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x v="123"/>
    <b v="0"/>
    <n v="6"/>
    <b v="0"/>
    <s v="film &amp; video/science fiction"/>
    <x v="0"/>
    <x v="2"/>
    <n v="0.27454545454545454"/>
    <n v="25.166666666666668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x v="124"/>
    <b v="0"/>
    <n v="0"/>
    <b v="0"/>
    <s v="film &amp; video/science fiction"/>
    <x v="0"/>
    <x v="2"/>
    <n v="0"/>
    <e v="#DIV/0!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x v="125"/>
    <b v="0"/>
    <n v="6"/>
    <b v="0"/>
    <s v="film &amp; video/science fiction"/>
    <x v="0"/>
    <x v="2"/>
    <n v="14.000000000000002"/>
    <n v="11.666666666666666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x v="126"/>
    <b v="0"/>
    <n v="13"/>
    <b v="0"/>
    <s v="film &amp; video/science fiction"/>
    <x v="0"/>
    <x v="2"/>
    <n v="5.548"/>
    <n v="106.69230769230769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x v="127"/>
    <b v="0"/>
    <n v="4"/>
    <b v="0"/>
    <s v="film &amp; video/science fiction"/>
    <x v="0"/>
    <x v="2"/>
    <n v="2.375"/>
    <n v="47.5"/>
  </r>
  <r>
    <n v="128"/>
    <s v="Ralphi3 (Canceled)"/>
    <s v="A Science Fiction film filled with entertainment and Excitement"/>
    <n v="100000"/>
    <n v="1867"/>
    <x v="1"/>
    <x v="0"/>
    <s v="USD"/>
    <n v="1476941293"/>
    <x v="128"/>
    <b v="0"/>
    <n v="6"/>
    <b v="0"/>
    <s v="film &amp; video/science fiction"/>
    <x v="0"/>
    <x v="2"/>
    <n v="1.867"/>
    <n v="311.16666666666669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x v="129"/>
    <b v="0"/>
    <n v="0"/>
    <b v="0"/>
    <s v="film &amp; video/science fiction"/>
    <x v="0"/>
    <x v="2"/>
    <n v="0"/>
    <e v="#DIV/0!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x v="130"/>
    <b v="0"/>
    <n v="0"/>
    <b v="0"/>
    <s v="film &amp; video/science fiction"/>
    <x v="0"/>
    <x v="2"/>
    <n v="0"/>
    <e v="#DIV/0!"/>
  </r>
  <r>
    <n v="131"/>
    <s v="I (Canceled)"/>
    <s v="I"/>
    <n v="1200"/>
    <n v="0"/>
    <x v="1"/>
    <x v="0"/>
    <s v="USD"/>
    <n v="1467763200"/>
    <x v="131"/>
    <b v="0"/>
    <n v="0"/>
    <b v="0"/>
    <s v="film &amp; video/science fiction"/>
    <x v="0"/>
    <x v="2"/>
    <n v="0"/>
    <e v="#DIV/0!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x v="132"/>
    <b v="0"/>
    <n v="81"/>
    <b v="0"/>
    <s v="film &amp; video/science fiction"/>
    <x v="0"/>
    <x v="2"/>
    <n v="9.5687499999999996"/>
    <n v="94.506172839506178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x v="133"/>
    <b v="0"/>
    <n v="0"/>
    <b v="0"/>
    <s v="film &amp; video/science fiction"/>
    <x v="0"/>
    <x v="2"/>
    <n v="0"/>
    <e v="#DIV/0!"/>
  </r>
  <r>
    <n v="134"/>
    <s v="MARLEY'S GHOST (AMBASSADORS OF STEAM) (Canceled)"/>
    <s v="steampunk  remake of &quot;a Christmas carol&quot;"/>
    <n v="5000"/>
    <n v="0"/>
    <x v="1"/>
    <x v="0"/>
    <s v="USD"/>
    <n v="1441386000"/>
    <x v="134"/>
    <b v="0"/>
    <n v="0"/>
    <b v="0"/>
    <s v="film &amp; video/science fiction"/>
    <x v="0"/>
    <x v="2"/>
    <n v="0"/>
    <e v="#DIV/0!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x v="135"/>
    <b v="0"/>
    <n v="5"/>
    <b v="0"/>
    <s v="film &amp; video/science fiction"/>
    <x v="0"/>
    <x v="2"/>
    <n v="13.433333333333334"/>
    <n v="80.599999999999994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x v="136"/>
    <b v="0"/>
    <n v="0"/>
    <b v="0"/>
    <s v="film &amp; video/science fiction"/>
    <x v="0"/>
    <x v="2"/>
    <n v="0"/>
    <e v="#DIV/0!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x v="137"/>
    <b v="0"/>
    <n v="0"/>
    <b v="0"/>
    <s v="film &amp; video/science fiction"/>
    <x v="0"/>
    <x v="2"/>
    <n v="0"/>
    <e v="#DIV/0!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x v="138"/>
    <b v="0"/>
    <n v="58"/>
    <b v="0"/>
    <s v="film &amp; video/science fiction"/>
    <x v="0"/>
    <x v="2"/>
    <n v="3.1413333333333333"/>
    <n v="81.241379310344826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x v="139"/>
    <b v="0"/>
    <n v="1"/>
    <b v="0"/>
    <s v="film &amp; video/science fiction"/>
    <x v="0"/>
    <x v="2"/>
    <n v="100"/>
    <n v="50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x v="140"/>
    <b v="0"/>
    <n v="0"/>
    <b v="0"/>
    <s v="film &amp; video/science fiction"/>
    <x v="0"/>
    <x v="2"/>
    <n v="0"/>
    <e v="#DIV/0!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x v="141"/>
    <b v="0"/>
    <n v="28"/>
    <b v="0"/>
    <s v="film &amp; video/science fiction"/>
    <x v="0"/>
    <x v="2"/>
    <n v="10.775"/>
    <n v="46.178571428571431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x v="142"/>
    <b v="0"/>
    <n v="1"/>
    <b v="0"/>
    <s v="film &amp; video/science fiction"/>
    <x v="0"/>
    <x v="2"/>
    <n v="0.33333333333333337"/>
    <n v="1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x v="143"/>
    <b v="0"/>
    <n v="0"/>
    <b v="0"/>
    <s v="film &amp; video/science fiction"/>
    <x v="0"/>
    <x v="2"/>
    <n v="0"/>
    <e v="#DIV/0!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x v="144"/>
    <b v="0"/>
    <n v="37"/>
    <b v="0"/>
    <s v="film &amp; video/science fiction"/>
    <x v="0"/>
    <x v="2"/>
    <n v="27.6"/>
    <n v="55.945945945945944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x v="145"/>
    <b v="0"/>
    <n v="9"/>
    <b v="0"/>
    <s v="film &amp; video/science fiction"/>
    <x v="0"/>
    <x v="2"/>
    <n v="7.5111111111111111"/>
    <n v="37.555555555555557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x v="146"/>
    <b v="0"/>
    <n v="3"/>
    <b v="0"/>
    <s v="film &amp; video/science fiction"/>
    <x v="0"/>
    <x v="2"/>
    <n v="0.57499999999999996"/>
    <n v="38.333333333333336"/>
  </r>
  <r>
    <n v="147"/>
    <s v="Consumed (Static Air) (Canceled)"/>
    <s v="Film makers catch live footage beyond their wildest dreams."/>
    <n v="7000"/>
    <n v="0"/>
    <x v="1"/>
    <x v="1"/>
    <s v="GBP"/>
    <n v="1420741080"/>
    <x v="147"/>
    <b v="0"/>
    <n v="0"/>
    <b v="0"/>
    <s v="film &amp; video/science fiction"/>
    <x v="0"/>
    <x v="2"/>
    <n v="0"/>
    <e v="#DIV/0!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x v="148"/>
    <b v="0"/>
    <n v="2"/>
    <b v="0"/>
    <s v="film &amp; video/science fiction"/>
    <x v="0"/>
    <x v="2"/>
    <n v="0.08"/>
    <n v="20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x v="149"/>
    <b v="0"/>
    <n v="6"/>
    <b v="0"/>
    <s v="film &amp; video/science fiction"/>
    <x v="0"/>
    <x v="2"/>
    <n v="0.91999999999999993"/>
    <n v="15.333333333333334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x v="150"/>
    <b v="0"/>
    <n v="67"/>
    <b v="0"/>
    <s v="film &amp; video/science fiction"/>
    <x v="0"/>
    <x v="2"/>
    <n v="23.163076923076922"/>
    <n v="449.43283582089555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x v="151"/>
    <b v="0"/>
    <n v="5"/>
    <b v="0"/>
    <s v="film &amp; video/science fiction"/>
    <x v="0"/>
    <x v="2"/>
    <n v="5.5999999999999994E-2"/>
    <n v="28"/>
  </r>
  <r>
    <n v="152"/>
    <s v="The Great Dark (Canceled)"/>
    <s v="The Great Dark is a journey through the unimaginable...and un foreseeable..."/>
    <n v="380000"/>
    <n v="30"/>
    <x v="1"/>
    <x v="0"/>
    <s v="USD"/>
    <n v="1411437100"/>
    <x v="152"/>
    <b v="0"/>
    <n v="2"/>
    <b v="0"/>
    <s v="film &amp; video/science fiction"/>
    <x v="0"/>
    <x v="2"/>
    <n v="7.8947368421052634E-3"/>
    <n v="15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x v="153"/>
    <b v="0"/>
    <n v="10"/>
    <b v="0"/>
    <s v="film &amp; video/science fiction"/>
    <x v="0"/>
    <x v="2"/>
    <n v="0.71799999999999997"/>
    <n v="35.9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x v="154"/>
    <b v="0"/>
    <n v="3"/>
    <b v="0"/>
    <s v="film &amp; video/science fiction"/>
    <x v="0"/>
    <x v="2"/>
    <n v="2.666666666666667"/>
    <n v="13.33333333333333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x v="155"/>
    <b v="0"/>
    <n v="4"/>
    <b v="0"/>
    <s v="film &amp; video/science fiction"/>
    <x v="0"/>
    <x v="2"/>
    <n v="6.0000000000000001E-3"/>
    <n v="20.2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x v="156"/>
    <b v="0"/>
    <n v="15"/>
    <b v="0"/>
    <s v="film &amp; video/science fiction"/>
    <x v="0"/>
    <x v="2"/>
    <n v="5.0999999999999996"/>
    <n v="119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x v="157"/>
    <b v="0"/>
    <n v="2"/>
    <b v="0"/>
    <s v="film &amp; video/science fiction"/>
    <x v="0"/>
    <x v="2"/>
    <n v="0.26711185308848079"/>
    <n v="4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x v="158"/>
    <b v="0"/>
    <n v="0"/>
    <b v="0"/>
    <s v="film &amp; video/science fiction"/>
    <x v="0"/>
    <x v="2"/>
    <n v="0"/>
    <e v="#DIV/0!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x v="159"/>
    <b v="0"/>
    <n v="1"/>
    <b v="0"/>
    <s v="film &amp; video/science fiction"/>
    <x v="0"/>
    <x v="2"/>
    <n v="2E-3"/>
    <n v="1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x v="160"/>
    <b v="0"/>
    <n v="0"/>
    <b v="0"/>
    <s v="film &amp; video/drama"/>
    <x v="0"/>
    <x v="3"/>
    <n v="0"/>
    <e v="#DIV/0!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x v="161"/>
    <b v="0"/>
    <n v="1"/>
    <b v="0"/>
    <s v="film &amp; video/drama"/>
    <x v="0"/>
    <x v="3"/>
    <n v="0.01"/>
    <n v="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x v="162"/>
    <b v="0"/>
    <n v="10"/>
    <b v="0"/>
    <s v="film &amp; video/drama"/>
    <x v="0"/>
    <x v="3"/>
    <n v="15.535714285714286"/>
    <n v="43.5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x v="163"/>
    <b v="0"/>
    <n v="0"/>
    <b v="0"/>
    <s v="film &amp; video/drama"/>
    <x v="0"/>
    <x v="3"/>
    <n v="0"/>
    <e v="#DIV/0!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x v="164"/>
    <b v="0"/>
    <n v="7"/>
    <b v="0"/>
    <s v="film &amp; video/drama"/>
    <x v="0"/>
    <x v="3"/>
    <n v="0.53333333333333333"/>
    <n v="91.428571428571431"/>
  </r>
  <r>
    <n v="165"/>
    <s v="NET"/>
    <s v="A teacher. A boy. The beach and a heatwave that drove them all insane."/>
    <n v="17000"/>
    <n v="0"/>
    <x v="2"/>
    <x v="1"/>
    <s v="GBP"/>
    <n v="1452613724"/>
    <x v="165"/>
    <b v="0"/>
    <n v="0"/>
    <b v="0"/>
    <s v="film &amp; video/drama"/>
    <x v="0"/>
    <x v="3"/>
    <n v="0"/>
    <e v="#DIV/0!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x v="166"/>
    <b v="0"/>
    <n v="1"/>
    <b v="0"/>
    <s v="film &amp; video/drama"/>
    <x v="0"/>
    <x v="3"/>
    <n v="60"/>
    <n v="3000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x v="167"/>
    <b v="0"/>
    <n v="2"/>
    <b v="0"/>
    <s v="film &amp; video/drama"/>
    <x v="0"/>
    <x v="3"/>
    <n v="0.01"/>
    <n v="5.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x v="168"/>
    <b v="0"/>
    <n v="3"/>
    <b v="0"/>
    <s v="film &amp; video/drama"/>
    <x v="0"/>
    <x v="3"/>
    <n v="4.0625"/>
    <n v="108.3333333333333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x v="169"/>
    <b v="0"/>
    <n v="10"/>
    <b v="0"/>
    <s v="film &amp; video/drama"/>
    <x v="0"/>
    <x v="3"/>
    <n v="22.400000000000002"/>
    <n v="56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x v="170"/>
    <b v="0"/>
    <n v="10"/>
    <b v="0"/>
    <s v="film &amp; video/drama"/>
    <x v="0"/>
    <x v="3"/>
    <n v="3.25"/>
    <n v="32.5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x v="171"/>
    <b v="0"/>
    <n v="1"/>
    <b v="0"/>
    <s v="film &amp; video/drama"/>
    <x v="0"/>
    <x v="3"/>
    <n v="2E-3"/>
    <n v="1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x v="172"/>
    <b v="0"/>
    <n v="0"/>
    <b v="0"/>
    <s v="film &amp; video/drama"/>
    <x v="0"/>
    <x v="3"/>
    <n v="0"/>
    <e v="#DIV/0!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x v="173"/>
    <b v="0"/>
    <n v="0"/>
    <b v="0"/>
    <s v="film &amp; video/drama"/>
    <x v="0"/>
    <x v="3"/>
    <n v="0"/>
    <e v="#DIV/0!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x v="174"/>
    <b v="0"/>
    <n v="0"/>
    <b v="0"/>
    <s v="film &amp; video/drama"/>
    <x v="0"/>
    <x v="3"/>
    <n v="0"/>
    <e v="#DIV/0!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x v="175"/>
    <b v="0"/>
    <n v="26"/>
    <b v="0"/>
    <s v="film &amp; video/drama"/>
    <x v="0"/>
    <x v="3"/>
    <n v="6.4850000000000003"/>
    <n v="49.884615384615387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x v="176"/>
    <b v="0"/>
    <n v="0"/>
    <b v="0"/>
    <s v="film &amp; video/drama"/>
    <x v="0"/>
    <x v="3"/>
    <n v="0"/>
    <e v="#DIV/0!"/>
  </r>
  <r>
    <n v="177"/>
    <s v="The Good Samaritan"/>
    <s v="I'm making a modern day version of the bible story &quot; The Good Samaritan&quot;"/>
    <n v="450"/>
    <n v="180"/>
    <x v="2"/>
    <x v="0"/>
    <s v="USD"/>
    <n v="1427155726"/>
    <x v="177"/>
    <b v="0"/>
    <n v="7"/>
    <b v="0"/>
    <s v="film &amp; video/drama"/>
    <x v="0"/>
    <x v="3"/>
    <n v="40"/>
    <n v="25.714285714285715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x v="178"/>
    <b v="0"/>
    <n v="0"/>
    <b v="0"/>
    <s v="film &amp; video/drama"/>
    <x v="0"/>
    <x v="3"/>
    <n v="0"/>
    <e v="#DIV/0!"/>
  </r>
  <r>
    <n v="179"/>
    <s v="Sustain: A Film About Survival"/>
    <s v="A feature-length film about how three people survive in a diseased world."/>
    <n v="1000"/>
    <n v="200"/>
    <x v="2"/>
    <x v="0"/>
    <s v="USD"/>
    <n v="1457056555"/>
    <x v="179"/>
    <b v="0"/>
    <n v="2"/>
    <b v="0"/>
    <s v="film &amp; video/drama"/>
    <x v="0"/>
    <x v="3"/>
    <n v="20"/>
    <n v="100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x v="180"/>
    <b v="0"/>
    <n v="13"/>
    <b v="0"/>
    <s v="film &amp; video/drama"/>
    <x v="0"/>
    <x v="3"/>
    <n v="33.416666666666664"/>
    <n v="30.846153846153847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x v="181"/>
    <b v="0"/>
    <n v="4"/>
    <b v="0"/>
    <s v="film &amp; video/drama"/>
    <x v="0"/>
    <x v="3"/>
    <n v="21.092608822670172"/>
    <n v="180.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x v="182"/>
    <b v="0"/>
    <n v="0"/>
    <b v="0"/>
    <s v="film &amp; video/drama"/>
    <x v="0"/>
    <x v="3"/>
    <n v="0"/>
    <e v="#DIV/0!"/>
  </r>
  <r>
    <n v="183"/>
    <s v="Three Little Words"/>
    <s v="Don't kill me until I meet my Dad"/>
    <n v="12500"/>
    <n v="4482"/>
    <x v="2"/>
    <x v="1"/>
    <s v="GBP"/>
    <n v="1417033610"/>
    <x v="183"/>
    <b v="0"/>
    <n v="12"/>
    <b v="0"/>
    <s v="film &amp; video/drama"/>
    <x v="0"/>
    <x v="3"/>
    <n v="35.856000000000002"/>
    <n v="373.5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x v="184"/>
    <b v="0"/>
    <n v="2"/>
    <b v="0"/>
    <s v="film &amp; video/drama"/>
    <x v="0"/>
    <x v="3"/>
    <n v="3.4000000000000004"/>
    <n v="25.5"/>
  </r>
  <r>
    <n v="185"/>
    <s v="BLANK Short Movie"/>
    <s v="Love has no boundaries!"/>
    <n v="40000"/>
    <n v="2200"/>
    <x v="2"/>
    <x v="10"/>
    <s v="NOK"/>
    <n v="1471557139"/>
    <x v="185"/>
    <b v="0"/>
    <n v="10"/>
    <b v="0"/>
    <s v="film &amp; video/drama"/>
    <x v="0"/>
    <x v="3"/>
    <n v="5.5"/>
    <n v="220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x v="186"/>
    <b v="0"/>
    <n v="0"/>
    <b v="0"/>
    <s v="film &amp; video/drama"/>
    <x v="0"/>
    <x v="3"/>
    <n v="0"/>
    <e v="#DIV/0!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x v="187"/>
    <b v="0"/>
    <n v="5"/>
    <b v="0"/>
    <s v="film &amp; video/drama"/>
    <x v="0"/>
    <x v="3"/>
    <n v="16"/>
    <n v="16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x v="188"/>
    <b v="0"/>
    <n v="0"/>
    <b v="0"/>
    <s v="film &amp; video/drama"/>
    <x v="0"/>
    <x v="3"/>
    <n v="0"/>
    <e v="#DIV/0!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x v="189"/>
    <b v="0"/>
    <n v="5"/>
    <b v="0"/>
    <s v="film &amp; video/drama"/>
    <x v="0"/>
    <x v="3"/>
    <n v="6.8999999999999992E-2"/>
    <n v="69"/>
  </r>
  <r>
    <n v="190"/>
    <s v="REGIONRAT, the movie"/>
    <s v="Because hope can be a 4 letter word"/>
    <n v="12000"/>
    <n v="50"/>
    <x v="2"/>
    <x v="0"/>
    <s v="USD"/>
    <n v="1466091446"/>
    <x v="190"/>
    <b v="0"/>
    <n v="1"/>
    <b v="0"/>
    <s v="film &amp; video/drama"/>
    <x v="0"/>
    <x v="3"/>
    <n v="0.41666666666666669"/>
    <n v="5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x v="191"/>
    <b v="0"/>
    <n v="3"/>
    <b v="0"/>
    <s v="film &amp; video/drama"/>
    <x v="0"/>
    <x v="3"/>
    <n v="5"/>
    <n v="83.333333333333329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x v="192"/>
    <b v="0"/>
    <n v="3"/>
    <b v="0"/>
    <s v="film &amp; video/drama"/>
    <x v="0"/>
    <x v="3"/>
    <n v="1.6999999999999999E-3"/>
    <n v="5.666666666666667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x v="193"/>
    <b v="0"/>
    <n v="0"/>
    <b v="0"/>
    <s v="film &amp; video/drama"/>
    <x v="0"/>
    <x v="3"/>
    <n v="0"/>
    <e v="#DIV/0!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x v="194"/>
    <b v="0"/>
    <n v="3"/>
    <b v="0"/>
    <s v="film &amp; video/drama"/>
    <x v="0"/>
    <x v="3"/>
    <n v="0.12"/>
    <n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x v="195"/>
    <b v="0"/>
    <n v="0"/>
    <b v="0"/>
    <s v="film &amp; video/drama"/>
    <x v="0"/>
    <x v="3"/>
    <n v="0"/>
    <e v="#DIV/0!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x v="196"/>
    <b v="0"/>
    <n v="19"/>
    <b v="0"/>
    <s v="film &amp; video/drama"/>
    <x v="0"/>
    <x v="3"/>
    <n v="41.857142857142861"/>
    <n v="77.10526315789474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x v="197"/>
    <b v="0"/>
    <n v="8"/>
    <b v="0"/>
    <s v="film &amp; video/drama"/>
    <x v="0"/>
    <x v="3"/>
    <n v="10.48"/>
    <n v="32.75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x v="198"/>
    <b v="0"/>
    <n v="6"/>
    <b v="0"/>
    <s v="film &amp; video/drama"/>
    <x v="0"/>
    <x v="3"/>
    <n v="1.1159999999999999"/>
    <n v="46.5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x v="199"/>
    <b v="0"/>
    <n v="0"/>
    <b v="0"/>
    <s v="film &amp; video/drama"/>
    <x v="0"/>
    <x v="3"/>
    <n v="0"/>
    <e v="#DIV/0!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x v="200"/>
    <b v="0"/>
    <n v="18"/>
    <b v="0"/>
    <s v="film &amp; video/drama"/>
    <x v="0"/>
    <x v="3"/>
    <n v="26.192500000000003"/>
    <n v="87.308333333333337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x v="201"/>
    <b v="0"/>
    <n v="7"/>
    <b v="0"/>
    <s v="film &amp; video/drama"/>
    <x v="0"/>
    <x v="3"/>
    <n v="58.461538461538467"/>
    <n v="54.285714285714285"/>
  </r>
  <r>
    <n v="202"/>
    <s v="Modern Gangsters"/>
    <s v="new web series created by jonney terry"/>
    <n v="6000"/>
    <n v="0"/>
    <x v="2"/>
    <x v="0"/>
    <s v="USD"/>
    <n v="1444337940"/>
    <x v="202"/>
    <b v="0"/>
    <n v="0"/>
    <b v="0"/>
    <s v="film &amp; video/drama"/>
    <x v="0"/>
    <x v="3"/>
    <n v="0"/>
    <e v="#DIV/0!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x v="203"/>
    <b v="0"/>
    <n v="8"/>
    <b v="0"/>
    <s v="film &amp; video/drama"/>
    <x v="0"/>
    <x v="3"/>
    <n v="29.84"/>
    <n v="93.25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x v="204"/>
    <b v="0"/>
    <n v="1293"/>
    <b v="0"/>
    <s v="film &amp; video/drama"/>
    <x v="0"/>
    <x v="3"/>
    <n v="50.721666666666664"/>
    <n v="117.68368136117556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x v="205"/>
    <b v="0"/>
    <n v="17"/>
    <b v="0"/>
    <s v="film &amp; video/drama"/>
    <x v="0"/>
    <x v="3"/>
    <n v="16.25"/>
    <n v="76.470588235294116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x v="206"/>
    <b v="0"/>
    <n v="0"/>
    <b v="0"/>
    <s v="film &amp; video/drama"/>
    <x v="0"/>
    <x v="3"/>
    <n v="0"/>
    <e v="#DIV/0!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x v="207"/>
    <b v="0"/>
    <n v="13"/>
    <b v="0"/>
    <s v="film &amp; video/drama"/>
    <x v="0"/>
    <x v="3"/>
    <n v="15.214285714285714"/>
    <n v="163.84615384615384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x v="208"/>
    <b v="0"/>
    <n v="0"/>
    <b v="0"/>
    <s v="film &amp; video/drama"/>
    <x v="0"/>
    <x v="3"/>
    <n v="0"/>
    <e v="#DIV/0!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x v="209"/>
    <b v="0"/>
    <n v="0"/>
    <b v="0"/>
    <s v="film &amp; video/drama"/>
    <x v="0"/>
    <x v="3"/>
    <n v="0"/>
    <e v="#DIV/0!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x v="210"/>
    <b v="0"/>
    <n v="33"/>
    <b v="0"/>
    <s v="film &amp; video/drama"/>
    <x v="0"/>
    <x v="3"/>
    <n v="25.25"/>
    <n v="91.81818181818181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x v="211"/>
    <b v="0"/>
    <n v="12"/>
    <b v="0"/>
    <s v="film &amp; video/drama"/>
    <x v="0"/>
    <x v="3"/>
    <n v="44.6"/>
    <n v="185.83333333333334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x v="212"/>
    <b v="0"/>
    <n v="1"/>
    <b v="0"/>
    <s v="film &amp; video/drama"/>
    <x v="0"/>
    <x v="3"/>
    <n v="1.5873015873015872E-2"/>
    <n v="1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x v="213"/>
    <b v="0"/>
    <n v="1"/>
    <b v="0"/>
    <s v="film &amp; video/drama"/>
    <x v="0"/>
    <x v="3"/>
    <n v="0.04"/>
    <n v="2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x v="214"/>
    <b v="0"/>
    <n v="1"/>
    <b v="0"/>
    <s v="film &amp; video/drama"/>
    <x v="0"/>
    <x v="3"/>
    <n v="8.0000000000000002E-3"/>
    <n v="1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x v="215"/>
    <b v="0"/>
    <n v="1"/>
    <b v="0"/>
    <s v="film &amp; video/drama"/>
    <x v="0"/>
    <x v="3"/>
    <n v="0.22727272727272727"/>
    <n v="1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x v="216"/>
    <b v="0"/>
    <n v="84"/>
    <b v="0"/>
    <s v="film &amp; video/drama"/>
    <x v="0"/>
    <x v="3"/>
    <n v="55.698440000000005"/>
    <n v="331.53833333333336"/>
  </r>
  <r>
    <n v="217"/>
    <s v="Bitch"/>
    <s v="A roadmovie by paw"/>
    <n v="100000"/>
    <n v="11943"/>
    <x v="2"/>
    <x v="11"/>
    <s v="SEK"/>
    <n v="1419780149"/>
    <x v="217"/>
    <b v="0"/>
    <n v="38"/>
    <b v="0"/>
    <s v="film &amp; video/drama"/>
    <x v="0"/>
    <x v="3"/>
    <n v="11.943"/>
    <n v="314.28947368421052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x v="218"/>
    <b v="0"/>
    <n v="1"/>
    <b v="0"/>
    <s v="film &amp; video/drama"/>
    <x v="0"/>
    <x v="3"/>
    <n v="2"/>
    <n v="100"/>
  </r>
  <r>
    <n v="219"/>
    <s v="True Colors"/>
    <s v="An hour-long pilot about a group of suburban LGBT teens coming of age in the early 90's."/>
    <n v="50000"/>
    <n v="8815"/>
    <x v="2"/>
    <x v="0"/>
    <s v="USD"/>
    <n v="1459493940"/>
    <x v="219"/>
    <b v="0"/>
    <n v="76"/>
    <b v="0"/>
    <s v="film &amp; video/drama"/>
    <x v="0"/>
    <x v="3"/>
    <n v="17.630000000000003"/>
    <n v="115.98684210526316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x v="220"/>
    <b v="0"/>
    <n v="3"/>
    <b v="0"/>
    <s v="film &amp; video/drama"/>
    <x v="0"/>
    <x v="3"/>
    <n v="0.72"/>
    <n v="120"/>
  </r>
  <r>
    <n v="221"/>
    <s v="Archetypes"/>
    <s v="Film about Schizophrenia with Surreal Twists!"/>
    <n v="50000"/>
    <n v="0"/>
    <x v="2"/>
    <x v="0"/>
    <s v="USD"/>
    <n v="1427569564"/>
    <x v="221"/>
    <b v="0"/>
    <n v="0"/>
    <b v="0"/>
    <s v="film &amp; video/drama"/>
    <x v="0"/>
    <x v="3"/>
    <n v="0"/>
    <e v="#DIV/0!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x v="222"/>
    <b v="0"/>
    <n v="2"/>
    <b v="0"/>
    <s v="film &amp; video/drama"/>
    <x v="0"/>
    <x v="3"/>
    <n v="13"/>
    <n v="65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x v="223"/>
    <b v="0"/>
    <n v="0"/>
    <b v="0"/>
    <s v="film &amp; video/drama"/>
    <x v="0"/>
    <x v="3"/>
    <n v="0"/>
    <e v="#DIV/0!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x v="224"/>
    <b v="0"/>
    <n v="0"/>
    <b v="0"/>
    <s v="film &amp; video/drama"/>
    <x v="0"/>
    <x v="3"/>
    <n v="0"/>
    <e v="#DIV/0!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x v="225"/>
    <b v="0"/>
    <n v="0"/>
    <b v="0"/>
    <s v="film &amp; video/drama"/>
    <x v="0"/>
    <x v="3"/>
    <n v="0"/>
    <e v="#DIV/0!"/>
  </r>
  <r>
    <n v="226"/>
    <s v="MAGGIE Film"/>
    <s v="A TRUE STORY OF DOMESTIC VILOLENCE THAT SEEKS TO OFFER THE VIEWER OUTLEST OF SUPPORT."/>
    <n v="29000"/>
    <n v="250"/>
    <x v="2"/>
    <x v="1"/>
    <s v="GBP"/>
    <n v="1433064540"/>
    <x v="226"/>
    <b v="0"/>
    <n v="2"/>
    <b v="0"/>
    <s v="film &amp; video/drama"/>
    <x v="0"/>
    <x v="3"/>
    <n v="0.86206896551724133"/>
    <n v="125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x v="227"/>
    <b v="0"/>
    <n v="0"/>
    <b v="0"/>
    <s v="film &amp; video/drama"/>
    <x v="0"/>
    <x v="3"/>
    <n v="0"/>
    <e v="#DIV/0!"/>
  </r>
  <r>
    <n v="228"/>
    <s v="Facets of a Geek life"/>
    <s v="I am making a film from one one of my books called facets of a Geek life."/>
    <n v="8000"/>
    <n v="0"/>
    <x v="2"/>
    <x v="1"/>
    <s v="GBP"/>
    <n v="1433176105"/>
    <x v="228"/>
    <b v="0"/>
    <n v="0"/>
    <b v="0"/>
    <s v="film &amp; video/drama"/>
    <x v="0"/>
    <x v="3"/>
    <n v="0"/>
    <e v="#DIV/0!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x v="229"/>
    <b v="0"/>
    <n v="0"/>
    <b v="0"/>
    <s v="film &amp; video/drama"/>
    <x v="0"/>
    <x v="3"/>
    <n v="0"/>
    <e v="#DIV/0!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x v="230"/>
    <b v="0"/>
    <n v="2"/>
    <b v="0"/>
    <s v="film &amp; video/drama"/>
    <x v="0"/>
    <x v="3"/>
    <n v="0.4"/>
    <n v="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x v="231"/>
    <b v="0"/>
    <n v="0"/>
    <b v="0"/>
    <s v="film &amp; video/drama"/>
    <x v="0"/>
    <x v="3"/>
    <n v="0"/>
    <e v="#DIV/0!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x v="232"/>
    <b v="0"/>
    <n v="7"/>
    <b v="0"/>
    <s v="film &amp; video/drama"/>
    <x v="0"/>
    <x v="3"/>
    <n v="2.75"/>
    <n v="15.714285714285714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x v="233"/>
    <b v="0"/>
    <n v="0"/>
    <b v="0"/>
    <s v="film &amp; video/drama"/>
    <x v="0"/>
    <x v="3"/>
    <n v="0"/>
    <e v="#DIV/0!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x v="234"/>
    <b v="0"/>
    <n v="5"/>
    <b v="0"/>
    <s v="film &amp; video/drama"/>
    <x v="0"/>
    <x v="3"/>
    <n v="40.1"/>
    <n v="80.2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x v="235"/>
    <b v="0"/>
    <n v="0"/>
    <b v="0"/>
    <s v="film &amp; video/drama"/>
    <x v="0"/>
    <x v="3"/>
    <n v="0"/>
    <e v="#DIV/0!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x v="236"/>
    <b v="0"/>
    <n v="0"/>
    <b v="0"/>
    <s v="film &amp; video/drama"/>
    <x v="0"/>
    <x v="3"/>
    <n v="0"/>
    <e v="#DIV/0!"/>
  </r>
  <r>
    <n v="237"/>
    <s v="Making The Choice"/>
    <s v="Making The Choice is a christian short film series."/>
    <n v="15000"/>
    <n v="50"/>
    <x v="2"/>
    <x v="0"/>
    <s v="USD"/>
    <n v="1457445069"/>
    <x v="237"/>
    <b v="0"/>
    <n v="1"/>
    <b v="0"/>
    <s v="film &amp; video/drama"/>
    <x v="0"/>
    <x v="3"/>
    <n v="0.33333333333333337"/>
    <n v="5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x v="238"/>
    <b v="0"/>
    <n v="0"/>
    <b v="0"/>
    <s v="film &amp; video/drama"/>
    <x v="0"/>
    <x v="3"/>
    <n v="0"/>
    <e v="#DIV/0!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x v="239"/>
    <b v="0"/>
    <n v="5"/>
    <b v="0"/>
    <s v="film &amp; video/drama"/>
    <x v="0"/>
    <x v="3"/>
    <n v="25"/>
    <n v="5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x v="240"/>
    <b v="1"/>
    <n v="137"/>
    <b v="1"/>
    <s v="film &amp; video/documentary"/>
    <x v="0"/>
    <x v="4"/>
    <n v="107.63413333333334"/>
    <n v="117.8475912408759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x v="241"/>
    <b v="1"/>
    <n v="376"/>
    <b v="1"/>
    <s v="film &amp; video/documentary"/>
    <x v="0"/>
    <x v="4"/>
    <n v="112.63736263736264"/>
    <n v="109.04255319148936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x v="242"/>
    <b v="1"/>
    <n v="202"/>
    <b v="1"/>
    <s v="film &amp; video/documentary"/>
    <x v="0"/>
    <x v="4"/>
    <n v="113.46153846153845"/>
    <n v="73.019801980198025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x v="243"/>
    <b v="1"/>
    <n v="328"/>
    <b v="1"/>
    <s v="film &amp; video/documentary"/>
    <x v="0"/>
    <x v="4"/>
    <n v="102.592"/>
    <n v="78.195121951219505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x v="244"/>
    <b v="1"/>
    <n v="84"/>
    <b v="1"/>
    <s v="film &amp; video/documentary"/>
    <x v="0"/>
    <x v="4"/>
    <n v="113.75714285714287"/>
    <n v="47.398809523809526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x v="245"/>
    <b v="1"/>
    <n v="96"/>
    <b v="1"/>
    <s v="film &amp; video/documentary"/>
    <x v="0"/>
    <x v="4"/>
    <n v="103.71999999999998"/>
    <n v="54.020833333333336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x v="246"/>
    <b v="1"/>
    <n v="223"/>
    <b v="1"/>
    <s v="film &amp; video/documentary"/>
    <x v="0"/>
    <x v="4"/>
    <n v="305.46000000000004"/>
    <n v="68.488789237668158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x v="247"/>
    <b v="1"/>
    <n v="62"/>
    <b v="1"/>
    <s v="film &amp; video/documentary"/>
    <x v="0"/>
    <x v="4"/>
    <n v="134.1"/>
    <n v="108.1451612903225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x v="248"/>
    <b v="1"/>
    <n v="146"/>
    <b v="1"/>
    <s v="film &amp; video/documentary"/>
    <x v="0"/>
    <x v="4"/>
    <n v="101.33294117647058"/>
    <n v="589.9520547945205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x v="249"/>
    <b v="1"/>
    <n v="235"/>
    <b v="1"/>
    <s v="film &amp; video/documentary"/>
    <x v="0"/>
    <x v="4"/>
    <n v="112.92"/>
    <n v="48.051063829787232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x v="250"/>
    <b v="1"/>
    <n v="437"/>
    <b v="1"/>
    <s v="film &amp; video/documentary"/>
    <x v="0"/>
    <x v="4"/>
    <n v="105.58333333333334"/>
    <n v="72.482837528604122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x v="251"/>
    <b v="1"/>
    <n v="77"/>
    <b v="1"/>
    <s v="film &amp; video/documentary"/>
    <x v="0"/>
    <x v="4"/>
    <n v="125.57142857142858"/>
    <n v="57.07792207792207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x v="252"/>
    <b v="1"/>
    <n v="108"/>
    <b v="1"/>
    <s v="film &amp; video/documentary"/>
    <x v="0"/>
    <x v="4"/>
    <n v="184.56"/>
    <n v="85.44444444444444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x v="253"/>
    <b v="1"/>
    <n v="7"/>
    <b v="1"/>
    <s v="film &amp; video/documentary"/>
    <x v="0"/>
    <x v="4"/>
    <n v="100.73333333333335"/>
    <n v="215.85714285714286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x v="254"/>
    <b v="1"/>
    <n v="314"/>
    <b v="1"/>
    <s v="film &amp; video/documentary"/>
    <x v="0"/>
    <x v="4"/>
    <n v="116.94725"/>
    <n v="89.38643312101911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x v="255"/>
    <b v="1"/>
    <n v="188"/>
    <b v="1"/>
    <s v="film &amp; video/documentary"/>
    <x v="0"/>
    <x v="4"/>
    <n v="106.73325"/>
    <n v="45.41840425531914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x v="256"/>
    <b v="1"/>
    <n v="275"/>
    <b v="1"/>
    <s v="film &amp; video/documentary"/>
    <x v="0"/>
    <x v="4"/>
    <n v="139.1"/>
    <n v="65.75636363636363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x v="257"/>
    <b v="1"/>
    <n v="560"/>
    <b v="1"/>
    <s v="film &amp; video/documentary"/>
    <x v="0"/>
    <x v="4"/>
    <n v="106.72648571428572"/>
    <n v="66.7040535714285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x v="258"/>
    <b v="1"/>
    <n v="688"/>
    <b v="1"/>
    <s v="film &amp; video/documentary"/>
    <x v="0"/>
    <x v="4"/>
    <n v="191.14"/>
    <n v="83.34593023255814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x v="259"/>
    <b v="1"/>
    <n v="942"/>
    <b v="1"/>
    <s v="film &amp; video/documentary"/>
    <x v="0"/>
    <x v="4"/>
    <n v="131.93789333333334"/>
    <n v="105.04609341825902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x v="260"/>
    <b v="1"/>
    <n v="88"/>
    <b v="1"/>
    <s v="film &amp; video/documentary"/>
    <x v="0"/>
    <x v="4"/>
    <n v="106.4"/>
    <n v="120.90909090909091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x v="261"/>
    <b v="1"/>
    <n v="220"/>
    <b v="1"/>
    <s v="film &amp; video/documentary"/>
    <x v="0"/>
    <x v="4"/>
    <n v="107.4"/>
    <n v="97.6363636363636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x v="262"/>
    <b v="1"/>
    <n v="145"/>
    <b v="1"/>
    <s v="film &amp; video/documentary"/>
    <x v="0"/>
    <x v="4"/>
    <n v="240"/>
    <n v="41.379310344827587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x v="263"/>
    <b v="1"/>
    <n v="963"/>
    <b v="1"/>
    <s v="film &amp; video/documentary"/>
    <x v="0"/>
    <x v="4"/>
    <n v="118.08108"/>
    <n v="30.654485981308412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x v="264"/>
    <b v="1"/>
    <n v="91"/>
    <b v="1"/>
    <s v="film &amp; video/documentary"/>
    <x v="0"/>
    <x v="4"/>
    <n v="118.19999999999999"/>
    <n v="64.945054945054949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x v="265"/>
    <b v="1"/>
    <n v="58"/>
    <b v="1"/>
    <s v="film &amp; video/documentary"/>
    <x v="0"/>
    <x v="4"/>
    <n v="111.1"/>
    <n v="95.775862068965523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x v="266"/>
    <b v="1"/>
    <n v="36"/>
    <b v="1"/>
    <s v="film &amp; video/documentary"/>
    <x v="0"/>
    <x v="4"/>
    <n v="145.5"/>
    <n v="40.41666666666666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x v="267"/>
    <b v="1"/>
    <n v="165"/>
    <b v="1"/>
    <s v="film &amp; video/documentary"/>
    <x v="0"/>
    <x v="4"/>
    <n v="131.62883248730967"/>
    <n v="78.578424242424248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x v="268"/>
    <b v="1"/>
    <n v="111"/>
    <b v="1"/>
    <s v="film &amp; video/documentary"/>
    <x v="0"/>
    <x v="4"/>
    <n v="111.4"/>
    <n v="50.1801801801801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x v="269"/>
    <b v="1"/>
    <n v="1596"/>
    <b v="1"/>
    <s v="film &amp; video/documentary"/>
    <x v="0"/>
    <x v="4"/>
    <n v="147.23376999999999"/>
    <n v="92.251735588972423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x v="270"/>
    <b v="1"/>
    <n v="61"/>
    <b v="1"/>
    <s v="film &amp; video/documentary"/>
    <x v="0"/>
    <x v="4"/>
    <n v="152.60869565217391"/>
    <n v="57.54098360655737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x v="271"/>
    <b v="1"/>
    <n v="287"/>
    <b v="1"/>
    <s v="film &amp; video/documentary"/>
    <x v="0"/>
    <x v="4"/>
    <n v="104.67999999999999"/>
    <n v="109.42160278745645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x v="272"/>
    <b v="1"/>
    <n v="65"/>
    <b v="1"/>
    <s v="film &amp; video/documentary"/>
    <x v="0"/>
    <x v="4"/>
    <n v="177.43366666666668"/>
    <n v="81.892461538461546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x v="273"/>
    <b v="1"/>
    <n v="118"/>
    <b v="1"/>
    <s v="film &amp; video/documentary"/>
    <x v="0"/>
    <x v="4"/>
    <n v="107.7758"/>
    <n v="45.66771186440677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x v="274"/>
    <b v="1"/>
    <n v="113"/>
    <b v="1"/>
    <s v="film &amp; video/documentary"/>
    <x v="0"/>
    <x v="4"/>
    <n v="156"/>
    <n v="55.221238938053098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x v="275"/>
    <b v="1"/>
    <n v="332"/>
    <b v="1"/>
    <s v="film &amp; video/documentary"/>
    <x v="0"/>
    <x v="4"/>
    <n v="108.395"/>
    <n v="65.298192771084331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x v="276"/>
    <b v="1"/>
    <n v="62"/>
    <b v="1"/>
    <s v="film &amp; video/documentary"/>
    <x v="0"/>
    <x v="4"/>
    <n v="147.6"/>
    <n v="95.225806451612897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x v="277"/>
    <b v="1"/>
    <n v="951"/>
    <b v="1"/>
    <s v="film &amp; video/documentary"/>
    <x v="0"/>
    <x v="4"/>
    <n v="110.38153846153847"/>
    <n v="75.444794952681391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x v="278"/>
    <b v="1"/>
    <n v="415"/>
    <b v="1"/>
    <s v="film &amp; video/documentary"/>
    <x v="0"/>
    <x v="4"/>
    <n v="150.34814814814814"/>
    <n v="97.816867469879512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x v="279"/>
    <b v="1"/>
    <n v="305"/>
    <b v="1"/>
    <s v="film &amp; video/documentary"/>
    <x v="0"/>
    <x v="4"/>
    <n v="157.31829411764707"/>
    <n v="87.685606557377056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x v="280"/>
    <b v="1"/>
    <n v="2139"/>
    <b v="1"/>
    <s v="film &amp; video/documentary"/>
    <x v="0"/>
    <x v="4"/>
    <n v="156.14400000000001"/>
    <n v="54.748948106591868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x v="281"/>
    <b v="1"/>
    <n v="79"/>
    <b v="1"/>
    <s v="film &amp; video/documentary"/>
    <x v="0"/>
    <x v="4"/>
    <n v="120.58763636363636"/>
    <n v="83.953417721518989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x v="282"/>
    <b v="1"/>
    <n v="179"/>
    <b v="1"/>
    <s v="film &amp; video/documentary"/>
    <x v="0"/>
    <x v="4"/>
    <n v="101.18888888888888"/>
    <n v="254.38547486033519"/>
  </r>
  <r>
    <n v="283"/>
    <s v="SOLE SURVIVOR"/>
    <s v="What is the impact of survivorship on the human condition?"/>
    <n v="18000"/>
    <n v="20569.05"/>
    <x v="0"/>
    <x v="0"/>
    <s v="USD"/>
    <n v="1306904340"/>
    <x v="283"/>
    <b v="1"/>
    <n v="202"/>
    <b v="1"/>
    <s v="film &amp; video/documentary"/>
    <x v="0"/>
    <x v="4"/>
    <n v="114.27249999999999"/>
    <n v="101.8269801980198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x v="284"/>
    <b v="1"/>
    <n v="760"/>
    <b v="1"/>
    <s v="film &amp; video/documentary"/>
    <x v="0"/>
    <x v="4"/>
    <n v="104.62615"/>
    <n v="55.06639473684210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x v="285"/>
    <b v="1"/>
    <n v="563"/>
    <b v="1"/>
    <s v="film &amp; video/documentary"/>
    <x v="0"/>
    <x v="4"/>
    <n v="228.82507142857142"/>
    <n v="56.901438721136763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x v="286"/>
    <b v="1"/>
    <n v="135"/>
    <b v="1"/>
    <s v="film &amp; video/documentary"/>
    <x v="0"/>
    <x v="4"/>
    <n v="109.15333333333332"/>
    <n v="121.28148148148148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x v="287"/>
    <b v="1"/>
    <n v="290"/>
    <b v="1"/>
    <s v="film &amp; video/documentary"/>
    <x v="0"/>
    <x v="4"/>
    <n v="176.29999999999998"/>
    <n v="91.18965517241379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x v="288"/>
    <b v="1"/>
    <n v="447"/>
    <b v="1"/>
    <s v="film &amp; video/documentary"/>
    <x v="0"/>
    <x v="4"/>
    <n v="103.21061999999999"/>
    <n v="115.448120805369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x v="289"/>
    <b v="1"/>
    <n v="232"/>
    <b v="1"/>
    <s v="film &amp; video/documentary"/>
    <x v="0"/>
    <x v="4"/>
    <n v="104.82000000000001"/>
    <n v="67.771551724137936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x v="290"/>
    <b v="1"/>
    <n v="168"/>
    <b v="1"/>
    <s v="film &amp; video/documentary"/>
    <x v="0"/>
    <x v="4"/>
    <n v="106.68444444444445"/>
    <n v="28.57619047619047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x v="291"/>
    <b v="1"/>
    <n v="128"/>
    <b v="1"/>
    <s v="film &amp; video/documentary"/>
    <x v="0"/>
    <x v="4"/>
    <n v="120.02"/>
    <n v="46.8828125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x v="292"/>
    <b v="1"/>
    <n v="493"/>
    <b v="1"/>
    <s v="film &amp; video/documentary"/>
    <x v="0"/>
    <x v="4"/>
    <n v="101.50693333333334"/>
    <n v="154.4223123732251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x v="293"/>
    <b v="1"/>
    <n v="131"/>
    <b v="1"/>
    <s v="film &amp; video/documentary"/>
    <x v="0"/>
    <x v="4"/>
    <n v="101.38461538461539"/>
    <n v="201.2213740458015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x v="294"/>
    <b v="1"/>
    <n v="50"/>
    <b v="1"/>
    <s v="film &amp; video/documentary"/>
    <x v="0"/>
    <x v="4"/>
    <n v="100"/>
    <n v="1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x v="295"/>
    <b v="1"/>
    <n v="665"/>
    <b v="1"/>
    <s v="film &amp; video/documentary"/>
    <x v="0"/>
    <x v="4"/>
    <n v="133.10911999999999"/>
    <n v="100.08204511278196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x v="296"/>
    <b v="1"/>
    <n v="129"/>
    <b v="1"/>
    <s v="film &amp; video/documentary"/>
    <x v="0"/>
    <x v="4"/>
    <n v="118.72620000000001"/>
    <n v="230.08953488372092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x v="297"/>
    <b v="1"/>
    <n v="142"/>
    <b v="1"/>
    <s v="film &amp; video/documentary"/>
    <x v="0"/>
    <x v="4"/>
    <n v="100.64"/>
    <n v="141.74647887323943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x v="298"/>
    <b v="1"/>
    <n v="2436"/>
    <b v="1"/>
    <s v="film &amp; video/documentary"/>
    <x v="0"/>
    <x v="4"/>
    <n v="108.93241269841269"/>
    <n v="56.34435139573070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x v="299"/>
    <b v="1"/>
    <n v="244"/>
    <b v="1"/>
    <s v="film &amp; video/documentary"/>
    <x v="0"/>
    <x v="4"/>
    <n v="178.95250000000001"/>
    <n v="73.341188524590166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x v="300"/>
    <b v="1"/>
    <n v="298"/>
    <b v="1"/>
    <s v="film &amp; video/documentary"/>
    <x v="0"/>
    <x v="4"/>
    <n v="101.72264"/>
    <n v="85.337785234899329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x v="301"/>
    <b v="1"/>
    <n v="251"/>
    <b v="1"/>
    <s v="film &amp; video/documentary"/>
    <x v="0"/>
    <x v="4"/>
    <n v="118.73499999999999"/>
    <n v="61.496215139442228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x v="302"/>
    <b v="1"/>
    <n v="108"/>
    <b v="1"/>
    <s v="film &amp; video/documentary"/>
    <x v="0"/>
    <x v="4"/>
    <n v="100.46"/>
    <n v="93.018518518518519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x v="303"/>
    <b v="1"/>
    <n v="82"/>
    <b v="1"/>
    <s v="film &amp; video/documentary"/>
    <x v="0"/>
    <x v="4"/>
    <n v="137.46666666666667"/>
    <n v="50.29268292682926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x v="304"/>
    <b v="1"/>
    <n v="74"/>
    <b v="1"/>
    <s v="film &amp; video/documentary"/>
    <x v="0"/>
    <x v="4"/>
    <n v="231.64705882352939"/>
    <n v="106.4324324324324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x v="305"/>
    <b v="1"/>
    <n v="189"/>
    <b v="1"/>
    <s v="film &amp; video/documentary"/>
    <x v="0"/>
    <x v="4"/>
    <n v="130.33333333333331"/>
    <n v="51.719576719576722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x v="306"/>
    <b v="1"/>
    <n v="80"/>
    <b v="1"/>
    <s v="film &amp; video/documentary"/>
    <x v="0"/>
    <x v="4"/>
    <n v="292.89999999999998"/>
    <n v="36.612499999999997"/>
  </r>
  <r>
    <n v="307"/>
    <s v="Grammar Revolution"/>
    <s v="Why is grammar important?"/>
    <n v="22000"/>
    <n v="24490"/>
    <x v="0"/>
    <x v="0"/>
    <s v="USD"/>
    <n v="1360276801"/>
    <x v="307"/>
    <b v="1"/>
    <n v="576"/>
    <b v="1"/>
    <s v="film &amp; video/documentary"/>
    <x v="0"/>
    <x v="4"/>
    <n v="111.31818181818183"/>
    <n v="42.51736111111111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x v="308"/>
    <b v="1"/>
    <n v="202"/>
    <b v="1"/>
    <s v="film &amp; video/documentary"/>
    <x v="0"/>
    <x v="4"/>
    <n v="105.56666666666668"/>
    <n v="62.71287128712871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x v="309"/>
    <b v="1"/>
    <n v="238"/>
    <b v="1"/>
    <s v="film &amp; video/documentary"/>
    <x v="0"/>
    <x v="4"/>
    <n v="118.94444444444446"/>
    <n v="89.95798319327731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x v="310"/>
    <b v="1"/>
    <n v="36"/>
    <b v="1"/>
    <s v="film &amp; video/documentary"/>
    <x v="0"/>
    <x v="4"/>
    <n v="104.129"/>
    <n v="28.924722222222222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x v="311"/>
    <b v="1"/>
    <n v="150"/>
    <b v="1"/>
    <s v="film &amp; video/documentary"/>
    <x v="0"/>
    <x v="4"/>
    <n v="104.10165000000001"/>
    <n v="138.802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x v="312"/>
    <b v="1"/>
    <n v="146"/>
    <b v="1"/>
    <s v="film &amp; video/documentary"/>
    <x v="0"/>
    <x v="4"/>
    <n v="111.87499999999999"/>
    <n v="61.301369863013697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x v="313"/>
    <b v="1"/>
    <n v="222"/>
    <b v="1"/>
    <s v="film &amp; video/documentary"/>
    <x v="0"/>
    <x v="4"/>
    <n v="104.73529411764706"/>
    <n v="80.202702702702709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x v="314"/>
    <b v="1"/>
    <n v="120"/>
    <b v="1"/>
    <s v="film &amp; video/documentary"/>
    <x v="0"/>
    <x v="4"/>
    <n v="385.15000000000003"/>
    <n v="32.095833333333331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x v="315"/>
    <b v="1"/>
    <n v="126"/>
    <b v="1"/>
    <s v="film &amp; video/documentary"/>
    <x v="0"/>
    <x v="4"/>
    <n v="101.248"/>
    <n v="200.88888888888889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x v="316"/>
    <b v="1"/>
    <n v="158"/>
    <b v="1"/>
    <s v="film &amp; video/documentary"/>
    <x v="0"/>
    <x v="4"/>
    <n v="113.77333333333333"/>
    <n v="108.01265822784811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x v="317"/>
    <b v="1"/>
    <n v="316"/>
    <b v="1"/>
    <s v="film &amp; video/documentary"/>
    <x v="0"/>
    <x v="4"/>
    <n v="100.80333333333333"/>
    <n v="95.699367088607602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x v="318"/>
    <b v="1"/>
    <n v="284"/>
    <b v="1"/>
    <s v="film &amp; video/documentary"/>
    <x v="0"/>
    <x v="4"/>
    <n v="283.32"/>
    <n v="49.88028169014084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x v="319"/>
    <b v="1"/>
    <n v="51"/>
    <b v="1"/>
    <s v="film &amp; video/documentary"/>
    <x v="0"/>
    <x v="4"/>
    <n v="112.68"/>
    <n v="110.47058823529412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x v="320"/>
    <b v="1"/>
    <n v="158"/>
    <b v="1"/>
    <s v="film &amp; video/documentary"/>
    <x v="0"/>
    <x v="4"/>
    <n v="106.58000000000001"/>
    <n v="134.91139240506328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x v="321"/>
    <b v="1"/>
    <n v="337"/>
    <b v="1"/>
    <s v="film &amp; video/documentary"/>
    <x v="0"/>
    <x v="4"/>
    <n v="102.66285714285715"/>
    <n v="106.62314540059347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x v="322"/>
    <b v="1"/>
    <n v="186"/>
    <b v="1"/>
    <s v="film &amp; video/documentary"/>
    <x v="0"/>
    <x v="4"/>
    <n v="107.91200000000001"/>
    <n v="145.0430107526881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x v="323"/>
    <b v="1"/>
    <n v="58"/>
    <b v="1"/>
    <s v="film &amp; video/documentary"/>
    <x v="0"/>
    <x v="4"/>
    <n v="123.07407407407408"/>
    <n v="114.58620689655173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x v="324"/>
    <b v="1"/>
    <n v="82"/>
    <b v="1"/>
    <s v="film &amp; video/documentary"/>
    <x v="0"/>
    <x v="4"/>
    <n v="101.6"/>
    <n v="105.3170731707317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x v="325"/>
    <b v="1"/>
    <n v="736"/>
    <b v="1"/>
    <s v="film &amp; video/documentary"/>
    <x v="0"/>
    <x v="4"/>
    <n v="104.396"/>
    <n v="70.921195652173907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x v="326"/>
    <b v="1"/>
    <n v="1151"/>
    <b v="1"/>
    <s v="film &amp; video/documentary"/>
    <x v="0"/>
    <x v="4"/>
    <n v="112.92973333333333"/>
    <n v="147.17167680278018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x v="327"/>
    <b v="1"/>
    <n v="34"/>
    <b v="1"/>
    <s v="film &amp; video/documentary"/>
    <x v="0"/>
    <x v="4"/>
    <n v="136.4"/>
    <n v="160.47058823529412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x v="328"/>
    <b v="1"/>
    <n v="498"/>
    <b v="1"/>
    <s v="film &amp; video/documentary"/>
    <x v="0"/>
    <x v="4"/>
    <n v="103.61439999999999"/>
    <n v="156.04578313253012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x v="329"/>
    <b v="1"/>
    <n v="167"/>
    <b v="1"/>
    <s v="film &amp; video/documentary"/>
    <x v="0"/>
    <x v="4"/>
    <n v="105.5"/>
    <n v="63.17365269461078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x v="330"/>
    <b v="1"/>
    <n v="340"/>
    <b v="1"/>
    <s v="film &amp; video/documentary"/>
    <x v="0"/>
    <x v="4"/>
    <n v="101.82857142857142"/>
    <n v="104.82352941176471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x v="331"/>
    <b v="1"/>
    <n v="438"/>
    <b v="1"/>
    <s v="film &amp; video/documentary"/>
    <x v="0"/>
    <x v="4"/>
    <n v="106.60499999999999"/>
    <n v="97.356164383561648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x v="332"/>
    <b v="1"/>
    <n v="555"/>
    <b v="1"/>
    <s v="film &amp; video/documentary"/>
    <x v="0"/>
    <x v="4"/>
    <n v="113.015"/>
    <n v="203.6306306306306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x v="333"/>
    <b v="1"/>
    <n v="266"/>
    <b v="1"/>
    <s v="film &amp; video/documentary"/>
    <x v="0"/>
    <x v="4"/>
    <n v="125.22750000000001"/>
    <n v="188.31203007518798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x v="334"/>
    <b v="1"/>
    <n v="69"/>
    <b v="1"/>
    <s v="film &amp; video/documentary"/>
    <x v="0"/>
    <x v="4"/>
    <n v="101.19"/>
    <n v="146.65217391304347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x v="335"/>
    <b v="1"/>
    <n v="80"/>
    <b v="1"/>
    <s v="film &amp; video/documentary"/>
    <x v="0"/>
    <x v="4"/>
    <n v="102.76470588235294"/>
    <n v="109.187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x v="336"/>
    <b v="1"/>
    <n v="493"/>
    <b v="1"/>
    <s v="film &amp; video/documentary"/>
    <x v="0"/>
    <x v="4"/>
    <n v="116.83911999999998"/>
    <n v="59.249046653144013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x v="337"/>
    <b v="1"/>
    <n v="31"/>
    <b v="1"/>
    <s v="film &amp; video/documentary"/>
    <x v="0"/>
    <x v="4"/>
    <n v="101.16833333333335"/>
    <n v="97.904838709677421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x v="338"/>
    <b v="1"/>
    <n v="236"/>
    <b v="1"/>
    <s v="film &amp; video/documentary"/>
    <x v="0"/>
    <x v="4"/>
    <n v="110.13360000000002"/>
    <n v="70.000169491525426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x v="339"/>
    <b v="1"/>
    <n v="89"/>
    <b v="1"/>
    <s v="film &amp; video/documentary"/>
    <x v="0"/>
    <x v="4"/>
    <n v="108.08333333333333"/>
    <n v="72.865168539325836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x v="340"/>
    <b v="1"/>
    <n v="299"/>
    <b v="1"/>
    <s v="film &amp; video/documentary"/>
    <x v="0"/>
    <x v="4"/>
    <n v="125.02285714285715"/>
    <n v="146.3478260869565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x v="341"/>
    <b v="1"/>
    <n v="55"/>
    <b v="1"/>
    <s v="film &amp; video/documentary"/>
    <x v="0"/>
    <x v="4"/>
    <n v="106.71428571428572"/>
    <n v="67.909090909090907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x v="342"/>
    <b v="1"/>
    <n v="325"/>
    <b v="1"/>
    <s v="film &amp; video/documentary"/>
    <x v="0"/>
    <x v="4"/>
    <n v="100.36639999999998"/>
    <n v="169.8508307692307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x v="343"/>
    <b v="1"/>
    <n v="524"/>
    <b v="1"/>
    <s v="film &amp; video/documentary"/>
    <x v="0"/>
    <x v="4"/>
    <n v="102.02863333333335"/>
    <n v="58.413339694656486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x v="344"/>
    <b v="1"/>
    <n v="285"/>
    <b v="1"/>
    <s v="film &amp; video/documentary"/>
    <x v="0"/>
    <x v="4"/>
    <n v="102.08358208955224"/>
    <n v="119.99298245614035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x v="345"/>
    <b v="1"/>
    <n v="179"/>
    <b v="1"/>
    <s v="film &amp; video/documentary"/>
    <x v="0"/>
    <x v="4"/>
    <n v="123.27586206896552"/>
    <n v="99.860335195530723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x v="346"/>
    <b v="1"/>
    <n v="188"/>
    <b v="1"/>
    <s v="film &amp; video/documentary"/>
    <x v="0"/>
    <x v="4"/>
    <n v="170.28880000000001"/>
    <n v="90.579148936170213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x v="347"/>
    <b v="1"/>
    <n v="379"/>
    <b v="1"/>
    <s v="film &amp; video/documentary"/>
    <x v="0"/>
    <x v="4"/>
    <n v="111.59049999999999"/>
    <n v="117.7736147757255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x v="348"/>
    <b v="1"/>
    <n v="119"/>
    <b v="1"/>
    <s v="film &amp; video/documentary"/>
    <x v="0"/>
    <x v="4"/>
    <n v="103"/>
    <n v="86.554621848739501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x v="349"/>
    <b v="1"/>
    <n v="167"/>
    <b v="1"/>
    <s v="film &amp; video/documentary"/>
    <x v="0"/>
    <x v="4"/>
    <n v="106.63570159857905"/>
    <n v="71.89928143712575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x v="350"/>
    <b v="1"/>
    <n v="221"/>
    <b v="1"/>
    <s v="film &amp; video/documentary"/>
    <x v="0"/>
    <x v="4"/>
    <n v="114.75999999999999"/>
    <n v="129.81900452488688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x v="351"/>
    <b v="1"/>
    <n v="964"/>
    <b v="1"/>
    <s v="film &amp; video/documentary"/>
    <x v="0"/>
    <x v="4"/>
    <n v="127.34117647058822"/>
    <n v="44.912863070539416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x v="352"/>
    <b v="1"/>
    <n v="286"/>
    <b v="1"/>
    <s v="film &amp; video/documentary"/>
    <x v="0"/>
    <x v="4"/>
    <n v="116.56"/>
    <n v="40.75524475524475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x v="353"/>
    <b v="1"/>
    <n v="613"/>
    <b v="1"/>
    <s v="film &amp; video/documentary"/>
    <x v="0"/>
    <x v="4"/>
    <n v="108.61819426615318"/>
    <n v="103.52394779771615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x v="354"/>
    <b v="1"/>
    <n v="29"/>
    <b v="1"/>
    <s v="film &amp; video/documentary"/>
    <x v="0"/>
    <x v="4"/>
    <n v="103.94285714285714"/>
    <n v="125.44827586206897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x v="355"/>
    <b v="1"/>
    <n v="165"/>
    <b v="1"/>
    <s v="film &amp; video/documentary"/>
    <x v="0"/>
    <x v="4"/>
    <n v="116.25714285714285"/>
    <n v="246.60606060606059"/>
  </r>
  <r>
    <n v="356"/>
    <s v="43 and 80"/>
    <s v="A documentary about halibut conservation and how it impacts communities of Southeast Alaska."/>
    <n v="7500"/>
    <n v="7701.93"/>
    <x v="0"/>
    <x v="0"/>
    <s v="USD"/>
    <n v="1458152193"/>
    <x v="356"/>
    <b v="1"/>
    <n v="97"/>
    <b v="1"/>
    <s v="film &amp; video/documentary"/>
    <x v="0"/>
    <x v="4"/>
    <n v="102.69239999999999"/>
    <n v="79.40134020618556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x v="357"/>
    <b v="1"/>
    <n v="303"/>
    <b v="1"/>
    <s v="film &amp; video/documentary"/>
    <x v="0"/>
    <x v="4"/>
    <n v="174"/>
    <n v="86.138613861386133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x v="358"/>
    <b v="1"/>
    <n v="267"/>
    <b v="1"/>
    <s v="film &amp; video/documentary"/>
    <x v="0"/>
    <x v="4"/>
    <n v="103.08800000000001"/>
    <n v="193.0486891385767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x v="359"/>
    <b v="1"/>
    <n v="302"/>
    <b v="1"/>
    <s v="film &amp; video/documentary"/>
    <x v="0"/>
    <x v="4"/>
    <n v="104.85537190082646"/>
    <n v="84.023178807947019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x v="360"/>
    <b v="0"/>
    <n v="87"/>
    <b v="1"/>
    <s v="film &amp; video/documentary"/>
    <x v="0"/>
    <x v="4"/>
    <n v="101.375"/>
    <n v="139.8275862068965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x v="361"/>
    <b v="0"/>
    <n v="354"/>
    <b v="1"/>
    <s v="film &amp; video/documentary"/>
    <x v="0"/>
    <x v="4"/>
    <n v="111.07699999999998"/>
    <n v="109.82189265536722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x v="362"/>
    <b v="0"/>
    <n v="86"/>
    <b v="1"/>
    <s v="film &amp; video/documentary"/>
    <x v="0"/>
    <x v="4"/>
    <n v="124.15933781686496"/>
    <n v="139.5348837209302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x v="363"/>
    <b v="0"/>
    <n v="26"/>
    <b v="1"/>
    <s v="film &amp; video/documentary"/>
    <x v="0"/>
    <x v="4"/>
    <n v="101.33333333333334"/>
    <n v="347.8461538461538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x v="364"/>
    <b v="0"/>
    <n v="113"/>
    <b v="1"/>
    <s v="film &amp; video/documentary"/>
    <x v="0"/>
    <x v="4"/>
    <n v="110.16142857142856"/>
    <n v="68.24159292035398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x v="365"/>
    <b v="0"/>
    <n v="65"/>
    <b v="1"/>
    <s v="film &amp; video/documentary"/>
    <x v="0"/>
    <x v="4"/>
    <n v="103.97333333333334"/>
    <n v="239.93846153846152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x v="366"/>
    <b v="0"/>
    <n v="134"/>
    <b v="1"/>
    <s v="film &amp; video/documentary"/>
    <x v="0"/>
    <x v="4"/>
    <n v="101.31578947368421"/>
    <n v="287.31343283582089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x v="367"/>
    <b v="0"/>
    <n v="119"/>
    <b v="1"/>
    <s v="film &amp; video/documentary"/>
    <x v="0"/>
    <x v="4"/>
    <n v="103.3501"/>
    <n v="86.84882352941176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x v="368"/>
    <b v="0"/>
    <n v="159"/>
    <b v="1"/>
    <s v="film &amp; video/documentary"/>
    <x v="0"/>
    <x v="4"/>
    <n v="104.11200000000001"/>
    <n v="81.84905660377359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x v="369"/>
    <b v="0"/>
    <n v="167"/>
    <b v="1"/>
    <s v="film &amp; video/documentary"/>
    <x v="0"/>
    <x v="4"/>
    <n v="110.15569230769231"/>
    <n v="42.87497005988024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x v="370"/>
    <b v="0"/>
    <n v="43"/>
    <b v="1"/>
    <s v="film &amp; video/documentary"/>
    <x v="0"/>
    <x v="4"/>
    <n v="122.02"/>
    <n v="709.41860465116281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x v="371"/>
    <b v="0"/>
    <n v="1062"/>
    <b v="1"/>
    <s v="film &amp; video/documentary"/>
    <x v="0"/>
    <x v="4"/>
    <n v="114.16866666666667"/>
    <n v="161.25517890772127"/>
  </r>
  <r>
    <n v="372"/>
    <s v="Wild Equus"/>
    <s v="A short documentary exploring the uses of 'Natural Horsemanship' across Europe"/>
    <n v="300"/>
    <n v="376"/>
    <x v="0"/>
    <x v="1"/>
    <s v="GBP"/>
    <n v="1459872000"/>
    <x v="372"/>
    <b v="0"/>
    <n v="9"/>
    <b v="1"/>
    <s v="film &amp; video/documentary"/>
    <x v="0"/>
    <x v="4"/>
    <n v="125.33333333333334"/>
    <n v="41.777777777777779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x v="373"/>
    <b v="0"/>
    <n v="89"/>
    <b v="1"/>
    <s v="film &amp; video/documentary"/>
    <x v="0"/>
    <x v="4"/>
    <n v="106.66666666666667"/>
    <n v="89.887640449438209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x v="374"/>
    <b v="0"/>
    <n v="174"/>
    <b v="1"/>
    <s v="film &amp; video/documentary"/>
    <x v="0"/>
    <x v="4"/>
    <n v="130.65"/>
    <n v="45.051724137931032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x v="375"/>
    <b v="0"/>
    <n v="14"/>
    <b v="1"/>
    <s v="film &amp; video/documentary"/>
    <x v="0"/>
    <x v="4"/>
    <n v="120"/>
    <n v="42.85714285714285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x v="376"/>
    <b v="0"/>
    <n v="48"/>
    <b v="1"/>
    <s v="film &amp; video/documentary"/>
    <x v="0"/>
    <x v="4"/>
    <n v="105.9591836734694"/>
    <n v="54.08333333333333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x v="377"/>
    <b v="0"/>
    <n v="133"/>
    <b v="1"/>
    <s v="film &amp; video/documentary"/>
    <x v="0"/>
    <x v="4"/>
    <n v="114.39999999999999"/>
    <n v="103.21804511278195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x v="378"/>
    <b v="0"/>
    <n v="83"/>
    <b v="1"/>
    <s v="film &amp; video/documentary"/>
    <x v="0"/>
    <x v="4"/>
    <n v="111.76666666666665"/>
    <n v="40.397590361445786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x v="379"/>
    <b v="0"/>
    <n v="149"/>
    <b v="1"/>
    <s v="film &amp; video/documentary"/>
    <x v="0"/>
    <x v="4"/>
    <n v="116.08000000000001"/>
    <n v="116.85906040268456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x v="380"/>
    <b v="0"/>
    <n v="49"/>
    <b v="1"/>
    <s v="film &amp; video/documentary"/>
    <x v="0"/>
    <x v="4"/>
    <n v="141.5"/>
    <n v="115.51020408163265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x v="381"/>
    <b v="0"/>
    <n v="251"/>
    <b v="1"/>
    <s v="film &amp; video/documentary"/>
    <x v="0"/>
    <x v="4"/>
    <n v="104.72999999999999"/>
    <n v="104.31274900398407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x v="382"/>
    <b v="0"/>
    <n v="22"/>
    <b v="1"/>
    <s v="film &amp; video/documentary"/>
    <x v="0"/>
    <x v="4"/>
    <n v="255.83333333333331"/>
    <n v="69.772727272727266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x v="383"/>
    <b v="0"/>
    <n v="48"/>
    <b v="1"/>
    <s v="film &amp; video/documentary"/>
    <x v="0"/>
    <x v="4"/>
    <n v="206.70670670670671"/>
    <n v="43.020833333333336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x v="384"/>
    <b v="0"/>
    <n v="383"/>
    <b v="1"/>
    <s v="film &amp; video/documentary"/>
    <x v="0"/>
    <x v="4"/>
    <n v="112.105"/>
    <n v="58.540469973890339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x v="385"/>
    <b v="0"/>
    <n v="237"/>
    <b v="1"/>
    <s v="film &amp; video/documentary"/>
    <x v="0"/>
    <x v="4"/>
    <n v="105.982"/>
    <n v="111.79535864978902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x v="386"/>
    <b v="0"/>
    <n v="13"/>
    <b v="1"/>
    <s v="film &amp; video/documentary"/>
    <x v="0"/>
    <x v="4"/>
    <n v="100.16666666666667"/>
    <n v="46.23076923076923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x v="387"/>
    <b v="0"/>
    <n v="562"/>
    <b v="1"/>
    <s v="film &amp; video/documentary"/>
    <x v="0"/>
    <x v="4"/>
    <n v="213.98947368421051"/>
    <n v="144.69039145907473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x v="388"/>
    <b v="0"/>
    <n v="71"/>
    <b v="1"/>
    <s v="film &amp; video/documentary"/>
    <x v="0"/>
    <x v="4"/>
    <n v="126.16000000000001"/>
    <n v="88.845070422535215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x v="389"/>
    <b v="0"/>
    <n v="1510"/>
    <b v="1"/>
    <s v="film &amp; video/documentary"/>
    <x v="0"/>
    <x v="4"/>
    <n v="181.53547058823528"/>
    <n v="81.75107284768211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x v="390"/>
    <b v="0"/>
    <n v="14"/>
    <b v="1"/>
    <s v="film &amp; video/documentary"/>
    <x v="0"/>
    <x v="4"/>
    <n v="100"/>
    <n v="71.428571428571431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x v="391"/>
    <b v="0"/>
    <n v="193"/>
    <b v="1"/>
    <s v="film &amp; video/documentary"/>
    <x v="0"/>
    <x v="4"/>
    <n v="100.61"/>
    <n v="104.25906735751295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x v="392"/>
    <b v="0"/>
    <n v="206"/>
    <b v="1"/>
    <s v="film &amp; video/documentary"/>
    <x v="0"/>
    <x v="4"/>
    <n v="100.9027027027027"/>
    <n v="90.616504854368927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x v="393"/>
    <b v="0"/>
    <n v="351"/>
    <b v="1"/>
    <s v="film &amp; video/documentary"/>
    <x v="0"/>
    <x v="4"/>
    <n v="110.446"/>
    <n v="157.3304843304843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x v="394"/>
    <b v="0"/>
    <n v="50"/>
    <b v="1"/>
    <s v="film &amp; video/documentary"/>
    <x v="0"/>
    <x v="4"/>
    <n v="111.8936170212766"/>
    <n v="105.18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x v="395"/>
    <b v="0"/>
    <n v="184"/>
    <b v="1"/>
    <s v="film &amp; video/documentary"/>
    <x v="0"/>
    <x v="4"/>
    <n v="108.04450000000001"/>
    <n v="58.719836956521746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x v="396"/>
    <b v="0"/>
    <n v="196"/>
    <b v="1"/>
    <s v="film &amp; video/documentary"/>
    <x v="0"/>
    <x v="4"/>
    <n v="106.66666666666667"/>
    <n v="81.632653061224488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x v="397"/>
    <b v="0"/>
    <n v="229"/>
    <b v="1"/>
    <s v="film &amp; video/documentary"/>
    <x v="0"/>
    <x v="4"/>
    <n v="103.90027322404372"/>
    <n v="56.460043668122275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x v="398"/>
    <b v="0"/>
    <n v="67"/>
    <b v="1"/>
    <s v="film &amp; video/documentary"/>
    <x v="0"/>
    <x v="4"/>
    <n v="125.16000000000001"/>
    <n v="140.104477611940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x v="399"/>
    <b v="0"/>
    <n v="95"/>
    <b v="1"/>
    <s v="film &amp; video/documentary"/>
    <x v="0"/>
    <x v="4"/>
    <n v="106.80499999999999"/>
    <n v="224.85263157894738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x v="400"/>
    <b v="0"/>
    <n v="62"/>
    <b v="1"/>
    <s v="film &amp; video/documentary"/>
    <x v="0"/>
    <x v="4"/>
    <n v="112.30249999999999"/>
    <n v="181.13306451612902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x v="401"/>
    <b v="0"/>
    <n v="73"/>
    <b v="1"/>
    <s v="film &amp; video/documentary"/>
    <x v="0"/>
    <x v="4"/>
    <n v="103.812"/>
    <n v="711.0410958904109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x v="402"/>
    <b v="0"/>
    <n v="43"/>
    <b v="1"/>
    <s v="film &amp; video/documentary"/>
    <x v="0"/>
    <x v="4"/>
    <n v="141.65"/>
    <n v="65.883720930232556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x v="403"/>
    <b v="0"/>
    <n v="70"/>
    <b v="1"/>
    <s v="film &amp; video/documentary"/>
    <x v="0"/>
    <x v="4"/>
    <n v="105.25999999999999"/>
    <n v="75.185714285714283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x v="404"/>
    <b v="0"/>
    <n v="271"/>
    <b v="1"/>
    <s v="film &amp; video/documentary"/>
    <x v="0"/>
    <x v="4"/>
    <n v="103.09142857142857"/>
    <n v="133.14391143911439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x v="405"/>
    <b v="0"/>
    <n v="55"/>
    <b v="1"/>
    <s v="film &amp; video/documentary"/>
    <x v="0"/>
    <x v="4"/>
    <n v="107.65957446808511"/>
    <n v="55.2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x v="406"/>
    <b v="0"/>
    <n v="35"/>
    <b v="1"/>
    <s v="film &amp; video/documentary"/>
    <x v="0"/>
    <x v="4"/>
    <n v="107.70464285714286"/>
    <n v="86.163714285714292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x v="407"/>
    <b v="0"/>
    <n v="22"/>
    <b v="1"/>
    <s v="film &amp; video/documentary"/>
    <x v="0"/>
    <x v="4"/>
    <n v="101.55000000000001"/>
    <n v="92.318181818181813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x v="408"/>
    <b v="0"/>
    <n v="38"/>
    <b v="1"/>
    <s v="film &amp; video/documentary"/>
    <x v="0"/>
    <x v="4"/>
    <n v="101.43766666666667"/>
    <n v="160.16473684210527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x v="409"/>
    <b v="0"/>
    <n v="15"/>
    <b v="1"/>
    <s v="film &amp; video/documentary"/>
    <x v="0"/>
    <x v="4"/>
    <n v="136.80000000000001"/>
    <n v="45.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x v="410"/>
    <b v="0"/>
    <n v="7"/>
    <b v="1"/>
    <s v="film &amp; video/documentary"/>
    <x v="0"/>
    <x v="4"/>
    <n v="128.29999999999998"/>
    <n v="183.28571428571428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x v="411"/>
    <b v="0"/>
    <n v="241"/>
    <b v="1"/>
    <s v="film &amp; video/documentary"/>
    <x v="0"/>
    <x v="4"/>
    <n v="101.05"/>
    <n v="125.78838174273859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x v="412"/>
    <b v="0"/>
    <n v="55"/>
    <b v="1"/>
    <s v="film &amp; video/documentary"/>
    <x v="0"/>
    <x v="4"/>
    <n v="126.84"/>
    <n v="57.654545454545456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x v="413"/>
    <b v="0"/>
    <n v="171"/>
    <b v="1"/>
    <s v="film &amp; video/documentary"/>
    <x v="0"/>
    <x v="4"/>
    <n v="105.0859375"/>
    <n v="78.660818713450297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x v="414"/>
    <b v="0"/>
    <n v="208"/>
    <b v="1"/>
    <s v="film &amp; video/documentary"/>
    <x v="0"/>
    <x v="4"/>
    <n v="102.85405405405406"/>
    <n v="91.480769230769226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x v="415"/>
    <b v="0"/>
    <n v="21"/>
    <b v="1"/>
    <s v="film &amp; video/documentary"/>
    <x v="0"/>
    <x v="4"/>
    <n v="102.14714285714285"/>
    <n v="68.0980952380952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x v="416"/>
    <b v="0"/>
    <n v="25"/>
    <b v="1"/>
    <s v="film &amp; video/documentary"/>
    <x v="0"/>
    <x v="4"/>
    <n v="120.21700000000001"/>
    <n v="48.08680000000000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x v="417"/>
    <b v="0"/>
    <n v="52"/>
    <b v="1"/>
    <s v="film &amp; video/documentary"/>
    <x v="0"/>
    <x v="4"/>
    <n v="100.24761904761905"/>
    <n v="202.42307692307693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x v="418"/>
    <b v="0"/>
    <n v="104"/>
    <b v="1"/>
    <s v="film &amp; video/documentary"/>
    <x v="0"/>
    <x v="4"/>
    <n v="100.63392857142857"/>
    <n v="216.75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x v="419"/>
    <b v="0"/>
    <n v="73"/>
    <b v="1"/>
    <s v="film &amp; video/documentary"/>
    <x v="0"/>
    <x v="4"/>
    <n v="100.4375"/>
    <n v="110.06849315068493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x v="420"/>
    <b v="0"/>
    <n v="3"/>
    <b v="0"/>
    <s v="film &amp; video/animation"/>
    <x v="0"/>
    <x v="5"/>
    <n v="0.43939393939393934"/>
    <n v="4.83333333333333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x v="421"/>
    <b v="0"/>
    <n v="6"/>
    <b v="0"/>
    <s v="film &amp; video/animation"/>
    <x v="0"/>
    <x v="5"/>
    <n v="2.0066666666666668"/>
    <n v="50.166666666666664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x v="422"/>
    <b v="0"/>
    <n v="12"/>
    <b v="0"/>
    <s v="film &amp; video/animation"/>
    <x v="0"/>
    <x v="5"/>
    <n v="1.075"/>
    <n v="35.833333333333336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x v="423"/>
    <b v="0"/>
    <n v="13"/>
    <b v="0"/>
    <s v="film &amp; video/animation"/>
    <x v="0"/>
    <x v="5"/>
    <n v="0.76500000000000001"/>
    <n v="11.76923076923077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x v="424"/>
    <b v="0"/>
    <n v="5"/>
    <b v="0"/>
    <s v="film &amp; video/animation"/>
    <x v="0"/>
    <x v="5"/>
    <n v="6.7966666666666677"/>
    <n v="40.78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x v="425"/>
    <b v="0"/>
    <n v="2"/>
    <b v="0"/>
    <s v="film &amp; video/animation"/>
    <x v="0"/>
    <x v="5"/>
    <n v="1.2E-2"/>
    <n v="3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x v="426"/>
    <b v="0"/>
    <n v="8"/>
    <b v="0"/>
    <s v="film &amp; video/animation"/>
    <x v="0"/>
    <x v="5"/>
    <n v="1.3299999999999998"/>
    <n v="16.62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x v="427"/>
    <b v="0"/>
    <n v="0"/>
    <b v="0"/>
    <s v="film &amp; video/animation"/>
    <x v="0"/>
    <x v="5"/>
    <n v="0"/>
    <e v="#DIV/0!"/>
  </r>
  <r>
    <n v="428"/>
    <s v="Little Clay Bible - Zacchaeus"/>
    <s v="Fresh, fun, entertaining Bible stories on YouTube, stop-motion style."/>
    <n v="12000"/>
    <n v="676"/>
    <x v="2"/>
    <x v="0"/>
    <s v="USD"/>
    <n v="1402956000"/>
    <x v="428"/>
    <b v="0"/>
    <n v="13"/>
    <b v="0"/>
    <s v="film &amp; video/animation"/>
    <x v="0"/>
    <x v="5"/>
    <n v="5.6333333333333329"/>
    <n v="52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x v="429"/>
    <b v="0"/>
    <n v="0"/>
    <b v="0"/>
    <s v="film &amp; video/animation"/>
    <x v="0"/>
    <x v="5"/>
    <n v="0"/>
    <e v="#DIV/0!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x v="430"/>
    <b v="0"/>
    <n v="5"/>
    <b v="0"/>
    <s v="film &amp; video/animation"/>
    <x v="0"/>
    <x v="5"/>
    <n v="2.4"/>
    <n v="4.8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x v="431"/>
    <b v="0"/>
    <n v="8"/>
    <b v="0"/>
    <s v="film &amp; video/animation"/>
    <x v="0"/>
    <x v="5"/>
    <n v="13.833333333333334"/>
    <n v="51.87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x v="432"/>
    <b v="0"/>
    <n v="8"/>
    <b v="0"/>
    <s v="film &amp; video/animation"/>
    <x v="0"/>
    <x v="5"/>
    <n v="9.5"/>
    <n v="71.2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x v="433"/>
    <b v="0"/>
    <n v="0"/>
    <b v="0"/>
    <s v="film &amp; video/animation"/>
    <x v="0"/>
    <x v="5"/>
    <n v="0"/>
    <e v="#DIV/0!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x v="434"/>
    <b v="0"/>
    <n v="2"/>
    <b v="0"/>
    <s v="film &amp; video/animation"/>
    <x v="0"/>
    <x v="5"/>
    <n v="5"/>
    <n v="62.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x v="435"/>
    <b v="0"/>
    <n v="3"/>
    <b v="0"/>
    <s v="film &amp; video/animation"/>
    <x v="0"/>
    <x v="5"/>
    <n v="2.7272727272727275E-3"/>
    <n v="1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x v="436"/>
    <b v="0"/>
    <n v="0"/>
    <b v="0"/>
    <s v="film &amp; video/animation"/>
    <x v="0"/>
    <x v="5"/>
    <n v="0"/>
    <e v="#DIV/0!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x v="437"/>
    <b v="0"/>
    <n v="0"/>
    <b v="0"/>
    <s v="film &amp; video/animation"/>
    <x v="0"/>
    <x v="5"/>
    <n v="0"/>
    <e v="#DIV/0!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x v="438"/>
    <b v="0"/>
    <n v="11"/>
    <b v="0"/>
    <s v="film &amp; video/animation"/>
    <x v="0"/>
    <x v="5"/>
    <n v="9.379999999999999"/>
    <n v="170.54545454545453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x v="439"/>
    <b v="0"/>
    <n v="0"/>
    <b v="0"/>
    <s v="film &amp; video/animation"/>
    <x v="0"/>
    <x v="5"/>
    <n v="0"/>
    <e v="#DIV/0!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x v="440"/>
    <b v="0"/>
    <n v="1"/>
    <b v="0"/>
    <s v="film &amp; video/animation"/>
    <x v="0"/>
    <x v="5"/>
    <n v="0.1"/>
    <n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x v="441"/>
    <b v="0"/>
    <n v="0"/>
    <b v="0"/>
    <s v="film &amp; video/animation"/>
    <x v="0"/>
    <x v="5"/>
    <n v="0"/>
    <e v="#DIV/0!"/>
  </r>
  <r>
    <n v="442"/>
    <s v="The Paranormal Idiot"/>
    <s v="Doomsday is here"/>
    <n v="17000"/>
    <n v="6691"/>
    <x v="2"/>
    <x v="0"/>
    <s v="USD"/>
    <n v="1424380783"/>
    <x v="442"/>
    <b v="0"/>
    <n v="17"/>
    <b v="0"/>
    <s v="film &amp; video/animation"/>
    <x v="0"/>
    <x v="5"/>
    <n v="39.358823529411765"/>
    <n v="393.58823529411762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x v="443"/>
    <b v="0"/>
    <n v="2"/>
    <b v="0"/>
    <s v="film &amp; video/animation"/>
    <x v="0"/>
    <x v="5"/>
    <n v="0.1"/>
    <n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x v="444"/>
    <b v="0"/>
    <n v="1"/>
    <b v="0"/>
    <s v="film &amp; video/animation"/>
    <x v="0"/>
    <x v="5"/>
    <n v="5"/>
    <n v="5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x v="445"/>
    <b v="0"/>
    <n v="2"/>
    <b v="0"/>
    <s v="film &amp; video/animation"/>
    <x v="0"/>
    <x v="5"/>
    <n v="3.3333333333333335E-3"/>
    <n v="1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x v="446"/>
    <b v="0"/>
    <n v="16"/>
    <b v="0"/>
    <s v="film &amp; video/animation"/>
    <x v="0"/>
    <x v="5"/>
    <n v="7.2952380952380951"/>
    <n v="47.87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x v="447"/>
    <b v="0"/>
    <n v="1"/>
    <b v="0"/>
    <s v="film &amp; video/animation"/>
    <x v="0"/>
    <x v="5"/>
    <n v="1.6666666666666666E-2"/>
    <n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x v="448"/>
    <b v="0"/>
    <n v="4"/>
    <b v="0"/>
    <s v="film &amp; video/animation"/>
    <x v="0"/>
    <x v="5"/>
    <n v="3.2804000000000002"/>
    <n v="20.502500000000001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x v="449"/>
    <b v="0"/>
    <n v="5"/>
    <b v="0"/>
    <s v="film &amp; video/animation"/>
    <x v="0"/>
    <x v="5"/>
    <n v="2.25"/>
    <n v="9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x v="450"/>
    <b v="0"/>
    <n v="7"/>
    <b v="0"/>
    <s v="film &amp; video/animation"/>
    <x v="0"/>
    <x v="5"/>
    <n v="0.79200000000000004"/>
    <n v="56.571428571428569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x v="451"/>
    <b v="0"/>
    <n v="0"/>
    <b v="0"/>
    <s v="film &amp; video/animation"/>
    <x v="0"/>
    <x v="5"/>
    <n v="0"/>
    <e v="#DIV/0!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x v="452"/>
    <b v="0"/>
    <n v="12"/>
    <b v="0"/>
    <s v="film &amp; video/animation"/>
    <x v="0"/>
    <x v="5"/>
    <n v="64"/>
    <n v="4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x v="453"/>
    <b v="0"/>
    <n v="2"/>
    <b v="0"/>
    <s v="film &amp; video/animation"/>
    <x v="0"/>
    <x v="5"/>
    <n v="2.7404479578392621E-2"/>
    <n v="13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x v="454"/>
    <b v="0"/>
    <n v="5"/>
    <b v="0"/>
    <s v="film &amp; video/animation"/>
    <x v="0"/>
    <x v="5"/>
    <n v="0.82000000000000006"/>
    <n v="16.399999999999999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x v="455"/>
    <b v="0"/>
    <n v="2"/>
    <b v="0"/>
    <s v="film &amp; video/animation"/>
    <x v="0"/>
    <x v="5"/>
    <n v="6.9230769230769221E-2"/>
    <n v="22.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x v="456"/>
    <b v="0"/>
    <n v="3"/>
    <b v="0"/>
    <s v="film &amp; video/animation"/>
    <x v="0"/>
    <x v="5"/>
    <n v="0.68631863186318631"/>
    <n v="20.333333333333332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x v="457"/>
    <b v="0"/>
    <n v="0"/>
    <b v="0"/>
    <s v="film &amp; video/animation"/>
    <x v="0"/>
    <x v="5"/>
    <n v="0"/>
    <e v="#DIV/0!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x v="458"/>
    <b v="0"/>
    <n v="49"/>
    <b v="0"/>
    <s v="film &amp; video/animation"/>
    <x v="0"/>
    <x v="5"/>
    <n v="8.2100000000000009"/>
    <n v="16.75510204081632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x v="459"/>
    <b v="0"/>
    <n v="1"/>
    <b v="0"/>
    <s v="film &amp; video/animation"/>
    <x v="0"/>
    <x v="5"/>
    <n v="6.4102564102564097E-2"/>
    <n v="25"/>
  </r>
  <r>
    <n v="460"/>
    <s v="Darwin's Kiss"/>
    <s v="An animated web series about biological evolution gone haywire."/>
    <n v="8500"/>
    <n v="25"/>
    <x v="2"/>
    <x v="0"/>
    <s v="USD"/>
    <n v="1401595200"/>
    <x v="460"/>
    <b v="0"/>
    <n v="2"/>
    <b v="0"/>
    <s v="film &amp; video/animation"/>
    <x v="0"/>
    <x v="5"/>
    <n v="0.29411764705882354"/>
    <n v="12.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x v="461"/>
    <b v="0"/>
    <n v="0"/>
    <b v="0"/>
    <s v="film &amp; video/animation"/>
    <x v="0"/>
    <x v="5"/>
    <n v="0"/>
    <e v="#DIV/0!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x v="462"/>
    <b v="0"/>
    <n v="0"/>
    <b v="0"/>
    <s v="film &amp; video/animation"/>
    <x v="0"/>
    <x v="5"/>
    <n v="0"/>
    <e v="#DIV/0!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x v="463"/>
    <b v="0"/>
    <n v="11"/>
    <b v="0"/>
    <s v="film &amp; video/animation"/>
    <x v="0"/>
    <x v="5"/>
    <n v="2.2727272727272729"/>
    <n v="113.63636363636364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x v="464"/>
    <b v="0"/>
    <n v="1"/>
    <b v="0"/>
    <s v="film &amp; video/animation"/>
    <x v="0"/>
    <x v="5"/>
    <n v="9.9009900990099015E-2"/>
    <n v="1"/>
  </r>
  <r>
    <n v="465"/>
    <s v="&quot;Amp&quot; A Story About a Robot"/>
    <s v="&quot;Amp&quot; is a short film about a robot with needs."/>
    <n v="512"/>
    <n v="138"/>
    <x v="2"/>
    <x v="0"/>
    <s v="USD"/>
    <n v="1403837574"/>
    <x v="465"/>
    <b v="0"/>
    <n v="8"/>
    <b v="0"/>
    <s v="film &amp; video/animation"/>
    <x v="0"/>
    <x v="5"/>
    <n v="26.953125"/>
    <n v="17.2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x v="466"/>
    <b v="0"/>
    <n v="5"/>
    <b v="0"/>
    <s v="film &amp; video/animation"/>
    <x v="0"/>
    <x v="5"/>
    <n v="0.76"/>
    <n v="15.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x v="467"/>
    <b v="0"/>
    <n v="39"/>
    <b v="0"/>
    <s v="film &amp; video/animation"/>
    <x v="0"/>
    <x v="5"/>
    <n v="21.574999999999999"/>
    <n v="110.6410256410256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x v="468"/>
    <b v="0"/>
    <n v="0"/>
    <b v="0"/>
    <s v="film &amp; video/animation"/>
    <x v="0"/>
    <x v="5"/>
    <n v="0"/>
    <e v="#DIV/0!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x v="469"/>
    <b v="0"/>
    <n v="0"/>
    <b v="0"/>
    <s v="film &amp; video/animation"/>
    <x v="0"/>
    <x v="5"/>
    <n v="0"/>
    <e v="#DIV/0!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x v="470"/>
    <b v="0"/>
    <n v="2"/>
    <b v="0"/>
    <s v="film &amp; video/animation"/>
    <x v="0"/>
    <x v="5"/>
    <n v="1.02"/>
    <n v="25.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x v="471"/>
    <b v="0"/>
    <n v="170"/>
    <b v="0"/>
    <s v="film &amp; video/animation"/>
    <x v="0"/>
    <x v="5"/>
    <n v="11.892727272727273"/>
    <n v="38.476470588235294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x v="472"/>
    <b v="0"/>
    <n v="5"/>
    <b v="0"/>
    <s v="film &amp; video/animation"/>
    <x v="0"/>
    <x v="5"/>
    <n v="17.625"/>
    <n v="28.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x v="473"/>
    <b v="0"/>
    <n v="14"/>
    <b v="0"/>
    <s v="film &amp; video/animation"/>
    <x v="0"/>
    <x v="5"/>
    <n v="2.87"/>
    <n v="61.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x v="474"/>
    <b v="0"/>
    <n v="1"/>
    <b v="0"/>
    <s v="film &amp; video/animation"/>
    <x v="0"/>
    <x v="5"/>
    <n v="3.0303030303030304E-2"/>
    <n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x v="475"/>
    <b v="0"/>
    <n v="0"/>
    <b v="0"/>
    <s v="film &amp; video/animation"/>
    <x v="0"/>
    <x v="5"/>
    <n v="0"/>
    <e v="#DIV/0!"/>
  </r>
  <r>
    <n v="476"/>
    <s v="Sight Word Music Videos"/>
    <s v="Animated Music Videos that teach kids how to read."/>
    <n v="220000"/>
    <n v="4906.59"/>
    <x v="2"/>
    <x v="0"/>
    <s v="USD"/>
    <n v="1401767940"/>
    <x v="476"/>
    <b v="0"/>
    <n v="124"/>
    <b v="0"/>
    <s v="film &amp; video/animation"/>
    <x v="0"/>
    <x v="5"/>
    <n v="2.230268181818182"/>
    <n v="39.569274193548388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x v="477"/>
    <b v="0"/>
    <n v="0"/>
    <b v="0"/>
    <s v="film &amp; video/animation"/>
    <x v="0"/>
    <x v="5"/>
    <n v="0"/>
    <e v="#DIV/0!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x v="478"/>
    <b v="0"/>
    <n v="0"/>
    <b v="0"/>
    <s v="film &amp; video/animation"/>
    <x v="0"/>
    <x v="5"/>
    <n v="0"/>
    <e v="#DIV/0!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x v="479"/>
    <b v="0"/>
    <n v="55"/>
    <b v="0"/>
    <s v="film &amp; video/animation"/>
    <x v="0"/>
    <x v="5"/>
    <n v="32.56"/>
    <n v="88.8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x v="480"/>
    <b v="0"/>
    <n v="140"/>
    <b v="0"/>
    <s v="film &amp; video/animation"/>
    <x v="0"/>
    <x v="5"/>
    <n v="19.41"/>
    <n v="55.457142857142856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x v="481"/>
    <b v="0"/>
    <n v="21"/>
    <b v="0"/>
    <s v="film &amp; video/animation"/>
    <x v="0"/>
    <x v="5"/>
    <n v="6.1"/>
    <n v="87.14285714285713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x v="482"/>
    <b v="0"/>
    <n v="1"/>
    <b v="0"/>
    <s v="film &amp; video/animation"/>
    <x v="0"/>
    <x v="5"/>
    <n v="0.1"/>
    <n v="1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x v="483"/>
    <b v="0"/>
    <n v="147"/>
    <b v="0"/>
    <s v="film &amp; video/animation"/>
    <x v="0"/>
    <x v="5"/>
    <n v="50.2"/>
    <n v="51.224489795918366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x v="484"/>
    <b v="0"/>
    <n v="11"/>
    <b v="0"/>
    <s v="film &amp; video/animation"/>
    <x v="0"/>
    <x v="5"/>
    <n v="0.18625"/>
    <n v="13.54545454545454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x v="485"/>
    <b v="0"/>
    <n v="125"/>
    <b v="0"/>
    <s v="film &amp; video/animation"/>
    <x v="0"/>
    <x v="5"/>
    <n v="21.906971229845084"/>
    <n v="66.520080000000007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x v="486"/>
    <b v="0"/>
    <n v="1"/>
    <b v="0"/>
    <s v="film &amp; video/animation"/>
    <x v="0"/>
    <x v="5"/>
    <n v="9.0909090909090905E-3"/>
    <n v="5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x v="487"/>
    <b v="0"/>
    <n v="0"/>
    <b v="0"/>
    <s v="film &amp; video/animation"/>
    <x v="0"/>
    <x v="5"/>
    <n v="0"/>
    <e v="#DIV/0!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x v="488"/>
    <b v="0"/>
    <n v="0"/>
    <b v="0"/>
    <s v="film &amp; video/animation"/>
    <x v="0"/>
    <x v="5"/>
    <n v="0"/>
    <e v="#DIV/0!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x v="489"/>
    <b v="0"/>
    <n v="3"/>
    <b v="0"/>
    <s v="film &amp; video/animation"/>
    <x v="0"/>
    <x v="5"/>
    <n v="0.28667813379201834"/>
    <n v="71.666666666666671"/>
  </r>
  <r>
    <n v="490"/>
    <s v="PROJECT IS CANCELLED"/>
    <s v="Cancelled"/>
    <n v="1000"/>
    <n v="0"/>
    <x v="2"/>
    <x v="0"/>
    <s v="USD"/>
    <n v="1345677285"/>
    <x v="490"/>
    <b v="0"/>
    <n v="0"/>
    <b v="0"/>
    <s v="film &amp; video/animation"/>
    <x v="0"/>
    <x v="5"/>
    <n v="0"/>
    <e v="#DIV/0!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x v="491"/>
    <b v="0"/>
    <n v="0"/>
    <b v="0"/>
    <s v="film &amp; video/animation"/>
    <x v="0"/>
    <x v="5"/>
    <n v="0"/>
    <e v="#DIV/0!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x v="492"/>
    <b v="0"/>
    <n v="0"/>
    <b v="0"/>
    <s v="film &amp; video/animation"/>
    <x v="0"/>
    <x v="5"/>
    <n v="0"/>
    <e v="#DIV/0!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x v="493"/>
    <b v="0"/>
    <n v="0"/>
    <b v="0"/>
    <s v="film &amp; video/animation"/>
    <x v="0"/>
    <x v="5"/>
    <n v="0"/>
    <e v="#DIV/0!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x v="494"/>
    <b v="0"/>
    <n v="3"/>
    <b v="0"/>
    <s v="film &amp; video/animation"/>
    <x v="0"/>
    <x v="5"/>
    <n v="0.155"/>
    <n v="10.333333333333334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x v="495"/>
    <b v="0"/>
    <n v="0"/>
    <b v="0"/>
    <s v="film &amp; video/animation"/>
    <x v="0"/>
    <x v="5"/>
    <n v="0"/>
    <e v="#DIV/0!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x v="496"/>
    <b v="0"/>
    <n v="1"/>
    <b v="0"/>
    <s v="film &amp; video/animation"/>
    <x v="0"/>
    <x v="5"/>
    <n v="1.6666666666666668E-3"/>
    <n v="1"/>
  </r>
  <r>
    <n v="497"/>
    <s v="Galaxy Probe Kids"/>
    <s v="live-action/animated series pilot."/>
    <n v="4480"/>
    <n v="30"/>
    <x v="2"/>
    <x v="0"/>
    <s v="USD"/>
    <n v="1419483600"/>
    <x v="497"/>
    <b v="0"/>
    <n v="3"/>
    <b v="0"/>
    <s v="film &amp; video/animation"/>
    <x v="0"/>
    <x v="5"/>
    <n v="0.6696428571428571"/>
    <n v="1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x v="498"/>
    <b v="0"/>
    <n v="22"/>
    <b v="0"/>
    <s v="film &amp; video/animation"/>
    <x v="0"/>
    <x v="5"/>
    <n v="4.5985132395404564"/>
    <n v="136.0909090909090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x v="499"/>
    <b v="0"/>
    <n v="26"/>
    <b v="0"/>
    <s v="film &amp; video/animation"/>
    <x v="0"/>
    <x v="5"/>
    <n v="9.5500000000000007"/>
    <n v="73.461538461538467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x v="500"/>
    <b v="0"/>
    <n v="4"/>
    <b v="0"/>
    <s v="film &amp; video/animation"/>
    <x v="0"/>
    <x v="5"/>
    <n v="3.3076923076923079"/>
    <n v="53.7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x v="501"/>
    <b v="0"/>
    <n v="0"/>
    <b v="0"/>
    <s v="film &amp; video/animation"/>
    <x v="0"/>
    <x v="5"/>
    <n v="0"/>
    <e v="#DIV/0!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x v="502"/>
    <b v="0"/>
    <n v="4"/>
    <b v="0"/>
    <s v="film &amp; video/animation"/>
    <x v="0"/>
    <x v="5"/>
    <n v="1.1499999999999999"/>
    <n v="57.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x v="503"/>
    <b v="0"/>
    <n v="9"/>
    <b v="0"/>
    <s v="film &amp; video/animation"/>
    <x v="0"/>
    <x v="5"/>
    <n v="1.7538461538461538"/>
    <n v="12.666666666666666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x v="504"/>
    <b v="0"/>
    <n v="5"/>
    <b v="0"/>
    <s v="film &amp; video/animation"/>
    <x v="0"/>
    <x v="5"/>
    <n v="1.3673469387755102"/>
    <n v="6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x v="505"/>
    <b v="0"/>
    <n v="14"/>
    <b v="0"/>
    <s v="film &amp; video/animation"/>
    <x v="0"/>
    <x v="5"/>
    <n v="0.43333333333333329"/>
    <n v="3.7142857142857144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x v="506"/>
    <b v="0"/>
    <n v="1"/>
    <b v="0"/>
    <s v="film &amp; video/animation"/>
    <x v="0"/>
    <x v="5"/>
    <n v="0.125"/>
    <n v="25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x v="507"/>
    <b v="0"/>
    <n v="10"/>
    <b v="0"/>
    <s v="film &amp; video/animation"/>
    <x v="0"/>
    <x v="5"/>
    <n v="3.2"/>
    <n v="64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x v="508"/>
    <b v="0"/>
    <n v="3"/>
    <b v="0"/>
    <s v="film &amp; video/animation"/>
    <x v="0"/>
    <x v="5"/>
    <n v="0.8"/>
    <n v="133.33333333333334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x v="509"/>
    <b v="0"/>
    <n v="1"/>
    <b v="0"/>
    <s v="film &amp; video/animation"/>
    <x v="0"/>
    <x v="5"/>
    <n v="0.2"/>
    <n v="1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x v="510"/>
    <b v="0"/>
    <n v="0"/>
    <b v="0"/>
    <s v="film &amp; video/animation"/>
    <x v="0"/>
    <x v="5"/>
    <n v="0"/>
    <e v="#DIV/0!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x v="511"/>
    <b v="0"/>
    <n v="5"/>
    <b v="0"/>
    <s v="film &amp; video/animation"/>
    <x v="0"/>
    <x v="5"/>
    <n v="3"/>
    <n v="30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x v="512"/>
    <b v="0"/>
    <n v="2"/>
    <b v="0"/>
    <s v="film &amp; video/animation"/>
    <x v="0"/>
    <x v="5"/>
    <n v="0.13749999999999998"/>
    <n v="5.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x v="513"/>
    <b v="0"/>
    <n v="68"/>
    <b v="0"/>
    <s v="film &amp; video/animation"/>
    <x v="0"/>
    <x v="5"/>
    <n v="13.923999999999999"/>
    <n v="102.38235294117646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x v="514"/>
    <b v="0"/>
    <n v="3"/>
    <b v="0"/>
    <s v="film &amp; video/animation"/>
    <x v="0"/>
    <x v="5"/>
    <n v="3.3333333333333335"/>
    <n v="16.666666666666668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x v="515"/>
    <b v="0"/>
    <n v="34"/>
    <b v="0"/>
    <s v="film &amp; video/animation"/>
    <x v="0"/>
    <x v="5"/>
    <n v="25.41340206185567"/>
    <n v="725.02941176470586"/>
  </r>
  <r>
    <n v="516"/>
    <s v="Shipmates"/>
    <s v="A big brother style comedy animation series starring famous seafarers"/>
    <n v="5000"/>
    <n v="0"/>
    <x v="2"/>
    <x v="1"/>
    <s v="GBP"/>
    <n v="1432752080"/>
    <x v="516"/>
    <b v="0"/>
    <n v="0"/>
    <b v="0"/>
    <s v="film &amp; video/animation"/>
    <x v="0"/>
    <x v="5"/>
    <n v="0"/>
    <e v="#DIV/0!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x v="517"/>
    <b v="0"/>
    <n v="3"/>
    <b v="0"/>
    <s v="film &amp; video/animation"/>
    <x v="0"/>
    <x v="5"/>
    <n v="1.3666666666666667"/>
    <n v="68.333333333333329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x v="518"/>
    <b v="0"/>
    <n v="0"/>
    <b v="0"/>
    <s v="film &amp; video/animation"/>
    <x v="0"/>
    <x v="5"/>
    <n v="0"/>
    <e v="#DIV/0!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x v="519"/>
    <b v="0"/>
    <n v="70"/>
    <b v="0"/>
    <s v="film &amp; video/animation"/>
    <x v="0"/>
    <x v="5"/>
    <n v="22.881426547787683"/>
    <n v="39.228571428571428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x v="520"/>
    <b v="0"/>
    <n v="34"/>
    <b v="1"/>
    <s v="theater/plays"/>
    <x v="1"/>
    <x v="6"/>
    <n v="102.1"/>
    <n v="150.14705882352942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x v="521"/>
    <b v="0"/>
    <n v="56"/>
    <b v="1"/>
    <s v="theater/plays"/>
    <x v="1"/>
    <x v="6"/>
    <n v="104.64"/>
    <n v="93.428571428571431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x v="522"/>
    <b v="0"/>
    <n v="31"/>
    <b v="1"/>
    <s v="theater/plays"/>
    <x v="1"/>
    <x v="6"/>
    <n v="114.66666666666667"/>
    <n v="110.9677419354838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x v="523"/>
    <b v="0"/>
    <n v="84"/>
    <b v="1"/>
    <s v="theater/plays"/>
    <x v="1"/>
    <x v="6"/>
    <n v="120.6"/>
    <n v="71.785714285714292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x v="524"/>
    <b v="0"/>
    <n v="130"/>
    <b v="1"/>
    <s v="theater/plays"/>
    <x v="1"/>
    <x v="6"/>
    <n v="108.67285714285715"/>
    <n v="29.2580769230769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x v="525"/>
    <b v="0"/>
    <n v="12"/>
    <b v="1"/>
    <s v="theater/plays"/>
    <x v="1"/>
    <x v="6"/>
    <n v="100"/>
    <n v="1000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x v="526"/>
    <b v="0"/>
    <n v="23"/>
    <b v="1"/>
    <s v="theater/plays"/>
    <x v="1"/>
    <x v="6"/>
    <n v="113.99999999999999"/>
    <n v="74.34782608695651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x v="527"/>
    <b v="0"/>
    <n v="158"/>
    <b v="1"/>
    <s v="theater/plays"/>
    <x v="1"/>
    <x v="6"/>
    <n v="100.85"/>
    <n v="63.829113924050631"/>
  </r>
  <r>
    <n v="528"/>
    <s v="Devastated No Matter What"/>
    <s v="A Festival Backed Production of a Full-Length Play."/>
    <n v="1150"/>
    <n v="1330"/>
    <x v="0"/>
    <x v="0"/>
    <s v="USD"/>
    <n v="1434921600"/>
    <x v="528"/>
    <b v="0"/>
    <n v="30"/>
    <b v="1"/>
    <s v="theater/plays"/>
    <x v="1"/>
    <x v="6"/>
    <n v="115.65217391304347"/>
    <n v="44.33333333333333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x v="529"/>
    <b v="0"/>
    <n v="18"/>
    <b v="1"/>
    <s v="theater/plays"/>
    <x v="1"/>
    <x v="6"/>
    <n v="130.41666666666666"/>
    <n v="86.944444444444443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x v="530"/>
    <b v="0"/>
    <n v="29"/>
    <b v="1"/>
    <s v="theater/plays"/>
    <x v="1"/>
    <x v="6"/>
    <n v="107.78267254038178"/>
    <n v="126.55172413793103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x v="531"/>
    <b v="0"/>
    <n v="31"/>
    <b v="1"/>
    <s v="theater/plays"/>
    <x v="1"/>
    <x v="6"/>
    <n v="100"/>
    <n v="129.03225806451613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x v="532"/>
    <b v="0"/>
    <n v="173"/>
    <b v="1"/>
    <s v="theater/plays"/>
    <x v="1"/>
    <x v="6"/>
    <n v="123.25"/>
    <n v="71.242774566473983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x v="533"/>
    <b v="0"/>
    <n v="17"/>
    <b v="1"/>
    <s v="theater/plays"/>
    <x v="1"/>
    <x v="6"/>
    <n v="100.2"/>
    <n v="117.8823529411764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x v="534"/>
    <b v="0"/>
    <n v="48"/>
    <b v="1"/>
    <s v="theater/plays"/>
    <x v="1"/>
    <x v="6"/>
    <n v="104.66666666666666"/>
    <n v="327.08333333333331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x v="535"/>
    <b v="0"/>
    <n v="59"/>
    <b v="1"/>
    <s v="theater/plays"/>
    <x v="1"/>
    <x v="6"/>
    <n v="102.49999999999999"/>
    <n v="34.745762711864408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x v="536"/>
    <b v="0"/>
    <n v="39"/>
    <b v="1"/>
    <s v="theater/plays"/>
    <x v="1"/>
    <x v="6"/>
    <n v="118.25757575757576"/>
    <n v="100.06410256410257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x v="537"/>
    <b v="0"/>
    <n v="59"/>
    <b v="1"/>
    <s v="theater/plays"/>
    <x v="1"/>
    <x v="6"/>
    <n v="120.5"/>
    <n v="40.847457627118644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x v="538"/>
    <b v="0"/>
    <n v="60"/>
    <b v="1"/>
    <s v="theater/plays"/>
    <x v="1"/>
    <x v="6"/>
    <n v="302.42"/>
    <n v="252.0166666666666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x v="539"/>
    <b v="0"/>
    <n v="20"/>
    <b v="1"/>
    <s v="theater/plays"/>
    <x v="1"/>
    <x v="6"/>
    <n v="100.64400000000001"/>
    <n v="25.161000000000001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x v="540"/>
    <b v="0"/>
    <n v="1"/>
    <b v="0"/>
    <s v="technology/web"/>
    <x v="2"/>
    <x v="7"/>
    <n v="6.6666666666666671E-3"/>
    <n v="1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x v="541"/>
    <b v="0"/>
    <n v="1"/>
    <b v="0"/>
    <s v="technology/web"/>
    <x v="2"/>
    <x v="7"/>
    <n v="0.55555555555555558"/>
    <n v="2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x v="542"/>
    <b v="0"/>
    <n v="1"/>
    <b v="0"/>
    <s v="technology/web"/>
    <x v="2"/>
    <x v="7"/>
    <n v="3.9999999999999996E-4"/>
    <n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x v="543"/>
    <b v="0"/>
    <n v="2"/>
    <b v="0"/>
    <s v="technology/web"/>
    <x v="2"/>
    <x v="7"/>
    <n v="0.31818181818181818"/>
    <n v="35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x v="544"/>
    <b v="0"/>
    <n v="2"/>
    <b v="0"/>
    <s v="technology/web"/>
    <x v="2"/>
    <x v="7"/>
    <n v="1.2"/>
    <n v="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x v="545"/>
    <b v="0"/>
    <n v="34"/>
    <b v="0"/>
    <s v="technology/web"/>
    <x v="2"/>
    <x v="7"/>
    <n v="27.383999999999997"/>
    <n v="402.70588235294116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x v="546"/>
    <b v="0"/>
    <n v="2"/>
    <b v="0"/>
    <s v="technology/web"/>
    <x v="2"/>
    <x v="7"/>
    <n v="8.666666666666667E-2"/>
    <n v="26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x v="547"/>
    <b v="0"/>
    <n v="0"/>
    <b v="0"/>
    <s v="technology/web"/>
    <x v="2"/>
    <x v="7"/>
    <n v="0"/>
    <e v="#DIV/0!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x v="548"/>
    <b v="0"/>
    <n v="1"/>
    <b v="0"/>
    <s v="technology/web"/>
    <x v="2"/>
    <x v="7"/>
    <n v="0.09"/>
    <n v="9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x v="549"/>
    <b v="0"/>
    <n v="8"/>
    <b v="0"/>
    <s v="technology/web"/>
    <x v="2"/>
    <x v="7"/>
    <n v="2.7199999999999998"/>
    <n v="8.5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x v="550"/>
    <b v="0"/>
    <n v="4"/>
    <b v="0"/>
    <s v="technology/web"/>
    <x v="2"/>
    <x v="7"/>
    <n v="0.70000000000000007"/>
    <n v="8.75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x v="551"/>
    <b v="0"/>
    <n v="28"/>
    <b v="0"/>
    <s v="technology/web"/>
    <x v="2"/>
    <x v="7"/>
    <n v="5.0413333333333332"/>
    <n v="135.03571428571428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x v="552"/>
    <b v="0"/>
    <n v="0"/>
    <b v="0"/>
    <s v="technology/web"/>
    <x v="2"/>
    <x v="7"/>
    <n v="0"/>
    <e v="#DIV/0!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x v="553"/>
    <b v="0"/>
    <n v="6"/>
    <b v="0"/>
    <s v="technology/web"/>
    <x v="2"/>
    <x v="7"/>
    <n v="0.49199999999999999"/>
    <n v="20.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x v="554"/>
    <b v="0"/>
    <n v="22"/>
    <b v="0"/>
    <s v="technology/web"/>
    <x v="2"/>
    <x v="7"/>
    <n v="36.589147286821706"/>
    <n v="64.3636363636363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x v="555"/>
    <b v="0"/>
    <n v="0"/>
    <b v="0"/>
    <s v="technology/web"/>
    <x v="2"/>
    <x v="7"/>
    <n v="0"/>
    <e v="#DIV/0!"/>
  </r>
  <r>
    <n v="556"/>
    <s v="Braille Academy"/>
    <s v="An educational platform for learning Unified English Braille Code"/>
    <n v="8000"/>
    <n v="200"/>
    <x v="2"/>
    <x v="0"/>
    <s v="USD"/>
    <n v="1452112717"/>
    <x v="556"/>
    <b v="0"/>
    <n v="1"/>
    <b v="0"/>
    <s v="technology/web"/>
    <x v="2"/>
    <x v="7"/>
    <n v="2.5"/>
    <n v="20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x v="557"/>
    <b v="0"/>
    <n v="20"/>
    <b v="0"/>
    <s v="technology/web"/>
    <x v="2"/>
    <x v="7"/>
    <n v="0.91066666666666674"/>
    <n v="68.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x v="558"/>
    <b v="0"/>
    <n v="0"/>
    <b v="0"/>
    <s v="technology/web"/>
    <x v="2"/>
    <x v="7"/>
    <n v="0"/>
    <e v="#DIV/0!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x v="559"/>
    <b v="0"/>
    <n v="1"/>
    <b v="0"/>
    <s v="technology/web"/>
    <x v="2"/>
    <x v="7"/>
    <n v="2.0833333333333336E-2"/>
    <n v="5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x v="560"/>
    <b v="0"/>
    <n v="3"/>
    <b v="0"/>
    <s v="technology/web"/>
    <x v="2"/>
    <x v="7"/>
    <n v="1.2E-2"/>
    <n v="4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x v="561"/>
    <b v="0"/>
    <n v="2"/>
    <b v="0"/>
    <s v="technology/web"/>
    <x v="2"/>
    <x v="7"/>
    <n v="0.36666666666666664"/>
    <n v="27.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x v="562"/>
    <b v="0"/>
    <n v="0"/>
    <b v="0"/>
    <s v="technology/web"/>
    <x v="2"/>
    <x v="7"/>
    <n v="0"/>
    <e v="#DIV/0!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x v="563"/>
    <b v="0"/>
    <n v="2"/>
    <b v="0"/>
    <s v="technology/web"/>
    <x v="2"/>
    <x v="7"/>
    <n v="9.0666666666666659E-2"/>
    <n v="34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x v="564"/>
    <b v="0"/>
    <n v="1"/>
    <b v="0"/>
    <s v="technology/web"/>
    <x v="2"/>
    <x v="7"/>
    <n v="5.5555555555555558E-3"/>
    <n v="1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x v="565"/>
    <b v="0"/>
    <n v="0"/>
    <b v="0"/>
    <s v="technology/web"/>
    <x v="2"/>
    <x v="7"/>
    <n v="0"/>
    <e v="#DIV/0!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x v="566"/>
    <b v="0"/>
    <n v="1"/>
    <b v="0"/>
    <s v="technology/web"/>
    <x v="2"/>
    <x v="7"/>
    <n v="0.02"/>
    <n v="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x v="567"/>
    <b v="0"/>
    <n v="0"/>
    <b v="0"/>
    <s v="technology/web"/>
    <x v="2"/>
    <x v="7"/>
    <n v="0"/>
    <e v="#DIV/0!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x v="568"/>
    <b v="0"/>
    <n v="5"/>
    <b v="0"/>
    <s v="technology/web"/>
    <x v="2"/>
    <x v="7"/>
    <n v="1"/>
    <n v="49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x v="569"/>
    <b v="0"/>
    <n v="1"/>
    <b v="0"/>
    <s v="technology/web"/>
    <x v="2"/>
    <x v="7"/>
    <n v="0.8"/>
    <n v="20"/>
  </r>
  <r>
    <n v="570"/>
    <s v="Relaunching in May"/>
    <s v="Humans have AM/FM/Satellite radio, kids have radio Disney, pets have DogCatRadio."/>
    <n v="85000"/>
    <n v="142"/>
    <x v="2"/>
    <x v="0"/>
    <s v="USD"/>
    <n v="1455822569"/>
    <x v="570"/>
    <b v="0"/>
    <n v="1"/>
    <b v="0"/>
    <s v="technology/web"/>
    <x v="2"/>
    <x v="7"/>
    <n v="0.16705882352941176"/>
    <n v="14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x v="571"/>
    <b v="0"/>
    <n v="2"/>
    <b v="0"/>
    <s v="technology/web"/>
    <x v="2"/>
    <x v="7"/>
    <n v="0.42399999999999999"/>
    <n v="5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x v="572"/>
    <b v="0"/>
    <n v="0"/>
    <b v="0"/>
    <s v="technology/web"/>
    <x v="2"/>
    <x v="7"/>
    <n v="0"/>
    <e v="#DIV/0!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x v="573"/>
    <b v="0"/>
    <n v="9"/>
    <b v="0"/>
    <s v="technology/web"/>
    <x v="2"/>
    <x v="7"/>
    <n v="0.38925389253892539"/>
    <n v="38.44444444444444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x v="574"/>
    <b v="0"/>
    <n v="4"/>
    <b v="0"/>
    <s v="technology/web"/>
    <x v="2"/>
    <x v="7"/>
    <n v="0.7155635062611807"/>
    <n v="2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x v="575"/>
    <b v="0"/>
    <n v="4"/>
    <b v="0"/>
    <s v="technology/web"/>
    <x v="2"/>
    <x v="7"/>
    <n v="0.43166666666666664"/>
    <n v="64.75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x v="576"/>
    <b v="0"/>
    <n v="1"/>
    <b v="0"/>
    <s v="technology/web"/>
    <x v="2"/>
    <x v="7"/>
    <n v="1.25E-3"/>
    <n v="1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x v="577"/>
    <b v="0"/>
    <n v="1"/>
    <b v="0"/>
    <s v="technology/web"/>
    <x v="2"/>
    <x v="7"/>
    <n v="0.2"/>
    <n v="10"/>
  </r>
  <r>
    <n v="578"/>
    <s v="weBuy Crowdsourced Shopping"/>
    <s v="weBuy trade built on technology and Crowd Sourced Power"/>
    <n v="125000"/>
    <n v="14"/>
    <x v="2"/>
    <x v="1"/>
    <s v="GBP"/>
    <n v="1441633993"/>
    <x v="578"/>
    <b v="0"/>
    <n v="7"/>
    <b v="0"/>
    <s v="technology/web"/>
    <x v="2"/>
    <x v="7"/>
    <n v="1.12E-2"/>
    <n v="2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x v="579"/>
    <b v="0"/>
    <n v="5"/>
    <b v="0"/>
    <s v="technology/web"/>
    <x v="2"/>
    <x v="7"/>
    <n v="1.4583333333333333"/>
    <n v="35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x v="580"/>
    <b v="0"/>
    <n v="1"/>
    <b v="0"/>
    <s v="technology/web"/>
    <x v="2"/>
    <x v="7"/>
    <n v="3.3333333333333333E-2"/>
    <n v="1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x v="581"/>
    <b v="0"/>
    <n v="0"/>
    <b v="0"/>
    <s v="technology/web"/>
    <x v="2"/>
    <x v="7"/>
    <n v="0"/>
    <e v="#DIV/0!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x v="582"/>
    <b v="0"/>
    <n v="0"/>
    <b v="0"/>
    <s v="technology/web"/>
    <x v="2"/>
    <x v="7"/>
    <n v="0"/>
    <e v="#DIV/0!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x v="583"/>
    <b v="0"/>
    <n v="1"/>
    <b v="0"/>
    <s v="technology/web"/>
    <x v="2"/>
    <x v="7"/>
    <n v="1.1111111111111112E-2"/>
    <n v="1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x v="584"/>
    <b v="0"/>
    <n v="2"/>
    <b v="0"/>
    <s v="technology/web"/>
    <x v="2"/>
    <x v="7"/>
    <n v="1"/>
    <n v="5"/>
  </r>
  <r>
    <n v="585"/>
    <s v="Link Card"/>
    <s v="SAVE UP TO 40% WHEN YOU SPEND!_x000a__x000a_PRE-ORDER YOUR LINK CARD TODAY"/>
    <n v="9000"/>
    <n v="0"/>
    <x v="2"/>
    <x v="1"/>
    <s v="GBP"/>
    <n v="1448928000"/>
    <x v="585"/>
    <b v="0"/>
    <n v="0"/>
    <b v="0"/>
    <s v="technology/web"/>
    <x v="2"/>
    <x v="7"/>
    <n v="0"/>
    <e v="#DIV/0!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x v="586"/>
    <b v="0"/>
    <n v="4"/>
    <b v="0"/>
    <s v="technology/web"/>
    <x v="2"/>
    <x v="7"/>
    <n v="0.55999999999999994"/>
    <n v="14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x v="587"/>
    <b v="0"/>
    <n v="7"/>
    <b v="0"/>
    <s v="technology/web"/>
    <x v="2"/>
    <x v="7"/>
    <n v="9.0833333333333339"/>
    <n v="389.28571428571428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x v="588"/>
    <b v="0"/>
    <n v="2"/>
    <b v="0"/>
    <s v="technology/web"/>
    <x v="2"/>
    <x v="7"/>
    <n v="3.3444444444444441"/>
    <n v="150.5"/>
  </r>
  <r>
    <n v="589"/>
    <s v="Get Neighborly"/>
    <s v="Services closer than you think..."/>
    <n v="7500"/>
    <n v="1"/>
    <x v="2"/>
    <x v="0"/>
    <s v="USD"/>
    <n v="1436366699"/>
    <x v="589"/>
    <b v="0"/>
    <n v="1"/>
    <b v="0"/>
    <s v="technology/web"/>
    <x v="2"/>
    <x v="7"/>
    <n v="1.3333333333333334E-2"/>
    <n v="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x v="590"/>
    <b v="0"/>
    <n v="9"/>
    <b v="0"/>
    <s v="technology/web"/>
    <x v="2"/>
    <x v="7"/>
    <n v="4.46"/>
    <n v="24.777777777777779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x v="591"/>
    <b v="0"/>
    <n v="2"/>
    <b v="0"/>
    <s v="technology/web"/>
    <x v="2"/>
    <x v="7"/>
    <n v="6.0999999999999999E-2"/>
    <n v="30.5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x v="592"/>
    <b v="0"/>
    <n v="1"/>
    <b v="0"/>
    <s v="technology/web"/>
    <x v="2"/>
    <x v="7"/>
    <n v="3.3333333333333335"/>
    <n v="25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x v="593"/>
    <b v="0"/>
    <n v="7"/>
    <b v="0"/>
    <s v="technology/web"/>
    <x v="2"/>
    <x v="7"/>
    <n v="23"/>
    <n v="16.428571428571427"/>
  </r>
  <r>
    <n v="594"/>
    <s v="Unleashed Fitness"/>
    <s v="Creating a fitness site that will change the fitness game forever!"/>
    <n v="25000"/>
    <n v="26"/>
    <x v="2"/>
    <x v="0"/>
    <s v="USD"/>
    <n v="1460832206"/>
    <x v="594"/>
    <b v="0"/>
    <n v="2"/>
    <b v="0"/>
    <s v="technology/web"/>
    <x v="2"/>
    <x v="7"/>
    <n v="0.104"/>
    <n v="13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x v="595"/>
    <b v="0"/>
    <n v="8"/>
    <b v="0"/>
    <s v="technology/web"/>
    <x v="2"/>
    <x v="7"/>
    <n v="0.42599999999999999"/>
    <n v="53.25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x v="596"/>
    <b v="0"/>
    <n v="2"/>
    <b v="0"/>
    <s v="technology/web"/>
    <x v="2"/>
    <x v="7"/>
    <n v="0.03"/>
    <n v="3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x v="597"/>
    <b v="0"/>
    <n v="2"/>
    <b v="0"/>
    <s v="technology/web"/>
    <x v="2"/>
    <x v="7"/>
    <n v="0.26666666666666666"/>
    <n v="10"/>
  </r>
  <r>
    <n v="598"/>
    <s v="Goals not creeds"/>
    <s v="This is a project to create a crowd-funding site for Urantia Book readers worldwide."/>
    <n v="2500"/>
    <n v="850"/>
    <x v="2"/>
    <x v="0"/>
    <s v="USD"/>
    <n v="1417737781"/>
    <x v="598"/>
    <b v="0"/>
    <n v="7"/>
    <b v="0"/>
    <s v="technology/web"/>
    <x v="2"/>
    <x v="7"/>
    <n v="34"/>
    <n v="121.4285714285714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x v="599"/>
    <b v="0"/>
    <n v="2"/>
    <b v="0"/>
    <s v="technology/web"/>
    <x v="2"/>
    <x v="7"/>
    <n v="6.2E-2"/>
    <n v="15.5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x v="600"/>
    <b v="0"/>
    <n v="1"/>
    <b v="0"/>
    <s v="technology/web"/>
    <x v="2"/>
    <x v="7"/>
    <n v="2"/>
    <n v="1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x v="601"/>
    <b v="0"/>
    <n v="6"/>
    <b v="0"/>
    <s v="technology/web"/>
    <x v="2"/>
    <x v="7"/>
    <n v="1.4000000000000001"/>
    <n v="23.33333333333333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x v="602"/>
    <b v="0"/>
    <n v="0"/>
    <b v="0"/>
    <s v="technology/web"/>
    <x v="2"/>
    <x v="7"/>
    <n v="0"/>
    <e v="#DIV/0!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x v="603"/>
    <b v="0"/>
    <n v="13"/>
    <b v="0"/>
    <s v="technology/web"/>
    <x v="2"/>
    <x v="7"/>
    <n v="3.9334666666666664"/>
    <n v="45.386153846153846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x v="604"/>
    <b v="0"/>
    <n v="0"/>
    <b v="0"/>
    <s v="technology/web"/>
    <x v="2"/>
    <x v="7"/>
    <n v="0"/>
    <e v="#DIV/0!"/>
  </r>
  <r>
    <n v="605"/>
    <s v="Teach Your Parents iPad (Canceled)"/>
    <s v="An iPad support care package for your parents / seniors."/>
    <n v="5000"/>
    <n v="131"/>
    <x v="1"/>
    <x v="0"/>
    <s v="USD"/>
    <n v="1440318908"/>
    <x v="605"/>
    <b v="0"/>
    <n v="8"/>
    <b v="0"/>
    <s v="technology/web"/>
    <x v="2"/>
    <x v="7"/>
    <n v="2.62"/>
    <n v="16.37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x v="606"/>
    <b v="0"/>
    <n v="1"/>
    <b v="0"/>
    <s v="technology/web"/>
    <x v="2"/>
    <x v="7"/>
    <n v="0.2"/>
    <n v="1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x v="607"/>
    <b v="0"/>
    <n v="0"/>
    <b v="0"/>
    <s v="technology/web"/>
    <x v="2"/>
    <x v="7"/>
    <n v="0"/>
    <e v="#DIV/0!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x v="608"/>
    <b v="0"/>
    <n v="5"/>
    <b v="0"/>
    <s v="technology/web"/>
    <x v="2"/>
    <x v="7"/>
    <n v="0.97400000000000009"/>
    <n v="292.2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x v="609"/>
    <b v="0"/>
    <n v="1"/>
    <b v="0"/>
    <s v="technology/web"/>
    <x v="2"/>
    <x v="7"/>
    <n v="0.64102564102564097"/>
    <n v="5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x v="610"/>
    <b v="0"/>
    <n v="0"/>
    <b v="0"/>
    <s v="technology/web"/>
    <x v="2"/>
    <x v="7"/>
    <n v="0"/>
    <e v="#DIV/0!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x v="611"/>
    <b v="0"/>
    <n v="0"/>
    <b v="0"/>
    <s v="technology/web"/>
    <x v="2"/>
    <x v="7"/>
    <n v="0"/>
    <e v="#DIV/0!"/>
  </r>
  <r>
    <n v="612"/>
    <s v="Web Streaming 2.0 (Canceled)"/>
    <s v="A Fast and Reliable new Web platform to stream videos from Internet"/>
    <n v="10000"/>
    <n v="0"/>
    <x v="1"/>
    <x v="13"/>
    <s v="EUR"/>
    <n v="1472777146"/>
    <x v="612"/>
    <b v="0"/>
    <n v="0"/>
    <b v="0"/>
    <s v="technology/web"/>
    <x v="2"/>
    <x v="7"/>
    <n v="0"/>
    <e v="#DIV/0!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x v="613"/>
    <b v="0"/>
    <n v="121"/>
    <b v="0"/>
    <s v="technology/web"/>
    <x v="2"/>
    <x v="7"/>
    <n v="21.363333333333333"/>
    <n v="105.93388429752066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x v="614"/>
    <b v="0"/>
    <n v="0"/>
    <b v="0"/>
    <s v="technology/web"/>
    <x v="2"/>
    <x v="7"/>
    <n v="0"/>
    <e v="#DIV/0!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x v="615"/>
    <b v="0"/>
    <n v="0"/>
    <b v="0"/>
    <s v="technology/web"/>
    <x v="2"/>
    <x v="7"/>
    <n v="0"/>
    <e v="#DIV/0!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x v="616"/>
    <b v="0"/>
    <n v="0"/>
    <b v="0"/>
    <s v="technology/web"/>
    <x v="2"/>
    <x v="7"/>
    <n v="0"/>
    <e v="#DIV/0!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x v="617"/>
    <b v="0"/>
    <n v="3"/>
    <b v="0"/>
    <s v="technology/web"/>
    <x v="2"/>
    <x v="7"/>
    <n v="3"/>
    <n v="2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x v="618"/>
    <b v="0"/>
    <n v="0"/>
    <b v="0"/>
    <s v="technology/web"/>
    <x v="2"/>
    <x v="7"/>
    <n v="0"/>
    <e v="#DIV/0!"/>
  </r>
  <r>
    <n v="619"/>
    <s v="Big Data (Canceled)"/>
    <s v="Big Data Sets for researchers interested in improving the quality of life."/>
    <n v="2500000"/>
    <n v="1"/>
    <x v="1"/>
    <x v="0"/>
    <s v="USD"/>
    <n v="1416933390"/>
    <x v="619"/>
    <b v="0"/>
    <n v="1"/>
    <b v="0"/>
    <s v="technology/web"/>
    <x v="2"/>
    <x v="7"/>
    <n v="3.9999999999999996E-5"/>
    <n v="1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x v="620"/>
    <b v="0"/>
    <n v="1"/>
    <b v="0"/>
    <s v="technology/web"/>
    <x v="2"/>
    <x v="7"/>
    <n v="1"/>
    <n v="3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x v="621"/>
    <b v="0"/>
    <n v="3"/>
    <b v="0"/>
    <s v="technology/web"/>
    <x v="2"/>
    <x v="7"/>
    <n v="1.044"/>
    <n v="8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x v="622"/>
    <b v="0"/>
    <n v="9"/>
    <b v="0"/>
    <s v="technology/web"/>
    <x v="2"/>
    <x v="7"/>
    <n v="5.6833333333333336"/>
    <n v="37.888888888888886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x v="623"/>
    <b v="0"/>
    <n v="0"/>
    <b v="0"/>
    <s v="technology/web"/>
    <x v="2"/>
    <x v="7"/>
    <n v="0"/>
    <e v="#DIV/0!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x v="624"/>
    <b v="0"/>
    <n v="0"/>
    <b v="0"/>
    <s v="technology/web"/>
    <x v="2"/>
    <x v="7"/>
    <n v="0"/>
    <e v="#DIV/0!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x v="625"/>
    <b v="0"/>
    <n v="0"/>
    <b v="0"/>
    <s v="technology/web"/>
    <x v="2"/>
    <x v="7"/>
    <n v="0"/>
    <e v="#DIV/0!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x v="626"/>
    <b v="0"/>
    <n v="39"/>
    <b v="0"/>
    <s v="technology/web"/>
    <x v="2"/>
    <x v="7"/>
    <n v="17.380000000000003"/>
    <n v="111.4102564102564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x v="627"/>
    <b v="0"/>
    <n v="1"/>
    <b v="0"/>
    <s v="technology/web"/>
    <x v="2"/>
    <x v="7"/>
    <n v="0.02"/>
    <n v="9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x v="628"/>
    <b v="0"/>
    <n v="0"/>
    <b v="0"/>
    <s v="technology/web"/>
    <x v="2"/>
    <x v="7"/>
    <n v="0"/>
    <e v="#DIV/0!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x v="629"/>
    <b v="0"/>
    <n v="3"/>
    <b v="0"/>
    <s v="technology/web"/>
    <x v="2"/>
    <x v="7"/>
    <n v="0.17500000000000002"/>
    <n v="116.6666666666666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x v="630"/>
    <b v="0"/>
    <n v="1"/>
    <b v="0"/>
    <s v="technology/web"/>
    <x v="2"/>
    <x v="7"/>
    <n v="8.3340278356529712E-2"/>
    <n v="1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x v="631"/>
    <b v="0"/>
    <n v="9"/>
    <b v="0"/>
    <s v="technology/web"/>
    <x v="2"/>
    <x v="7"/>
    <n v="1.38"/>
    <n v="76.666666666666671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x v="632"/>
    <b v="0"/>
    <n v="0"/>
    <b v="0"/>
    <s v="technology/web"/>
    <x v="2"/>
    <x v="7"/>
    <n v="0"/>
    <e v="#DIV/0!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x v="633"/>
    <b v="0"/>
    <n v="25"/>
    <b v="0"/>
    <s v="technology/web"/>
    <x v="2"/>
    <x v="7"/>
    <n v="12.45"/>
    <n v="49.8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x v="634"/>
    <b v="0"/>
    <n v="1"/>
    <b v="0"/>
    <s v="technology/web"/>
    <x v="2"/>
    <x v="7"/>
    <n v="0.02"/>
    <n v="1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x v="635"/>
    <b v="0"/>
    <n v="1"/>
    <b v="0"/>
    <s v="technology/web"/>
    <x v="2"/>
    <x v="7"/>
    <n v="8.0000000000000002E-3"/>
    <n v="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x v="636"/>
    <b v="0"/>
    <n v="1"/>
    <b v="0"/>
    <s v="technology/web"/>
    <x v="2"/>
    <x v="7"/>
    <n v="0.2"/>
    <n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x v="637"/>
    <b v="0"/>
    <n v="0"/>
    <b v="0"/>
    <s v="technology/web"/>
    <x v="2"/>
    <x v="7"/>
    <n v="0"/>
    <e v="#DIV/0!"/>
  </r>
  <r>
    <n v="638"/>
    <s v="W (Canceled)"/>
    <s v="O0"/>
    <n v="200000"/>
    <n v="18"/>
    <x v="1"/>
    <x v="12"/>
    <s v="EUR"/>
    <n v="1490447662"/>
    <x v="638"/>
    <b v="0"/>
    <n v="6"/>
    <b v="0"/>
    <s v="technology/web"/>
    <x v="2"/>
    <x v="7"/>
    <n v="9.0000000000000011E-3"/>
    <n v="3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x v="639"/>
    <b v="0"/>
    <n v="1"/>
    <b v="0"/>
    <s v="technology/web"/>
    <x v="2"/>
    <x v="7"/>
    <n v="9.9999999999999991E-5"/>
    <n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x v="640"/>
    <b v="0"/>
    <n v="2"/>
    <b v="1"/>
    <s v="technology/wearables"/>
    <x v="2"/>
    <x v="8"/>
    <n v="144.28571428571428"/>
    <n v="50.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x v="641"/>
    <b v="0"/>
    <n v="315"/>
    <b v="1"/>
    <s v="technology/wearables"/>
    <x v="2"/>
    <x v="8"/>
    <n v="119.16249999999999"/>
    <n v="151.3174603174603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x v="642"/>
    <b v="0"/>
    <n v="2174"/>
    <b v="1"/>
    <s v="technology/wearables"/>
    <x v="2"/>
    <x v="8"/>
    <n v="1460.4850000000001"/>
    <n v="134.359245630174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x v="643"/>
    <b v="0"/>
    <n v="152"/>
    <b v="1"/>
    <s v="technology/wearables"/>
    <x v="2"/>
    <x v="8"/>
    <n v="105.80799999999999"/>
    <n v="174.02631578947367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x v="644"/>
    <b v="0"/>
    <n v="1021"/>
    <b v="1"/>
    <s v="technology/wearables"/>
    <x v="2"/>
    <x v="8"/>
    <n v="300.11791999999997"/>
    <n v="73.486268364348675"/>
  </r>
  <r>
    <n v="645"/>
    <s v="Carbon Fiber Collar Stays"/>
    <s v="Ever wanted to own something made out of carbon fiber? Now you can!"/>
    <n v="2000"/>
    <n v="5574"/>
    <x v="0"/>
    <x v="0"/>
    <s v="USD"/>
    <n v="1470962274"/>
    <x v="645"/>
    <b v="0"/>
    <n v="237"/>
    <b v="1"/>
    <s v="technology/wearables"/>
    <x v="2"/>
    <x v="8"/>
    <n v="278.7"/>
    <n v="23.51898734177215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x v="646"/>
    <b v="0"/>
    <n v="27"/>
    <b v="1"/>
    <s v="technology/wearables"/>
    <x v="2"/>
    <x v="8"/>
    <n v="131.87625"/>
    <n v="39.074444444444445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x v="647"/>
    <b v="0"/>
    <n v="17"/>
    <b v="1"/>
    <s v="technology/wearables"/>
    <x v="2"/>
    <x v="8"/>
    <n v="107.05"/>
    <n v="125.94117647058823"/>
  </r>
  <r>
    <n v="648"/>
    <s v="Audio Jacket"/>
    <s v="Get ready for the next product that you canâ€™t live without"/>
    <n v="35000"/>
    <n v="44388"/>
    <x v="0"/>
    <x v="0"/>
    <s v="USD"/>
    <n v="1413304708"/>
    <x v="648"/>
    <b v="0"/>
    <n v="27"/>
    <b v="1"/>
    <s v="technology/wearables"/>
    <x v="2"/>
    <x v="8"/>
    <n v="126.82285714285715"/>
    <n v="1644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x v="649"/>
    <b v="0"/>
    <n v="82"/>
    <b v="1"/>
    <s v="technology/wearables"/>
    <x v="2"/>
    <x v="8"/>
    <n v="139.96"/>
    <n v="42.670731707317074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x v="650"/>
    <b v="0"/>
    <n v="48"/>
    <b v="1"/>
    <s v="technology/wearables"/>
    <x v="2"/>
    <x v="8"/>
    <n v="112.4"/>
    <n v="35.125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x v="651"/>
    <b v="0"/>
    <n v="105"/>
    <b v="1"/>
    <s v="technology/wearables"/>
    <x v="2"/>
    <x v="8"/>
    <n v="100.52799999999999"/>
    <n v="239.35238095238094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x v="652"/>
    <b v="0"/>
    <n v="28"/>
    <b v="1"/>
    <s v="technology/wearables"/>
    <x v="2"/>
    <x v="8"/>
    <n v="100.46666666666665"/>
    <n v="107.6428571428571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x v="653"/>
    <b v="0"/>
    <n v="1107"/>
    <b v="1"/>
    <s v="technology/wearables"/>
    <x v="2"/>
    <x v="8"/>
    <n v="141.446"/>
    <n v="95.830623306233065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x v="654"/>
    <b v="0"/>
    <n v="1013"/>
    <b v="1"/>
    <s v="technology/wearables"/>
    <x v="2"/>
    <x v="8"/>
    <n v="267.29166666666669"/>
    <n v="31.663376110562684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x v="655"/>
    <b v="0"/>
    <n v="274"/>
    <b v="1"/>
    <s v="technology/wearables"/>
    <x v="2"/>
    <x v="8"/>
    <n v="146.88749999999999"/>
    <n v="42.88686131386861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x v="656"/>
    <b v="0"/>
    <n v="87"/>
    <b v="1"/>
    <s v="technology/wearables"/>
    <x v="2"/>
    <x v="8"/>
    <n v="213.56"/>
    <n v="122.73563218390805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x v="657"/>
    <b v="0"/>
    <n v="99"/>
    <b v="1"/>
    <s v="technology/wearables"/>
    <x v="2"/>
    <x v="8"/>
    <n v="125.69999999999999"/>
    <n v="190.4545454545454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x v="658"/>
    <b v="0"/>
    <n v="276"/>
    <b v="1"/>
    <s v="technology/wearables"/>
    <x v="2"/>
    <x v="8"/>
    <n v="104.46206037108834"/>
    <n v="109.33695652173913"/>
  </r>
  <r>
    <n v="659"/>
    <s v="Lulu Watch Designs - Apple Watch"/>
    <s v="Sync up your lifestyle"/>
    <n v="3000"/>
    <n v="3017"/>
    <x v="0"/>
    <x v="0"/>
    <s v="USD"/>
    <n v="1440339295"/>
    <x v="659"/>
    <b v="0"/>
    <n v="21"/>
    <b v="1"/>
    <s v="technology/wearables"/>
    <x v="2"/>
    <x v="8"/>
    <n v="100.56666666666668"/>
    <n v="143.66666666666666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x v="660"/>
    <b v="0"/>
    <n v="18"/>
    <b v="0"/>
    <s v="technology/wearables"/>
    <x v="2"/>
    <x v="8"/>
    <n v="3.0579999999999998"/>
    <n v="84.94444444444444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x v="661"/>
    <b v="0"/>
    <n v="9"/>
    <b v="0"/>
    <s v="technology/wearables"/>
    <x v="2"/>
    <x v="8"/>
    <n v="0.95"/>
    <n v="10.555555555555555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x v="662"/>
    <b v="0"/>
    <n v="4"/>
    <b v="0"/>
    <s v="technology/wearables"/>
    <x v="2"/>
    <x v="8"/>
    <n v="0.4"/>
    <n v="39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x v="663"/>
    <b v="0"/>
    <n v="7"/>
    <b v="0"/>
    <s v="technology/wearables"/>
    <x v="2"/>
    <x v="8"/>
    <n v="0.35000000000000003"/>
    <n v="10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x v="664"/>
    <b v="0"/>
    <n v="29"/>
    <b v="0"/>
    <s v="technology/wearables"/>
    <x v="2"/>
    <x v="8"/>
    <n v="7.5333333333333332"/>
    <n v="31.17241379310344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x v="665"/>
    <b v="0"/>
    <n v="12"/>
    <b v="0"/>
    <s v="technology/wearables"/>
    <x v="2"/>
    <x v="8"/>
    <n v="18.64"/>
    <n v="155.33333333333334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x v="666"/>
    <b v="0"/>
    <n v="4"/>
    <b v="0"/>
    <s v="technology/wearables"/>
    <x v="2"/>
    <x v="8"/>
    <n v="4.0000000000000001E-3"/>
    <n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x v="667"/>
    <b v="0"/>
    <n v="28"/>
    <b v="0"/>
    <s v="technology/wearables"/>
    <x v="2"/>
    <x v="8"/>
    <n v="10.02"/>
    <n v="178.9285714285714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x v="668"/>
    <b v="0"/>
    <n v="25"/>
    <b v="0"/>
    <s v="technology/wearables"/>
    <x v="2"/>
    <x v="8"/>
    <n v="4.5600000000000005"/>
    <n v="27.36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x v="669"/>
    <b v="0"/>
    <n v="28"/>
    <b v="0"/>
    <s v="technology/wearables"/>
    <x v="2"/>
    <x v="8"/>
    <n v="21.5075"/>
    <n v="1536.25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x v="670"/>
    <b v="0"/>
    <n v="310"/>
    <b v="0"/>
    <s v="technology/wearables"/>
    <x v="2"/>
    <x v="8"/>
    <n v="29.276666666666667"/>
    <n v="84.99677419354839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x v="671"/>
    <b v="0"/>
    <n v="15"/>
    <b v="0"/>
    <s v="technology/wearables"/>
    <x v="2"/>
    <x v="8"/>
    <n v="39.426666666666662"/>
    <n v="788.533333333333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x v="672"/>
    <b v="0"/>
    <n v="215"/>
    <b v="0"/>
    <s v="technology/wearables"/>
    <x v="2"/>
    <x v="8"/>
    <n v="21.628"/>
    <n v="50.29767441860465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x v="673"/>
    <b v="0"/>
    <n v="3"/>
    <b v="0"/>
    <s v="technology/wearables"/>
    <x v="2"/>
    <x v="8"/>
    <n v="0.20500000000000002"/>
    <n v="68.333333333333329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x v="674"/>
    <b v="0"/>
    <n v="2"/>
    <b v="0"/>
    <s v="technology/wearables"/>
    <x v="2"/>
    <x v="8"/>
    <n v="0.03"/>
    <n v="7.5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x v="675"/>
    <b v="0"/>
    <n v="26"/>
    <b v="0"/>
    <s v="technology/wearables"/>
    <x v="2"/>
    <x v="8"/>
    <n v="14.85"/>
    <n v="34.269230769230766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x v="676"/>
    <b v="0"/>
    <n v="24"/>
    <b v="0"/>
    <s v="technology/wearables"/>
    <x v="2"/>
    <x v="8"/>
    <n v="1.4710000000000001"/>
    <n v="61.29166666666666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x v="677"/>
    <b v="0"/>
    <n v="96"/>
    <b v="0"/>
    <s v="technology/wearables"/>
    <x v="2"/>
    <x v="8"/>
    <n v="25.584"/>
    <n v="133.2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x v="678"/>
    <b v="0"/>
    <n v="17"/>
    <b v="0"/>
    <s v="technology/wearables"/>
    <x v="2"/>
    <x v="8"/>
    <n v="3.8206896551724134"/>
    <n v="65.17647058823529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x v="679"/>
    <b v="0"/>
    <n v="94"/>
    <b v="0"/>
    <s v="technology/wearables"/>
    <x v="2"/>
    <x v="8"/>
    <n v="15.485964912280703"/>
    <n v="93.9042553191489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x v="680"/>
    <b v="0"/>
    <n v="129"/>
    <b v="0"/>
    <s v="technology/wearables"/>
    <x v="2"/>
    <x v="8"/>
    <n v="25.912000000000003"/>
    <n v="150.65116279069767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x v="681"/>
    <b v="0"/>
    <n v="1"/>
    <b v="0"/>
    <s v="technology/wearables"/>
    <x v="2"/>
    <x v="8"/>
    <n v="0.04"/>
    <n v="1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x v="682"/>
    <b v="0"/>
    <n v="4"/>
    <b v="0"/>
    <s v="technology/wearables"/>
    <x v="2"/>
    <x v="8"/>
    <n v="0.106"/>
    <n v="13.25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x v="683"/>
    <b v="0"/>
    <n v="3"/>
    <b v="0"/>
    <s v="technology/wearables"/>
    <x v="2"/>
    <x v="8"/>
    <n v="0.85142857142857142"/>
    <n v="99.333333333333329"/>
  </r>
  <r>
    <n v="684"/>
    <s v="Arcus Motion Analyzer | The Versatile Smart Ring"/>
    <s v="Arcus gives your fingers super powers."/>
    <n v="320000"/>
    <n v="23948"/>
    <x v="2"/>
    <x v="0"/>
    <s v="USD"/>
    <n v="1406257200"/>
    <x v="684"/>
    <b v="0"/>
    <n v="135"/>
    <b v="0"/>
    <s v="technology/wearables"/>
    <x v="2"/>
    <x v="8"/>
    <n v="7.4837500000000006"/>
    <n v="177.39259259259259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x v="685"/>
    <b v="0"/>
    <n v="10"/>
    <b v="0"/>
    <s v="technology/wearables"/>
    <x v="2"/>
    <x v="8"/>
    <n v="27.650000000000002"/>
    <n v="55.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x v="686"/>
    <b v="0"/>
    <n v="0"/>
    <b v="0"/>
    <s v="technology/wearables"/>
    <x v="2"/>
    <x v="8"/>
    <n v="0"/>
    <e v="#DIV/0!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x v="687"/>
    <b v="0"/>
    <n v="6"/>
    <b v="0"/>
    <s v="technology/wearables"/>
    <x v="2"/>
    <x v="8"/>
    <n v="3.55"/>
    <n v="591.6666666666666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x v="688"/>
    <b v="0"/>
    <n v="36"/>
    <b v="0"/>
    <s v="technology/wearables"/>
    <x v="2"/>
    <x v="8"/>
    <n v="72.989999999999995"/>
    <n v="405.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x v="689"/>
    <b v="0"/>
    <n v="336"/>
    <b v="0"/>
    <s v="technology/wearables"/>
    <x v="2"/>
    <x v="8"/>
    <n v="57.648750000000007"/>
    <n v="343.14732142857144"/>
  </r>
  <r>
    <n v="690"/>
    <s v="BLOXSHIELD"/>
    <s v="A radiation shield for your fitness tracker, smartwatch or other wearable smart device"/>
    <n v="20000"/>
    <n v="2468"/>
    <x v="2"/>
    <x v="0"/>
    <s v="USD"/>
    <n v="1473400800"/>
    <x v="690"/>
    <b v="0"/>
    <n v="34"/>
    <b v="0"/>
    <s v="technology/wearables"/>
    <x v="2"/>
    <x v="8"/>
    <n v="12.34"/>
    <n v="72.58823529411765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x v="691"/>
    <b v="0"/>
    <n v="10"/>
    <b v="0"/>
    <s v="technology/wearables"/>
    <x v="2"/>
    <x v="8"/>
    <n v="0.52"/>
    <n v="2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x v="692"/>
    <b v="0"/>
    <n v="201"/>
    <b v="0"/>
    <s v="technology/wearables"/>
    <x v="2"/>
    <x v="8"/>
    <n v="6.5299999999999994"/>
    <n v="6.497512437810945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x v="693"/>
    <b v="0"/>
    <n v="296"/>
    <b v="0"/>
    <s v="technology/wearables"/>
    <x v="2"/>
    <x v="8"/>
    <n v="35.338000000000001"/>
    <n v="119.38513513513513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x v="694"/>
    <b v="0"/>
    <n v="7"/>
    <b v="0"/>
    <s v="technology/wearables"/>
    <x v="2"/>
    <x v="8"/>
    <n v="0.39333333333333331"/>
    <n v="84.285714285714292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x v="695"/>
    <b v="0"/>
    <n v="7"/>
    <b v="0"/>
    <s v="technology/wearables"/>
    <x v="2"/>
    <x v="8"/>
    <n v="1.06"/>
    <n v="90.857142857142861"/>
  </r>
  <r>
    <n v="696"/>
    <s v="trustee"/>
    <s v="Show your fidelity by wearing the Trustee rings! Show where you are (at)!"/>
    <n v="175000"/>
    <n v="1"/>
    <x v="2"/>
    <x v="9"/>
    <s v="EUR"/>
    <n v="1406326502"/>
    <x v="696"/>
    <b v="0"/>
    <n v="1"/>
    <b v="0"/>
    <s v="technology/wearables"/>
    <x v="2"/>
    <x v="8"/>
    <n v="5.7142857142857147E-4"/>
    <n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x v="697"/>
    <b v="0"/>
    <n v="114"/>
    <b v="0"/>
    <s v="technology/wearables"/>
    <x v="2"/>
    <x v="8"/>
    <n v="46.379999999999995"/>
    <n v="20.342105263157894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x v="698"/>
    <b v="0"/>
    <n v="29"/>
    <b v="0"/>
    <s v="technology/wearables"/>
    <x v="2"/>
    <x v="8"/>
    <n v="15.39"/>
    <n v="530.6896551724138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x v="699"/>
    <b v="0"/>
    <n v="890"/>
    <b v="0"/>
    <s v="technology/wearables"/>
    <x v="2"/>
    <x v="8"/>
    <n v="82.422107692307705"/>
    <n v="120.39184269662923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x v="700"/>
    <b v="0"/>
    <n v="31"/>
    <b v="0"/>
    <s v="technology/wearables"/>
    <x v="2"/>
    <x v="8"/>
    <n v="2.6866666666666665"/>
    <n v="13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x v="701"/>
    <b v="0"/>
    <n v="21"/>
    <b v="0"/>
    <s v="technology/wearables"/>
    <x v="2"/>
    <x v="8"/>
    <n v="26.6"/>
    <n v="291.3333333333333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x v="702"/>
    <b v="0"/>
    <n v="37"/>
    <b v="0"/>
    <s v="technology/wearables"/>
    <x v="2"/>
    <x v="8"/>
    <n v="30.813400000000001"/>
    <n v="124.919189189189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x v="703"/>
    <b v="0"/>
    <n v="7"/>
    <b v="0"/>
    <s v="technology/wearables"/>
    <x v="2"/>
    <x v="8"/>
    <n v="5.58"/>
    <n v="119.57142857142857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x v="704"/>
    <b v="0"/>
    <n v="4"/>
    <b v="0"/>
    <s v="technology/wearables"/>
    <x v="2"/>
    <x v="8"/>
    <n v="0.87454545454545463"/>
    <n v="120.25"/>
  </r>
  <r>
    <n v="705"/>
    <s v="SomnoScope"/>
    <s v="The closest thing ever to the Holy Grail of wearables technology"/>
    <n v="100000"/>
    <n v="977"/>
    <x v="2"/>
    <x v="9"/>
    <s v="EUR"/>
    <n v="1484999278"/>
    <x v="705"/>
    <b v="0"/>
    <n v="5"/>
    <b v="0"/>
    <s v="technology/wearables"/>
    <x v="2"/>
    <x v="8"/>
    <n v="0.97699999999999987"/>
    <n v="195.4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x v="706"/>
    <b v="0"/>
    <n v="0"/>
    <b v="0"/>
    <s v="technology/wearables"/>
    <x v="2"/>
    <x v="8"/>
    <n v="0"/>
    <e v="#DIV/0!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x v="707"/>
    <b v="0"/>
    <n v="456"/>
    <b v="0"/>
    <s v="technology/wearables"/>
    <x v="2"/>
    <x v="8"/>
    <n v="78.927352941176466"/>
    <n v="117.6986842105263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x v="708"/>
    <b v="0"/>
    <n v="369"/>
    <b v="0"/>
    <s v="technology/wearables"/>
    <x v="2"/>
    <x v="8"/>
    <n v="22.092500000000001"/>
    <n v="23.948509485094849"/>
  </r>
  <r>
    <n v="709"/>
    <s v="lumiglove"/>
    <s v="A &quot;handheld&quot; light, which eases the way you illuminate objects and/or paths."/>
    <n v="15000"/>
    <n v="61"/>
    <x v="2"/>
    <x v="0"/>
    <s v="USD"/>
    <n v="1417741159"/>
    <x v="709"/>
    <b v="0"/>
    <n v="2"/>
    <b v="0"/>
    <s v="technology/wearables"/>
    <x v="2"/>
    <x v="8"/>
    <n v="0.40666666666666662"/>
    <n v="30.5"/>
  </r>
  <r>
    <n v="710"/>
    <s v="Hate York Shirt 2.0"/>
    <s v="Shirts, so technologically advanced, they connect mentally to their audience upon sight."/>
    <n v="1200"/>
    <n v="0"/>
    <x v="2"/>
    <x v="5"/>
    <s v="CAD"/>
    <n v="1408495440"/>
    <x v="710"/>
    <b v="0"/>
    <n v="0"/>
    <b v="0"/>
    <s v="technology/wearables"/>
    <x v="2"/>
    <x v="8"/>
    <n v="0"/>
    <e v="#DIV/0!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x v="711"/>
    <b v="0"/>
    <n v="338"/>
    <b v="0"/>
    <s v="technology/wearables"/>
    <x v="2"/>
    <x v="8"/>
    <n v="33.790999999999997"/>
    <n v="99.973372781065095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x v="712"/>
    <b v="0"/>
    <n v="4"/>
    <b v="0"/>
    <s v="technology/wearables"/>
    <x v="2"/>
    <x v="8"/>
    <n v="0.21649484536082475"/>
    <n v="26.25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x v="713"/>
    <b v="0"/>
    <n v="1"/>
    <b v="0"/>
    <s v="technology/wearables"/>
    <x v="2"/>
    <x v="8"/>
    <n v="0.79600000000000004"/>
    <n v="199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x v="714"/>
    <b v="0"/>
    <n v="28"/>
    <b v="0"/>
    <s v="technology/wearables"/>
    <x v="2"/>
    <x v="8"/>
    <n v="14.993333333333334"/>
    <n v="80.321428571428569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x v="715"/>
    <b v="0"/>
    <n v="12"/>
    <b v="0"/>
    <s v="technology/wearables"/>
    <x v="2"/>
    <x v="8"/>
    <n v="5.0509090909090908"/>
    <n v="115.75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x v="716"/>
    <b v="0"/>
    <n v="16"/>
    <b v="0"/>
    <s v="technology/wearables"/>
    <x v="2"/>
    <x v="8"/>
    <n v="10.214285714285715"/>
    <n v="44.6875"/>
  </r>
  <r>
    <n v="717"/>
    <s v="cool air belt"/>
    <s v="Cool air flowing under clothing keeps you cool."/>
    <n v="100000"/>
    <n v="305"/>
    <x v="2"/>
    <x v="0"/>
    <s v="USD"/>
    <n v="1409949002"/>
    <x v="717"/>
    <b v="0"/>
    <n v="4"/>
    <b v="0"/>
    <s v="technology/wearables"/>
    <x v="2"/>
    <x v="8"/>
    <n v="0.30499999999999999"/>
    <n v="76.25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x v="718"/>
    <b v="0"/>
    <n v="4"/>
    <b v="0"/>
    <s v="technology/wearables"/>
    <x v="2"/>
    <x v="8"/>
    <n v="0.75"/>
    <n v="22.5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x v="719"/>
    <b v="0"/>
    <n v="10"/>
    <b v="0"/>
    <s v="technology/wearables"/>
    <x v="2"/>
    <x v="8"/>
    <n v="1.2933333333333332"/>
    <n v="19.39999999999999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x v="720"/>
    <b v="0"/>
    <n v="41"/>
    <b v="1"/>
    <s v="publishing/nonfiction"/>
    <x v="3"/>
    <x v="9"/>
    <n v="143.94736842105263"/>
    <n v="66.707317073170728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x v="721"/>
    <b v="0"/>
    <n v="119"/>
    <b v="1"/>
    <s v="publishing/nonfiction"/>
    <x v="3"/>
    <x v="9"/>
    <n v="122.10975609756099"/>
    <n v="84.14285714285713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x v="722"/>
    <b v="0"/>
    <n v="153"/>
    <b v="1"/>
    <s v="publishing/nonfiction"/>
    <x v="3"/>
    <x v="9"/>
    <n v="132.024"/>
    <n v="215.72549019607843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x v="723"/>
    <b v="0"/>
    <n v="100"/>
    <b v="1"/>
    <s v="publishing/nonfiction"/>
    <x v="3"/>
    <x v="9"/>
    <n v="109.38000000000001"/>
    <n v="54.6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x v="724"/>
    <b v="0"/>
    <n v="143"/>
    <b v="1"/>
    <s v="publishing/nonfiction"/>
    <x v="3"/>
    <x v="9"/>
    <n v="105.47157142857144"/>
    <n v="51.6294405594405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x v="725"/>
    <b v="0"/>
    <n v="140"/>
    <b v="1"/>
    <s v="publishing/nonfiction"/>
    <x v="3"/>
    <x v="9"/>
    <n v="100.35000000000001"/>
    <n v="143.35714285714286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x v="726"/>
    <b v="0"/>
    <n v="35"/>
    <b v="1"/>
    <s v="publishing/nonfiction"/>
    <x v="3"/>
    <x v="9"/>
    <n v="101.4"/>
    <n v="72.428571428571431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x v="727"/>
    <b v="0"/>
    <n v="149"/>
    <b v="1"/>
    <s v="publishing/nonfiction"/>
    <x v="3"/>
    <x v="9"/>
    <n v="155.51428571428571"/>
    <n v="36.530201342281877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x v="728"/>
    <b v="0"/>
    <n v="130"/>
    <b v="1"/>
    <s v="publishing/nonfiction"/>
    <x v="3"/>
    <x v="9"/>
    <n v="105.566"/>
    <n v="60.903461538461535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x v="729"/>
    <b v="0"/>
    <n v="120"/>
    <b v="1"/>
    <s v="publishing/nonfiction"/>
    <x v="3"/>
    <x v="9"/>
    <n v="130.65"/>
    <n v="43.55"/>
  </r>
  <r>
    <n v="730"/>
    <s v="Encyclopedia of Surfing"/>
    <s v="A Massive but Cheerful Online Digital Archive of Surfing"/>
    <n v="20000"/>
    <n v="26438"/>
    <x v="0"/>
    <x v="0"/>
    <s v="USD"/>
    <n v="1323280391"/>
    <x v="730"/>
    <b v="0"/>
    <n v="265"/>
    <b v="1"/>
    <s v="publishing/nonfiction"/>
    <x v="3"/>
    <x v="9"/>
    <n v="132.19"/>
    <n v="99.766037735849054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x v="731"/>
    <b v="0"/>
    <n v="71"/>
    <b v="1"/>
    <s v="publishing/nonfiction"/>
    <x v="3"/>
    <x v="9"/>
    <n v="126"/>
    <n v="88.732394366197184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x v="732"/>
    <b v="0"/>
    <n v="13"/>
    <b v="1"/>
    <s v="publishing/nonfiction"/>
    <x v="3"/>
    <x v="9"/>
    <n v="160"/>
    <n v="4.923076923076923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x v="733"/>
    <b v="0"/>
    <n v="169"/>
    <b v="1"/>
    <s v="publishing/nonfiction"/>
    <x v="3"/>
    <x v="9"/>
    <n v="120.48"/>
    <n v="17.822485207100591"/>
  </r>
  <r>
    <n v="734"/>
    <s v="Sideswiped"/>
    <s v="Sideswiped is my story of growing in and trusting God through the mess and mysteries of life."/>
    <n v="8500"/>
    <n v="10670"/>
    <x v="0"/>
    <x v="5"/>
    <s v="CAD"/>
    <n v="1431147600"/>
    <x v="734"/>
    <b v="0"/>
    <n v="57"/>
    <b v="1"/>
    <s v="publishing/nonfiction"/>
    <x v="3"/>
    <x v="9"/>
    <n v="125.52941176470588"/>
    <n v="187.1929824561403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x v="735"/>
    <b v="0"/>
    <n v="229"/>
    <b v="1"/>
    <s v="publishing/nonfiction"/>
    <x v="3"/>
    <x v="9"/>
    <n v="114.40638297872341"/>
    <n v="234.8078602620087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x v="736"/>
    <b v="0"/>
    <n v="108"/>
    <b v="1"/>
    <s v="publishing/nonfiction"/>
    <x v="3"/>
    <x v="9"/>
    <n v="315.13888888888891"/>
    <n v="105.0462962962962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x v="737"/>
    <b v="0"/>
    <n v="108"/>
    <b v="1"/>
    <s v="publishing/nonfiction"/>
    <x v="3"/>
    <x v="9"/>
    <n v="122.39999999999999"/>
    <n v="56.666666666666664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x v="738"/>
    <b v="0"/>
    <n v="41"/>
    <b v="1"/>
    <s v="publishing/nonfiction"/>
    <x v="3"/>
    <x v="9"/>
    <n v="106.73333333333332"/>
    <n v="39.048780487804876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x v="739"/>
    <b v="0"/>
    <n v="139"/>
    <b v="1"/>
    <s v="publishing/nonfiction"/>
    <x v="3"/>
    <x v="9"/>
    <n v="158.33333333333331"/>
    <n v="68.345323741007192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x v="740"/>
    <b v="0"/>
    <n v="19"/>
    <b v="1"/>
    <s v="publishing/nonfiction"/>
    <x v="3"/>
    <x v="9"/>
    <n v="107.4"/>
    <n v="169.57894736842104"/>
  </r>
  <r>
    <n v="741"/>
    <s v="reVILNA: the vilna ghetto project"/>
    <s v="A revolutionary digital mapping project of the Vilna Ghetto"/>
    <n v="13000"/>
    <n v="13293.8"/>
    <x v="0"/>
    <x v="0"/>
    <s v="USD"/>
    <n v="1370964806"/>
    <x v="741"/>
    <b v="0"/>
    <n v="94"/>
    <b v="1"/>
    <s v="publishing/nonfiction"/>
    <x v="3"/>
    <x v="9"/>
    <n v="102.25999999999999"/>
    <n v="141.4234042553191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x v="742"/>
    <b v="0"/>
    <n v="23"/>
    <b v="1"/>
    <s v="publishing/nonfiction"/>
    <x v="3"/>
    <x v="9"/>
    <n v="110.71428571428572"/>
    <n v="67.39130434782609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x v="743"/>
    <b v="0"/>
    <n v="15"/>
    <b v="1"/>
    <s v="publishing/nonfiction"/>
    <x v="3"/>
    <x v="9"/>
    <n v="148"/>
    <n v="54.266666666666666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x v="744"/>
    <b v="0"/>
    <n v="62"/>
    <b v="1"/>
    <s v="publishing/nonfiction"/>
    <x v="3"/>
    <x v="9"/>
    <n v="102.32000000000001"/>
    <n v="82.51612903225806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x v="745"/>
    <b v="0"/>
    <n v="74"/>
    <b v="1"/>
    <s v="publishing/nonfiction"/>
    <x v="3"/>
    <x v="9"/>
    <n v="179.09909909909908"/>
    <n v="53.729729729729726"/>
  </r>
  <r>
    <n v="746"/>
    <s v="Attention: People With Body Parts"/>
    <s v="This is a book of letters. Letters to our body parts."/>
    <n v="2987"/>
    <n v="3318"/>
    <x v="0"/>
    <x v="0"/>
    <s v="USD"/>
    <n v="1348372740"/>
    <x v="746"/>
    <b v="0"/>
    <n v="97"/>
    <b v="1"/>
    <s v="publishing/nonfiction"/>
    <x v="3"/>
    <x v="9"/>
    <n v="111.08135252761969"/>
    <n v="34.20618556701030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x v="747"/>
    <b v="0"/>
    <n v="55"/>
    <b v="1"/>
    <s v="publishing/nonfiction"/>
    <x v="3"/>
    <x v="9"/>
    <n v="100.04285714285714"/>
    <n v="127.3272727272727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x v="748"/>
    <b v="0"/>
    <n v="44"/>
    <b v="1"/>
    <s v="publishing/nonfiction"/>
    <x v="3"/>
    <x v="9"/>
    <n v="100.25"/>
    <n v="45.56818181818182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x v="749"/>
    <b v="0"/>
    <n v="110"/>
    <b v="1"/>
    <s v="publishing/nonfiction"/>
    <x v="3"/>
    <x v="9"/>
    <n v="105.56"/>
    <n v="95.963636363636368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x v="750"/>
    <b v="0"/>
    <n v="59"/>
    <b v="1"/>
    <s v="publishing/nonfiction"/>
    <x v="3"/>
    <x v="9"/>
    <n v="102.58775877587757"/>
    <n v="77.271186440677965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x v="751"/>
    <b v="0"/>
    <n v="62"/>
    <b v="1"/>
    <s v="publishing/nonfiction"/>
    <x v="3"/>
    <x v="9"/>
    <n v="118.5"/>
    <n v="57.338709677419352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x v="752"/>
    <b v="0"/>
    <n v="105"/>
    <b v="1"/>
    <s v="publishing/nonfiction"/>
    <x v="3"/>
    <x v="9"/>
    <n v="111.7"/>
    <n v="53.1904761904761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x v="753"/>
    <b v="0"/>
    <n v="26"/>
    <b v="1"/>
    <s v="publishing/nonfiction"/>
    <x v="3"/>
    <x v="9"/>
    <n v="128"/>
    <n v="492.30769230769232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x v="754"/>
    <b v="0"/>
    <n v="49"/>
    <b v="1"/>
    <s v="publishing/nonfiction"/>
    <x v="3"/>
    <x v="9"/>
    <n v="103.75000000000001"/>
    <n v="42.34693877551020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x v="755"/>
    <b v="0"/>
    <n v="68"/>
    <b v="1"/>
    <s v="publishing/nonfiction"/>
    <x v="3"/>
    <x v="9"/>
    <n v="101.9076"/>
    <n v="37.466029411764708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x v="756"/>
    <b v="0"/>
    <n v="22"/>
    <b v="1"/>
    <s v="publishing/nonfiction"/>
    <x v="3"/>
    <x v="9"/>
    <n v="117.71428571428571"/>
    <n v="37.45454545454545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x v="757"/>
    <b v="0"/>
    <n v="18"/>
    <b v="1"/>
    <s v="publishing/nonfiction"/>
    <x v="3"/>
    <x v="9"/>
    <n v="238"/>
    <n v="33.055555555555557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x v="758"/>
    <b v="0"/>
    <n v="19"/>
    <b v="1"/>
    <s v="publishing/nonfiction"/>
    <x v="3"/>
    <x v="9"/>
    <n v="102"/>
    <n v="134.2105263157894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x v="759"/>
    <b v="0"/>
    <n v="99"/>
    <b v="1"/>
    <s v="publishing/nonfiction"/>
    <x v="3"/>
    <x v="9"/>
    <n v="101.92000000000002"/>
    <n v="51.474747474747474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x v="760"/>
    <b v="0"/>
    <n v="0"/>
    <b v="0"/>
    <s v="publishing/fiction"/>
    <x v="3"/>
    <x v="10"/>
    <n v="0"/>
    <e v="#DIV/0!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x v="761"/>
    <b v="0"/>
    <n v="6"/>
    <b v="0"/>
    <s v="publishing/fiction"/>
    <x v="3"/>
    <x v="10"/>
    <n v="4.7"/>
    <n v="39.166666666666664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x v="762"/>
    <b v="0"/>
    <n v="0"/>
    <b v="0"/>
    <s v="publishing/fiction"/>
    <x v="3"/>
    <x v="10"/>
    <n v="0"/>
    <e v="#DIV/0!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x v="763"/>
    <b v="0"/>
    <n v="1"/>
    <b v="0"/>
    <s v="publishing/fiction"/>
    <x v="3"/>
    <x v="10"/>
    <n v="0.11655011655011654"/>
    <n v="5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x v="764"/>
    <b v="0"/>
    <n v="0"/>
    <b v="0"/>
    <s v="publishing/fiction"/>
    <x v="3"/>
    <x v="10"/>
    <n v="0"/>
    <e v="#DIV/0!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x v="765"/>
    <b v="0"/>
    <n v="44"/>
    <b v="0"/>
    <s v="publishing/fiction"/>
    <x v="3"/>
    <x v="10"/>
    <n v="36.014285714285712"/>
    <n v="57.295454545454547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x v="766"/>
    <b v="0"/>
    <n v="0"/>
    <b v="0"/>
    <s v="publishing/fiction"/>
    <x v="3"/>
    <x v="10"/>
    <n v="0"/>
    <e v="#DIV/0!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x v="767"/>
    <b v="0"/>
    <n v="3"/>
    <b v="0"/>
    <s v="publishing/fiction"/>
    <x v="3"/>
    <x v="10"/>
    <n v="3.54"/>
    <n v="59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x v="768"/>
    <b v="0"/>
    <n v="0"/>
    <b v="0"/>
    <s v="publishing/fiction"/>
    <x v="3"/>
    <x v="10"/>
    <n v="0"/>
    <e v="#DIV/0!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x v="769"/>
    <b v="0"/>
    <n v="52"/>
    <b v="0"/>
    <s v="publishing/fiction"/>
    <x v="3"/>
    <x v="10"/>
    <n v="41.4"/>
    <n v="31.846153846153847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x v="770"/>
    <b v="0"/>
    <n v="0"/>
    <b v="0"/>
    <s v="publishing/fiction"/>
    <x v="3"/>
    <x v="10"/>
    <n v="0"/>
    <e v="#DIV/0!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x v="771"/>
    <b v="0"/>
    <n v="1"/>
    <b v="0"/>
    <s v="publishing/fiction"/>
    <x v="3"/>
    <x v="10"/>
    <n v="2.6315789473684209E-2"/>
    <n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x v="772"/>
    <b v="0"/>
    <n v="1"/>
    <b v="0"/>
    <s v="publishing/fiction"/>
    <x v="3"/>
    <x v="10"/>
    <n v="3.3333333333333335"/>
    <n v="5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x v="773"/>
    <b v="0"/>
    <n v="2"/>
    <b v="0"/>
    <s v="publishing/fiction"/>
    <x v="3"/>
    <x v="10"/>
    <n v="0.85129023676509719"/>
    <n v="1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x v="774"/>
    <b v="0"/>
    <n v="9"/>
    <b v="0"/>
    <s v="publishing/fiction"/>
    <x v="3"/>
    <x v="10"/>
    <n v="70.199999999999989"/>
    <n v="39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x v="775"/>
    <b v="0"/>
    <n v="5"/>
    <b v="0"/>
    <s v="publishing/fiction"/>
    <x v="3"/>
    <x v="10"/>
    <n v="1.7000000000000002"/>
    <n v="34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x v="776"/>
    <b v="0"/>
    <n v="57"/>
    <b v="0"/>
    <s v="publishing/fiction"/>
    <x v="3"/>
    <x v="10"/>
    <n v="51.4"/>
    <n v="63.122807017543863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x v="777"/>
    <b v="0"/>
    <n v="3"/>
    <b v="0"/>
    <s v="publishing/fiction"/>
    <x v="3"/>
    <x v="10"/>
    <n v="0.70000000000000007"/>
    <n v="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x v="778"/>
    <b v="0"/>
    <n v="1"/>
    <b v="0"/>
    <s v="publishing/fiction"/>
    <x v="3"/>
    <x v="10"/>
    <n v="0.4"/>
    <n v="2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x v="779"/>
    <b v="0"/>
    <n v="6"/>
    <b v="0"/>
    <s v="publishing/fiction"/>
    <x v="3"/>
    <x v="10"/>
    <n v="2.666666666666667"/>
    <n v="66.666666666666671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x v="780"/>
    <b v="0"/>
    <n v="27"/>
    <b v="1"/>
    <s v="music/rock"/>
    <x v="4"/>
    <x v="11"/>
    <n v="104"/>
    <n v="38.518518518518519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x v="781"/>
    <b v="0"/>
    <n v="25"/>
    <b v="1"/>
    <s v="music/rock"/>
    <x v="4"/>
    <x v="11"/>
    <n v="133.15375"/>
    <n v="42.60920000000000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x v="782"/>
    <b v="0"/>
    <n v="14"/>
    <b v="1"/>
    <s v="music/rock"/>
    <x v="4"/>
    <x v="11"/>
    <n v="100"/>
    <n v="5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x v="783"/>
    <b v="0"/>
    <n v="35"/>
    <b v="1"/>
    <s v="music/rock"/>
    <x v="4"/>
    <x v="11"/>
    <n v="148.13333333333333"/>
    <n v="63.485714285714288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x v="784"/>
    <b v="0"/>
    <n v="10"/>
    <b v="1"/>
    <s v="music/rock"/>
    <x v="4"/>
    <x v="11"/>
    <n v="102.49999999999999"/>
    <n v="102.5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x v="785"/>
    <b v="0"/>
    <n v="29"/>
    <b v="1"/>
    <s v="music/rock"/>
    <x v="4"/>
    <x v="11"/>
    <n v="180.62799999999999"/>
    <n v="31.14275862068965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x v="786"/>
    <b v="0"/>
    <n v="44"/>
    <b v="1"/>
    <s v="music/rock"/>
    <x v="4"/>
    <x v="11"/>
    <n v="142.79999999999998"/>
    <n v="162.27272727272728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x v="787"/>
    <b v="0"/>
    <n v="17"/>
    <b v="1"/>
    <s v="music/rock"/>
    <x v="4"/>
    <x v="11"/>
    <n v="114.16666666666666"/>
    <n v="80.588235294117652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x v="788"/>
    <b v="0"/>
    <n v="34"/>
    <b v="1"/>
    <s v="music/rock"/>
    <x v="4"/>
    <x v="11"/>
    <n v="203.505"/>
    <n v="59.854411764705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x v="789"/>
    <b v="0"/>
    <n v="14"/>
    <b v="1"/>
    <s v="music/rock"/>
    <x v="4"/>
    <x v="11"/>
    <n v="109.41176470588236"/>
    <n v="132.85714285714286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x v="790"/>
    <b v="0"/>
    <n v="156"/>
    <b v="1"/>
    <s v="music/rock"/>
    <x v="4"/>
    <x v="11"/>
    <n v="144.37459999999999"/>
    <n v="92.547820512820508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x v="791"/>
    <b v="0"/>
    <n v="128"/>
    <b v="1"/>
    <s v="music/rock"/>
    <x v="4"/>
    <x v="11"/>
    <n v="103.86666666666666"/>
    <n v="60.859375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x v="792"/>
    <b v="0"/>
    <n v="60"/>
    <b v="1"/>
    <s v="music/rock"/>
    <x v="4"/>
    <x v="11"/>
    <n v="100.44440000000002"/>
    <n v="41.85183333333333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x v="793"/>
    <b v="0"/>
    <n v="32"/>
    <b v="1"/>
    <s v="music/rock"/>
    <x v="4"/>
    <x v="11"/>
    <n v="102.77927272727271"/>
    <n v="88.325937499999995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x v="794"/>
    <b v="0"/>
    <n v="53"/>
    <b v="1"/>
    <s v="music/rock"/>
    <x v="4"/>
    <x v="11"/>
    <n v="105.31250000000001"/>
    <n v="158.96226415094338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x v="795"/>
    <b v="0"/>
    <n v="184"/>
    <b v="1"/>
    <s v="music/rock"/>
    <x v="4"/>
    <x v="11"/>
    <n v="111.78571428571429"/>
    <n v="85.054347826086953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x v="796"/>
    <b v="0"/>
    <n v="90"/>
    <b v="1"/>
    <s v="music/rock"/>
    <x v="4"/>
    <x v="11"/>
    <n v="101.35000000000001"/>
    <n v="112.611111111111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x v="797"/>
    <b v="0"/>
    <n v="71"/>
    <b v="1"/>
    <s v="music/rock"/>
    <x v="4"/>
    <x v="11"/>
    <n v="107.53333333333333"/>
    <n v="45.436619718309856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x v="798"/>
    <b v="0"/>
    <n v="87"/>
    <b v="1"/>
    <s v="music/rock"/>
    <x v="4"/>
    <x v="11"/>
    <n v="114.88571428571429"/>
    <n v="46.21839080459770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x v="799"/>
    <b v="0"/>
    <n v="28"/>
    <b v="1"/>
    <s v="music/rock"/>
    <x v="4"/>
    <x v="11"/>
    <n v="100.02"/>
    <n v="178.6071428571428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x v="800"/>
    <b v="0"/>
    <n v="56"/>
    <b v="1"/>
    <s v="music/rock"/>
    <x v="4"/>
    <x v="11"/>
    <n v="152.13333333333335"/>
    <n v="40.75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x v="801"/>
    <b v="0"/>
    <n v="51"/>
    <b v="1"/>
    <s v="music/rock"/>
    <x v="4"/>
    <x v="11"/>
    <n v="111.52149999999999"/>
    <n v="43.73392156862744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x v="802"/>
    <b v="0"/>
    <n v="75"/>
    <b v="1"/>
    <s v="music/rock"/>
    <x v="4"/>
    <x v="11"/>
    <n v="101.33333333333334"/>
    <n v="81.066666666666663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x v="803"/>
    <b v="0"/>
    <n v="38"/>
    <b v="1"/>
    <s v="music/rock"/>
    <x v="4"/>
    <x v="11"/>
    <n v="123.2608695652174"/>
    <n v="74.6052631578947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x v="804"/>
    <b v="0"/>
    <n v="18"/>
    <b v="1"/>
    <s v="music/rock"/>
    <x v="4"/>
    <x v="11"/>
    <n v="100"/>
    <n v="305.5555555555555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x v="805"/>
    <b v="0"/>
    <n v="54"/>
    <b v="1"/>
    <s v="music/rock"/>
    <x v="4"/>
    <x v="11"/>
    <n v="105"/>
    <n v="58.333333333333336"/>
  </r>
  <r>
    <n v="806"/>
    <s v="Golden Animals NEW Album!"/>
    <s v="Help Golden Animals finish their NEW Album!"/>
    <n v="8000"/>
    <n v="8355"/>
    <x v="0"/>
    <x v="0"/>
    <s v="USD"/>
    <n v="1315413339"/>
    <x v="806"/>
    <b v="0"/>
    <n v="71"/>
    <b v="1"/>
    <s v="music/rock"/>
    <x v="4"/>
    <x v="11"/>
    <n v="104.4375"/>
    <n v="117.67605633802818"/>
  </r>
  <r>
    <n v="807"/>
    <s v="Sic Vita - New EP Release - 2017"/>
    <s v="Join the Sic Vita family and lend a hand as we create a new album!"/>
    <n v="4000"/>
    <n v="4205"/>
    <x v="0"/>
    <x v="0"/>
    <s v="USD"/>
    <n v="1488333600"/>
    <x v="807"/>
    <b v="0"/>
    <n v="57"/>
    <b v="1"/>
    <s v="music/rock"/>
    <x v="4"/>
    <x v="11"/>
    <n v="105.125"/>
    <n v="73.77192982456139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x v="808"/>
    <b v="0"/>
    <n v="43"/>
    <b v="1"/>
    <s v="music/rock"/>
    <x v="4"/>
    <x v="11"/>
    <n v="100"/>
    <n v="104.65116279069767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x v="809"/>
    <b v="0"/>
    <n v="52"/>
    <b v="1"/>
    <s v="music/rock"/>
    <x v="4"/>
    <x v="11"/>
    <n v="103.77499999999999"/>
    <n v="79.82692307692308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x v="810"/>
    <b v="0"/>
    <n v="27"/>
    <b v="1"/>
    <s v="music/rock"/>
    <x v="4"/>
    <x v="11"/>
    <n v="105"/>
    <n v="58.333333333333336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x v="811"/>
    <b v="0"/>
    <n v="12"/>
    <b v="1"/>
    <s v="music/rock"/>
    <x v="4"/>
    <x v="11"/>
    <n v="104"/>
    <n v="86.66666666666667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x v="812"/>
    <b v="0"/>
    <n v="33"/>
    <b v="1"/>
    <s v="music/rock"/>
    <x v="4"/>
    <x v="11"/>
    <n v="151.83333333333334"/>
    <n v="27.606060606060606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x v="813"/>
    <b v="0"/>
    <n v="96"/>
    <b v="1"/>
    <s v="music/rock"/>
    <x v="4"/>
    <x v="11"/>
    <n v="159.99600000000001"/>
    <n v="24.99937500000000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x v="814"/>
    <b v="0"/>
    <n v="28"/>
    <b v="1"/>
    <s v="music/rock"/>
    <x v="4"/>
    <x v="11"/>
    <n v="127.3"/>
    <n v="45.464285714285715"/>
  </r>
  <r>
    <n v="815"/>
    <s v="Some Late Help for The Early Reset"/>
    <s v="Be a part of helping The Early Reset finish their new 7 song EP."/>
    <n v="4000"/>
    <n v="4280"/>
    <x v="0"/>
    <x v="0"/>
    <s v="USD"/>
    <n v="1414879303"/>
    <x v="815"/>
    <b v="0"/>
    <n v="43"/>
    <b v="1"/>
    <s v="music/rock"/>
    <x v="4"/>
    <x v="11"/>
    <n v="107"/>
    <n v="99.534883720930239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x v="816"/>
    <b v="0"/>
    <n v="205"/>
    <b v="1"/>
    <s v="music/rock"/>
    <x v="4"/>
    <x v="11"/>
    <n v="115.12214285714286"/>
    <n v="39.3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x v="817"/>
    <b v="0"/>
    <n v="23"/>
    <b v="1"/>
    <s v="music/rock"/>
    <x v="4"/>
    <x v="11"/>
    <n v="137.11066666666665"/>
    <n v="89.41999999999998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x v="818"/>
    <b v="0"/>
    <n v="19"/>
    <b v="1"/>
    <s v="music/rock"/>
    <x v="4"/>
    <x v="11"/>
    <n v="155.71428571428572"/>
    <n v="28.684210526315791"/>
  </r>
  <r>
    <n v="819"/>
    <s v="Winter Tour"/>
    <s v="We are touring the Southeast in support of our new EP"/>
    <n v="400"/>
    <n v="435"/>
    <x v="0"/>
    <x v="0"/>
    <s v="USD"/>
    <n v="1387601040"/>
    <x v="819"/>
    <b v="0"/>
    <n v="14"/>
    <b v="1"/>
    <s v="music/rock"/>
    <x v="4"/>
    <x v="11"/>
    <n v="108.74999999999999"/>
    <n v="31.071428571428573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x v="820"/>
    <b v="0"/>
    <n v="38"/>
    <b v="1"/>
    <s v="music/rock"/>
    <x v="4"/>
    <x v="11"/>
    <n v="134.05000000000001"/>
    <n v="70.55263157894737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x v="821"/>
    <b v="0"/>
    <n v="78"/>
    <b v="1"/>
    <s v="music/rock"/>
    <x v="4"/>
    <x v="11"/>
    <n v="100"/>
    <n v="224.12820512820514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x v="822"/>
    <b v="0"/>
    <n v="69"/>
    <b v="1"/>
    <s v="music/rock"/>
    <x v="4"/>
    <x v="11"/>
    <n v="119.16666666666667"/>
    <n v="51.811594202898547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x v="823"/>
    <b v="0"/>
    <n v="33"/>
    <b v="1"/>
    <s v="music/rock"/>
    <x v="4"/>
    <x v="11"/>
    <n v="179.5"/>
    <n v="43.515151515151516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x v="824"/>
    <b v="0"/>
    <n v="54"/>
    <b v="1"/>
    <s v="music/rock"/>
    <x v="4"/>
    <x v="11"/>
    <n v="134.38124999999999"/>
    <n v="39.816666666666663"/>
  </r>
  <r>
    <n v="825"/>
    <s v="KILL FREEMAN"/>
    <s v="Kickstarting Kill Freeman independently. Help fund the New Record, Video and Live Shows."/>
    <n v="12500"/>
    <n v="12554"/>
    <x v="0"/>
    <x v="0"/>
    <s v="USD"/>
    <n v="1351495284"/>
    <x v="825"/>
    <b v="0"/>
    <n v="99"/>
    <b v="1"/>
    <s v="music/rock"/>
    <x v="4"/>
    <x v="11"/>
    <n v="100.43200000000002"/>
    <n v="126.8080808080808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x v="826"/>
    <b v="0"/>
    <n v="49"/>
    <b v="1"/>
    <s v="music/rock"/>
    <x v="4"/>
    <x v="11"/>
    <n v="101.45454545454547"/>
    <n v="113.8775510204081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x v="827"/>
    <b v="0"/>
    <n v="11"/>
    <b v="1"/>
    <s v="music/rock"/>
    <x v="4"/>
    <x v="11"/>
    <n v="103.33333333333334"/>
    <n v="28.181818181818183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x v="828"/>
    <b v="0"/>
    <n v="38"/>
    <b v="1"/>
    <s v="music/rock"/>
    <x v="4"/>
    <x v="11"/>
    <n v="107"/>
    <n v="36.60526315789474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x v="829"/>
    <b v="0"/>
    <n v="16"/>
    <b v="1"/>
    <s v="music/rock"/>
    <x v="4"/>
    <x v="11"/>
    <n v="104"/>
    <n v="32.5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x v="830"/>
    <b v="0"/>
    <n v="32"/>
    <b v="1"/>
    <s v="music/rock"/>
    <x v="4"/>
    <x v="11"/>
    <n v="107.83333333333334"/>
    <n v="60.6562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x v="831"/>
    <b v="0"/>
    <n v="20"/>
    <b v="1"/>
    <s v="music/rock"/>
    <x v="4"/>
    <x v="11"/>
    <n v="233.33333333333334"/>
    <n v="17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x v="832"/>
    <b v="0"/>
    <n v="154"/>
    <b v="1"/>
    <s v="music/rock"/>
    <x v="4"/>
    <x v="11"/>
    <n v="100.60706666666665"/>
    <n v="97.993896103896105"/>
  </r>
  <r>
    <n v="833"/>
    <s v="Ragman Rolls"/>
    <s v="This is an American rock album."/>
    <n v="6000"/>
    <n v="6100"/>
    <x v="0"/>
    <x v="0"/>
    <s v="USD"/>
    <n v="1397941475"/>
    <x v="833"/>
    <b v="0"/>
    <n v="41"/>
    <b v="1"/>
    <s v="music/rock"/>
    <x v="4"/>
    <x v="11"/>
    <n v="101.66666666666666"/>
    <n v="148.7804878048780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x v="834"/>
    <b v="0"/>
    <n v="75"/>
    <b v="1"/>
    <s v="music/rock"/>
    <x v="4"/>
    <x v="11"/>
    <n v="131.0181818181818"/>
    <n v="96.08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x v="835"/>
    <b v="0"/>
    <n v="40"/>
    <b v="1"/>
    <s v="music/rock"/>
    <x v="4"/>
    <x v="11"/>
    <n v="117.25000000000001"/>
    <n v="58.625"/>
  </r>
  <r>
    <n v="836"/>
    <s v="DESMADRE Full Album + Press Kit"/>
    <s v="An album you can bring home to mom."/>
    <n v="5000"/>
    <n v="5046.5200000000004"/>
    <x v="0"/>
    <x v="0"/>
    <s v="USD"/>
    <n v="1381108918"/>
    <x v="836"/>
    <b v="0"/>
    <n v="46"/>
    <b v="1"/>
    <s v="music/rock"/>
    <x v="4"/>
    <x v="11"/>
    <n v="100.93039999999999"/>
    <n v="109.7069565217391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x v="837"/>
    <b v="0"/>
    <n v="62"/>
    <b v="1"/>
    <s v="music/rock"/>
    <x v="4"/>
    <x v="11"/>
    <n v="121.8"/>
    <n v="49.112903225806448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x v="838"/>
    <b v="0"/>
    <n v="61"/>
    <b v="1"/>
    <s v="music/rock"/>
    <x v="4"/>
    <x v="11"/>
    <n v="145.4"/>
    <n v="47.67213114754098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x v="839"/>
    <b v="0"/>
    <n v="96"/>
    <b v="1"/>
    <s v="music/rock"/>
    <x v="4"/>
    <x v="11"/>
    <n v="116.61660000000001"/>
    <n v="60.737812499999997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x v="840"/>
    <b v="0"/>
    <n v="190"/>
    <b v="1"/>
    <s v="music/metal"/>
    <x v="4"/>
    <x v="12"/>
    <n v="120.4166"/>
    <n v="63.3771578947368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x v="841"/>
    <b v="1"/>
    <n v="94"/>
    <b v="1"/>
    <s v="music/metal"/>
    <x v="4"/>
    <x v="12"/>
    <n v="101.32000000000001"/>
    <n v="53.893617021276597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x v="842"/>
    <b v="1"/>
    <n v="39"/>
    <b v="1"/>
    <s v="music/metal"/>
    <x v="4"/>
    <x v="12"/>
    <n v="104.32"/>
    <n v="66.871794871794876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x v="843"/>
    <b v="0"/>
    <n v="127"/>
    <b v="1"/>
    <s v="music/metal"/>
    <x v="4"/>
    <x v="12"/>
    <n v="267.13333333333333"/>
    <n v="63.102362204724407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x v="844"/>
    <b v="1"/>
    <n v="159"/>
    <b v="1"/>
    <s v="music/metal"/>
    <x v="4"/>
    <x v="12"/>
    <n v="194.13333333333333"/>
    <n v="36.62893081761006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x v="845"/>
    <b v="0"/>
    <n v="177"/>
    <b v="1"/>
    <s v="music/metal"/>
    <x v="4"/>
    <x v="12"/>
    <n v="120.3802"/>
    <n v="34.005706214689269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x v="846"/>
    <b v="0"/>
    <n v="47"/>
    <b v="1"/>
    <s v="music/metal"/>
    <x v="4"/>
    <x v="12"/>
    <n v="122.00090909090908"/>
    <n v="28.553404255319148"/>
  </r>
  <r>
    <n v="847"/>
    <s v="CENTROPYMUSIC"/>
    <s v="MUSIC WITH MEANING!  MUSIC THAT MATTERS!!!"/>
    <n v="10"/>
    <n v="10"/>
    <x v="0"/>
    <x v="0"/>
    <s v="USD"/>
    <n v="1436555376"/>
    <x v="847"/>
    <b v="0"/>
    <n v="1"/>
    <b v="1"/>
    <s v="music/metal"/>
    <x v="4"/>
    <x v="12"/>
    <n v="100"/>
    <n v="1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x v="848"/>
    <b v="0"/>
    <n v="16"/>
    <b v="1"/>
    <s v="music/metal"/>
    <x v="4"/>
    <x v="12"/>
    <n v="100"/>
    <n v="18.75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x v="849"/>
    <b v="0"/>
    <n v="115"/>
    <b v="1"/>
    <s v="music/metal"/>
    <x v="4"/>
    <x v="12"/>
    <n v="119.9"/>
    <n v="41.704347826086959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x v="850"/>
    <b v="0"/>
    <n v="133"/>
    <b v="1"/>
    <s v="music/metal"/>
    <x v="4"/>
    <x v="12"/>
    <n v="155.17499999999998"/>
    <n v="46.669172932330824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x v="851"/>
    <b v="0"/>
    <n v="70"/>
    <b v="1"/>
    <s v="music/metal"/>
    <x v="4"/>
    <x v="12"/>
    <n v="130.44999999999999"/>
    <n v="37.27142857142857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x v="852"/>
    <b v="0"/>
    <n v="62"/>
    <b v="1"/>
    <s v="music/metal"/>
    <x v="4"/>
    <x v="12"/>
    <n v="104.97142857142859"/>
    <n v="59.25806451612903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x v="853"/>
    <b v="0"/>
    <n v="10"/>
    <b v="1"/>
    <s v="music/metal"/>
    <x v="4"/>
    <x v="12"/>
    <n v="100"/>
    <n v="3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x v="854"/>
    <b v="0"/>
    <n v="499"/>
    <b v="1"/>
    <s v="music/metal"/>
    <x v="4"/>
    <x v="12"/>
    <n v="118.2205035971223"/>
    <n v="65.862324649298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x v="855"/>
    <b v="0"/>
    <n v="47"/>
    <b v="1"/>
    <s v="music/metal"/>
    <x v="4"/>
    <x v="12"/>
    <n v="103.44827586206897"/>
    <n v="31.914893617021278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x v="856"/>
    <b v="0"/>
    <n v="28"/>
    <b v="1"/>
    <s v="music/metal"/>
    <x v="4"/>
    <x v="12"/>
    <n v="218.00000000000003"/>
    <n v="19.464285714285715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x v="857"/>
    <b v="0"/>
    <n v="24"/>
    <b v="1"/>
    <s v="music/metal"/>
    <x v="4"/>
    <x v="12"/>
    <n v="100"/>
    <n v="5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x v="858"/>
    <b v="0"/>
    <n v="76"/>
    <b v="1"/>
    <s v="music/metal"/>
    <x v="4"/>
    <x v="12"/>
    <n v="144.00583333333333"/>
    <n v="22.737763157894737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x v="859"/>
    <b v="0"/>
    <n v="98"/>
    <b v="1"/>
    <s v="music/metal"/>
    <x v="4"/>
    <x v="12"/>
    <n v="104.67500000000001"/>
    <n v="42.724489795918366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x v="860"/>
    <b v="0"/>
    <n v="48"/>
    <b v="0"/>
    <s v="music/jazz"/>
    <x v="4"/>
    <x v="13"/>
    <n v="18.142857142857142"/>
    <n v="52.91666666666666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x v="861"/>
    <b v="0"/>
    <n v="2"/>
    <b v="0"/>
    <s v="music/jazz"/>
    <x v="4"/>
    <x v="13"/>
    <n v="2.2444444444444445"/>
    <n v="50.5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x v="862"/>
    <b v="0"/>
    <n v="4"/>
    <b v="0"/>
    <s v="music/jazz"/>
    <x v="4"/>
    <x v="13"/>
    <n v="0.33999999999999997"/>
    <n v="42.5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x v="863"/>
    <b v="0"/>
    <n v="5"/>
    <b v="0"/>
    <s v="music/jazz"/>
    <x v="4"/>
    <x v="13"/>
    <n v="4.5"/>
    <n v="18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x v="864"/>
    <b v="0"/>
    <n v="79"/>
    <b v="0"/>
    <s v="music/jazz"/>
    <x v="4"/>
    <x v="13"/>
    <n v="41.53846153846154"/>
    <n v="34.177215189873415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x v="865"/>
    <b v="0"/>
    <n v="2"/>
    <b v="0"/>
    <s v="music/jazz"/>
    <x v="4"/>
    <x v="13"/>
    <n v="2.0454545454545454"/>
    <n v="22.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x v="866"/>
    <b v="0"/>
    <n v="11"/>
    <b v="0"/>
    <s v="music/jazz"/>
    <x v="4"/>
    <x v="13"/>
    <n v="18.285714285714285"/>
    <n v="58.1818181818181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x v="867"/>
    <b v="0"/>
    <n v="11"/>
    <b v="0"/>
    <s v="music/jazz"/>
    <x v="4"/>
    <x v="13"/>
    <n v="24.02"/>
    <n v="109.1818181818181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x v="868"/>
    <b v="0"/>
    <n v="1"/>
    <b v="0"/>
    <s v="music/jazz"/>
    <x v="4"/>
    <x v="13"/>
    <n v="0.1111111111111111"/>
    <n v="5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x v="869"/>
    <b v="0"/>
    <n v="3"/>
    <b v="0"/>
    <s v="music/jazz"/>
    <x v="4"/>
    <x v="13"/>
    <n v="11.818181818181818"/>
    <n v="346.666666666666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x v="870"/>
    <b v="0"/>
    <n v="5"/>
    <b v="0"/>
    <s v="music/jazz"/>
    <x v="4"/>
    <x v="13"/>
    <n v="0.31"/>
    <n v="12.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x v="871"/>
    <b v="0"/>
    <n v="12"/>
    <b v="0"/>
    <s v="music/jazz"/>
    <x v="4"/>
    <x v="13"/>
    <n v="5.416666666666667"/>
    <n v="27.083333333333332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x v="872"/>
    <b v="0"/>
    <n v="2"/>
    <b v="0"/>
    <s v="music/jazz"/>
    <x v="4"/>
    <x v="13"/>
    <n v="0.8125"/>
    <n v="32.5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x v="873"/>
    <b v="0"/>
    <n v="5"/>
    <b v="0"/>
    <s v="music/jazz"/>
    <x v="4"/>
    <x v="13"/>
    <n v="1.2857142857142856"/>
    <n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x v="874"/>
    <b v="0"/>
    <n v="21"/>
    <b v="0"/>
    <s v="music/jazz"/>
    <x v="4"/>
    <x v="13"/>
    <n v="24.333333333333336"/>
    <n v="34.761904761904759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x v="875"/>
    <b v="0"/>
    <n v="0"/>
    <b v="0"/>
    <s v="music/jazz"/>
    <x v="4"/>
    <x v="13"/>
    <n v="0"/>
    <e v="#DIV/0!"/>
  </r>
  <r>
    <n v="876"/>
    <s v="Sound Of Dobells"/>
    <s v="What was the greatest record shop ever?  DOBELLS!"/>
    <n v="3152"/>
    <n v="1286"/>
    <x v="2"/>
    <x v="1"/>
    <s v="GBP"/>
    <n v="1359978927"/>
    <x v="876"/>
    <b v="0"/>
    <n v="45"/>
    <b v="0"/>
    <s v="music/jazz"/>
    <x v="4"/>
    <x v="13"/>
    <n v="40.799492385786799"/>
    <n v="28.577777777777779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x v="877"/>
    <b v="0"/>
    <n v="29"/>
    <b v="0"/>
    <s v="music/jazz"/>
    <x v="4"/>
    <x v="13"/>
    <n v="67.55"/>
    <n v="46.586206896551722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x v="878"/>
    <b v="0"/>
    <n v="2"/>
    <b v="0"/>
    <s v="music/jazz"/>
    <x v="4"/>
    <x v="13"/>
    <n v="1.3"/>
    <n v="32.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x v="879"/>
    <b v="0"/>
    <n v="30"/>
    <b v="0"/>
    <s v="music/jazz"/>
    <x v="4"/>
    <x v="13"/>
    <n v="30.666666666666664"/>
    <n v="21.46666666666666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x v="880"/>
    <b v="0"/>
    <n v="8"/>
    <b v="0"/>
    <s v="music/indie rock"/>
    <x v="4"/>
    <x v="14"/>
    <n v="2.9894179894179893"/>
    <n v="14.12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x v="881"/>
    <b v="0"/>
    <n v="1"/>
    <b v="0"/>
    <s v="music/indie rock"/>
    <x v="4"/>
    <x v="14"/>
    <n v="0.8"/>
    <n v="3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x v="882"/>
    <b v="0"/>
    <n v="14"/>
    <b v="0"/>
    <s v="music/indie rock"/>
    <x v="4"/>
    <x v="14"/>
    <n v="20.133333333333333"/>
    <n v="21.571428571428573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x v="883"/>
    <b v="0"/>
    <n v="24"/>
    <b v="0"/>
    <s v="music/indie rock"/>
    <x v="4"/>
    <x v="14"/>
    <n v="40.020000000000003"/>
    <n v="83.37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x v="884"/>
    <b v="0"/>
    <n v="2"/>
    <b v="0"/>
    <s v="music/indie rock"/>
    <x v="4"/>
    <x v="14"/>
    <n v="1"/>
    <n v="1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x v="885"/>
    <b v="0"/>
    <n v="21"/>
    <b v="0"/>
    <s v="music/indie rock"/>
    <x v="4"/>
    <x v="14"/>
    <n v="75"/>
    <n v="35.71428571428571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x v="886"/>
    <b v="0"/>
    <n v="7"/>
    <b v="0"/>
    <s v="music/indie rock"/>
    <x v="4"/>
    <x v="14"/>
    <n v="41"/>
    <n v="29.285714285714285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x v="887"/>
    <b v="0"/>
    <n v="0"/>
    <b v="0"/>
    <s v="music/indie rock"/>
    <x v="4"/>
    <x v="14"/>
    <n v="0"/>
    <e v="#DIV/0!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x v="888"/>
    <b v="0"/>
    <n v="4"/>
    <b v="0"/>
    <s v="music/indie rock"/>
    <x v="4"/>
    <x v="14"/>
    <n v="7.1999999999999993"/>
    <n v="1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x v="889"/>
    <b v="0"/>
    <n v="32"/>
    <b v="0"/>
    <s v="music/indie rock"/>
    <x v="4"/>
    <x v="14"/>
    <n v="9.4412800000000008"/>
    <n v="73.760000000000005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x v="890"/>
    <b v="0"/>
    <n v="4"/>
    <b v="0"/>
    <s v="music/indie rock"/>
    <x v="4"/>
    <x v="14"/>
    <n v="4.1666666666666661"/>
    <n v="31.25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x v="891"/>
    <b v="0"/>
    <n v="9"/>
    <b v="0"/>
    <s v="music/indie rock"/>
    <x v="4"/>
    <x v="14"/>
    <n v="3.25"/>
    <n v="28.888888888888889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x v="892"/>
    <b v="0"/>
    <n v="17"/>
    <b v="0"/>
    <s v="music/indie rock"/>
    <x v="4"/>
    <x v="14"/>
    <n v="40.75"/>
    <n v="143.823529411764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x v="893"/>
    <b v="0"/>
    <n v="5"/>
    <b v="0"/>
    <s v="music/indie rock"/>
    <x v="4"/>
    <x v="14"/>
    <n v="10"/>
    <n v="4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x v="894"/>
    <b v="0"/>
    <n v="53"/>
    <b v="0"/>
    <s v="music/indie rock"/>
    <x v="4"/>
    <x v="14"/>
    <n v="39.17"/>
    <n v="147.81132075471697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x v="895"/>
    <b v="0"/>
    <n v="7"/>
    <b v="0"/>
    <s v="music/indie rock"/>
    <x v="4"/>
    <x v="14"/>
    <n v="2.4375"/>
    <n v="27.857142857142858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x v="896"/>
    <b v="0"/>
    <n v="72"/>
    <b v="0"/>
    <s v="music/indie rock"/>
    <x v="4"/>
    <x v="14"/>
    <n v="40"/>
    <n v="44.444444444444443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x v="897"/>
    <b v="0"/>
    <n v="0"/>
    <b v="0"/>
    <s v="music/indie rock"/>
    <x v="4"/>
    <x v="14"/>
    <n v="0"/>
    <e v="#DIV/0!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x v="898"/>
    <b v="0"/>
    <n v="2"/>
    <b v="0"/>
    <s v="music/indie rock"/>
    <x v="4"/>
    <x v="14"/>
    <n v="2.8000000000000003"/>
    <n v="35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x v="899"/>
    <b v="0"/>
    <n v="8"/>
    <b v="0"/>
    <s v="music/indie rock"/>
    <x v="4"/>
    <x v="14"/>
    <n v="37.333333333333336"/>
    <n v="35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x v="900"/>
    <b v="0"/>
    <n v="2"/>
    <b v="0"/>
    <s v="music/jazz"/>
    <x v="4"/>
    <x v="13"/>
    <n v="0.42"/>
    <n v="10.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x v="901"/>
    <b v="0"/>
    <n v="0"/>
    <b v="0"/>
    <s v="music/jazz"/>
    <x v="4"/>
    <x v="13"/>
    <n v="0"/>
    <e v="#DIV/0!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x v="902"/>
    <b v="0"/>
    <n v="3"/>
    <b v="0"/>
    <s v="music/jazz"/>
    <x v="4"/>
    <x v="13"/>
    <n v="0.3"/>
    <n v="3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x v="903"/>
    <b v="0"/>
    <n v="4"/>
    <b v="0"/>
    <s v="music/jazz"/>
    <x v="4"/>
    <x v="13"/>
    <n v="3.2"/>
    <n v="4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x v="904"/>
    <b v="0"/>
    <n v="3"/>
    <b v="0"/>
    <s v="music/jazz"/>
    <x v="4"/>
    <x v="13"/>
    <n v="0.30199999999999999"/>
    <n v="50.333333333333336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x v="905"/>
    <b v="0"/>
    <n v="6"/>
    <b v="0"/>
    <s v="music/jazz"/>
    <x v="4"/>
    <x v="13"/>
    <n v="3.0153846153846153"/>
    <n v="32.666666666666664"/>
  </r>
  <r>
    <n v="906"/>
    <s v="24th Music Presents Channeling Motown (Live)"/>
    <s v="The DMV's most respected saxophonist pay tribute to Motown."/>
    <n v="15000"/>
    <n v="0"/>
    <x v="2"/>
    <x v="0"/>
    <s v="USD"/>
    <n v="1394681590"/>
    <x v="906"/>
    <b v="0"/>
    <n v="0"/>
    <b v="0"/>
    <s v="music/jazz"/>
    <x v="4"/>
    <x v="13"/>
    <n v="0"/>
    <e v="#DIV/0!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x v="907"/>
    <b v="0"/>
    <n v="0"/>
    <b v="0"/>
    <s v="music/jazz"/>
    <x v="4"/>
    <x v="13"/>
    <n v="0"/>
    <e v="#DIV/0!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x v="908"/>
    <b v="0"/>
    <n v="0"/>
    <b v="0"/>
    <s v="music/jazz"/>
    <x v="4"/>
    <x v="13"/>
    <n v="0"/>
    <e v="#DIV/0!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x v="909"/>
    <b v="0"/>
    <n v="8"/>
    <b v="0"/>
    <s v="music/jazz"/>
    <x v="4"/>
    <x v="13"/>
    <n v="3.25"/>
    <n v="6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x v="910"/>
    <b v="0"/>
    <n v="5"/>
    <b v="0"/>
    <s v="music/jazz"/>
    <x v="4"/>
    <x v="13"/>
    <n v="22.363636363636363"/>
    <n v="24.6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x v="911"/>
    <b v="0"/>
    <n v="0"/>
    <b v="0"/>
    <s v="music/jazz"/>
    <x v="4"/>
    <x v="13"/>
    <n v="0"/>
    <e v="#DIV/0!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x v="912"/>
    <b v="0"/>
    <n v="2"/>
    <b v="0"/>
    <s v="music/jazz"/>
    <x v="4"/>
    <x v="13"/>
    <n v="0.85714285714285721"/>
    <n v="1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x v="913"/>
    <b v="0"/>
    <n v="24"/>
    <b v="0"/>
    <s v="music/jazz"/>
    <x v="4"/>
    <x v="13"/>
    <n v="6.6066666666666665"/>
    <n v="82.58333333333332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x v="914"/>
    <b v="0"/>
    <n v="0"/>
    <b v="0"/>
    <s v="music/jazz"/>
    <x v="4"/>
    <x v="13"/>
    <n v="0"/>
    <e v="#DIV/0!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x v="915"/>
    <b v="0"/>
    <n v="9"/>
    <b v="0"/>
    <s v="music/jazz"/>
    <x v="4"/>
    <x v="13"/>
    <n v="5.7692307692307692"/>
    <n v="41.66666666666666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x v="916"/>
    <b v="0"/>
    <n v="0"/>
    <b v="0"/>
    <s v="music/jazz"/>
    <x v="4"/>
    <x v="13"/>
    <n v="0"/>
    <e v="#DIV/0!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x v="917"/>
    <b v="0"/>
    <n v="1"/>
    <b v="0"/>
    <s v="music/jazz"/>
    <x v="4"/>
    <x v="13"/>
    <n v="0.6"/>
    <n v="3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x v="918"/>
    <b v="0"/>
    <n v="10"/>
    <b v="0"/>
    <s v="music/jazz"/>
    <x v="4"/>
    <x v="13"/>
    <n v="5.0256410256410255"/>
    <n v="19.600000000000001"/>
  </r>
  <r>
    <n v="919"/>
    <s v="Jazz CD:  Out of The Blue"/>
    <s v="Cool jazz with a New Orleans flavor."/>
    <n v="20000"/>
    <n v="100"/>
    <x v="2"/>
    <x v="0"/>
    <s v="USD"/>
    <n v="1355930645"/>
    <x v="919"/>
    <b v="0"/>
    <n v="1"/>
    <b v="0"/>
    <s v="music/jazz"/>
    <x v="4"/>
    <x v="13"/>
    <n v="0.5"/>
    <n v="100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x v="920"/>
    <b v="0"/>
    <n v="0"/>
    <b v="0"/>
    <s v="music/jazz"/>
    <x v="4"/>
    <x v="13"/>
    <n v="0"/>
    <e v="#DIV/0!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x v="921"/>
    <b v="0"/>
    <n v="20"/>
    <b v="0"/>
    <s v="music/jazz"/>
    <x v="4"/>
    <x v="13"/>
    <n v="30.9"/>
    <n v="231.75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x v="922"/>
    <b v="0"/>
    <n v="30"/>
    <b v="0"/>
    <s v="music/jazz"/>
    <x v="4"/>
    <x v="13"/>
    <n v="21.037037037037038"/>
    <n v="189.33333333333334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x v="923"/>
    <b v="0"/>
    <n v="6"/>
    <b v="0"/>
    <s v="music/jazz"/>
    <x v="4"/>
    <x v="13"/>
    <n v="2.1999999999999997"/>
    <n v="55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x v="924"/>
    <b v="0"/>
    <n v="15"/>
    <b v="0"/>
    <s v="music/jazz"/>
    <x v="4"/>
    <x v="13"/>
    <n v="10.9"/>
    <n v="21.8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x v="925"/>
    <b v="0"/>
    <n v="5"/>
    <b v="0"/>
    <s v="music/jazz"/>
    <x v="4"/>
    <x v="13"/>
    <n v="2.666666666666667"/>
    <n v="3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x v="926"/>
    <b v="0"/>
    <n v="0"/>
    <b v="0"/>
    <s v="music/jazz"/>
    <x v="4"/>
    <x v="13"/>
    <n v="0"/>
    <e v="#DIV/0!"/>
  </r>
  <r>
    <n v="927"/>
    <s v="JETRO DA SILVA FUNK PROJECT"/>
    <s v="Studio CD/DVD Solo project of Pianist &amp; Keyboardist Jetro da Silva"/>
    <n v="20000"/>
    <n v="0"/>
    <x v="2"/>
    <x v="0"/>
    <s v="USD"/>
    <n v="1337024695"/>
    <x v="927"/>
    <b v="0"/>
    <n v="0"/>
    <b v="0"/>
    <s v="music/jazz"/>
    <x v="4"/>
    <x v="13"/>
    <n v="0"/>
    <e v="#DIV/0!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x v="928"/>
    <b v="0"/>
    <n v="28"/>
    <b v="0"/>
    <s v="music/jazz"/>
    <x v="4"/>
    <x v="13"/>
    <n v="10.86206896551724"/>
    <n v="56.2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x v="929"/>
    <b v="0"/>
    <n v="0"/>
    <b v="0"/>
    <s v="music/jazz"/>
    <x v="4"/>
    <x v="13"/>
    <n v="0"/>
    <e v="#DIV/0!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x v="930"/>
    <b v="0"/>
    <n v="5"/>
    <b v="0"/>
    <s v="music/jazz"/>
    <x v="4"/>
    <x v="13"/>
    <n v="38.333333333333336"/>
    <n v="6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x v="931"/>
    <b v="0"/>
    <n v="7"/>
    <b v="0"/>
    <s v="music/jazz"/>
    <x v="4"/>
    <x v="13"/>
    <n v="6.5500000000000007"/>
    <n v="18.714285714285715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x v="932"/>
    <b v="0"/>
    <n v="30"/>
    <b v="0"/>
    <s v="music/jazz"/>
    <x v="4"/>
    <x v="13"/>
    <n v="14.536842105263158"/>
    <n v="46.033333333333331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x v="933"/>
    <b v="0"/>
    <n v="2"/>
    <b v="0"/>
    <s v="music/jazz"/>
    <x v="4"/>
    <x v="13"/>
    <n v="6"/>
    <n v="60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x v="934"/>
    <b v="0"/>
    <n v="30"/>
    <b v="0"/>
    <s v="music/jazz"/>
    <x v="4"/>
    <x v="13"/>
    <n v="30.4"/>
    <n v="50.666666666666664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x v="935"/>
    <b v="0"/>
    <n v="2"/>
    <b v="0"/>
    <s v="music/jazz"/>
    <x v="4"/>
    <x v="13"/>
    <n v="1.4285714285714286"/>
    <n v="25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x v="936"/>
    <b v="0"/>
    <n v="0"/>
    <b v="0"/>
    <s v="music/jazz"/>
    <x v="4"/>
    <x v="13"/>
    <n v="0"/>
    <e v="#DIV/0!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x v="937"/>
    <b v="0"/>
    <n v="2"/>
    <b v="0"/>
    <s v="music/jazz"/>
    <x v="4"/>
    <x v="13"/>
    <n v="1.1428571428571428"/>
    <n v="20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x v="938"/>
    <b v="0"/>
    <n v="1"/>
    <b v="0"/>
    <s v="music/jazz"/>
    <x v="4"/>
    <x v="13"/>
    <n v="0.35714285714285715"/>
    <n v="2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x v="939"/>
    <b v="0"/>
    <n v="2"/>
    <b v="0"/>
    <s v="music/jazz"/>
    <x v="4"/>
    <x v="13"/>
    <n v="1.4545454545454546"/>
    <n v="2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x v="940"/>
    <b v="0"/>
    <n v="14"/>
    <b v="0"/>
    <s v="technology/wearables"/>
    <x v="2"/>
    <x v="8"/>
    <n v="17.155555555555555"/>
    <n v="110.28571428571429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x v="941"/>
    <b v="0"/>
    <n v="31"/>
    <b v="0"/>
    <s v="technology/wearables"/>
    <x v="2"/>
    <x v="8"/>
    <n v="2.3220000000000001"/>
    <n v="37.45161290322580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x v="942"/>
    <b v="0"/>
    <n v="16"/>
    <b v="0"/>
    <s v="technology/wearables"/>
    <x v="2"/>
    <x v="8"/>
    <n v="8.9066666666666663"/>
    <n v="41.75"/>
  </r>
  <r>
    <n v="943"/>
    <s v="SleepMode"/>
    <s v="A mask for home or travel that will give you the best, undisturbed sleep of your life."/>
    <n v="3000"/>
    <n v="289"/>
    <x v="2"/>
    <x v="0"/>
    <s v="USD"/>
    <n v="1480438905"/>
    <x v="943"/>
    <b v="0"/>
    <n v="12"/>
    <b v="0"/>
    <s v="technology/wearables"/>
    <x v="2"/>
    <x v="8"/>
    <n v="9.6333333333333346"/>
    <n v="24.08333333333333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x v="944"/>
    <b v="0"/>
    <n v="96"/>
    <b v="0"/>
    <s v="technology/wearables"/>
    <x v="2"/>
    <x v="8"/>
    <n v="13.325999999999999"/>
    <n v="69.40625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x v="945"/>
    <b v="0"/>
    <n v="16"/>
    <b v="0"/>
    <s v="technology/wearables"/>
    <x v="2"/>
    <x v="8"/>
    <n v="2.484"/>
    <n v="155.25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x v="946"/>
    <b v="0"/>
    <n v="5"/>
    <b v="0"/>
    <s v="technology/wearables"/>
    <x v="2"/>
    <x v="8"/>
    <n v="1.9066666666666665"/>
    <n v="57.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x v="947"/>
    <b v="0"/>
    <n v="0"/>
    <b v="0"/>
    <s v="technology/wearables"/>
    <x v="2"/>
    <x v="8"/>
    <n v="0"/>
    <e v="#DIV/0!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x v="948"/>
    <b v="0"/>
    <n v="8"/>
    <b v="0"/>
    <s v="technology/wearables"/>
    <x v="2"/>
    <x v="8"/>
    <n v="12"/>
    <n v="60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x v="949"/>
    <b v="0"/>
    <n v="7"/>
    <b v="0"/>
    <s v="technology/wearables"/>
    <x v="2"/>
    <x v="8"/>
    <n v="1.365"/>
    <n v="39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x v="950"/>
    <b v="0"/>
    <n v="24"/>
    <b v="0"/>
    <s v="technology/wearables"/>
    <x v="2"/>
    <x v="8"/>
    <n v="28.04"/>
    <n v="58.416666666666664"/>
  </r>
  <r>
    <n v="951"/>
    <s v="Smart Harness"/>
    <s v="Revolutionizing the way we walk our dogs!"/>
    <n v="50000"/>
    <n v="19195"/>
    <x v="2"/>
    <x v="0"/>
    <s v="USD"/>
    <n v="1465054872"/>
    <x v="951"/>
    <b v="0"/>
    <n v="121"/>
    <b v="0"/>
    <s v="technology/wearables"/>
    <x v="2"/>
    <x v="8"/>
    <n v="38.39"/>
    <n v="158.63636363636363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x v="952"/>
    <b v="0"/>
    <n v="196"/>
    <b v="0"/>
    <s v="technology/wearables"/>
    <x v="2"/>
    <x v="8"/>
    <n v="39.942857142857143"/>
    <n v="99.85714285714286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x v="953"/>
    <b v="0"/>
    <n v="5"/>
    <b v="0"/>
    <s v="technology/wearables"/>
    <x v="2"/>
    <x v="8"/>
    <n v="0.84"/>
    <n v="25.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x v="954"/>
    <b v="0"/>
    <n v="73"/>
    <b v="0"/>
    <s v="technology/wearables"/>
    <x v="2"/>
    <x v="8"/>
    <n v="43.406666666666666"/>
    <n v="89.19178082191780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x v="955"/>
    <b v="0"/>
    <n v="93"/>
    <b v="0"/>
    <s v="technology/wearables"/>
    <x v="2"/>
    <x v="8"/>
    <n v="5.6613333333333333"/>
    <n v="182.6236559139785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x v="956"/>
    <b v="0"/>
    <n v="17"/>
    <b v="0"/>
    <s v="technology/wearables"/>
    <x v="2"/>
    <x v="8"/>
    <n v="1.722"/>
    <n v="50.647058823529413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x v="957"/>
    <b v="0"/>
    <n v="7"/>
    <b v="0"/>
    <s v="technology/wearables"/>
    <x v="2"/>
    <x v="8"/>
    <n v="1.9416666666666664"/>
    <n v="33.285714285714285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x v="958"/>
    <b v="0"/>
    <n v="17"/>
    <b v="0"/>
    <s v="technology/wearables"/>
    <x v="2"/>
    <x v="8"/>
    <n v="11.328275684711327"/>
    <n v="51.82352941176470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x v="959"/>
    <b v="0"/>
    <n v="171"/>
    <b v="0"/>
    <s v="technology/wearables"/>
    <x v="2"/>
    <x v="8"/>
    <n v="38.86"/>
    <n v="113.625730994152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x v="960"/>
    <b v="0"/>
    <n v="188"/>
    <b v="0"/>
    <s v="technology/wearables"/>
    <x v="2"/>
    <x v="8"/>
    <n v="46.100628930817614"/>
    <n v="136.4627659574468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x v="961"/>
    <b v="0"/>
    <n v="110"/>
    <b v="0"/>
    <s v="technology/wearables"/>
    <x v="2"/>
    <x v="8"/>
    <n v="42.188421052631583"/>
    <n v="364.3545454545454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x v="962"/>
    <b v="0"/>
    <n v="37"/>
    <b v="0"/>
    <s v="technology/wearables"/>
    <x v="2"/>
    <x v="8"/>
    <n v="28.48"/>
    <n v="19.243243243243242"/>
  </r>
  <r>
    <n v="963"/>
    <s v="The Ultimate Learning Center"/>
    <s v="WE are molding an educated, motivated, non violent GENERATION!"/>
    <n v="35000"/>
    <n v="377"/>
    <x v="2"/>
    <x v="0"/>
    <s v="USD"/>
    <n v="1476717319"/>
    <x v="963"/>
    <b v="0"/>
    <n v="9"/>
    <b v="0"/>
    <s v="technology/wearables"/>
    <x v="2"/>
    <x v="8"/>
    <n v="1.077142857142857"/>
    <n v="41.888888888888886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x v="964"/>
    <b v="0"/>
    <n v="29"/>
    <b v="0"/>
    <s v="technology/wearables"/>
    <x v="2"/>
    <x v="8"/>
    <n v="0.79909090909090907"/>
    <n v="30.310344827586206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x v="965"/>
    <b v="0"/>
    <n v="6"/>
    <b v="0"/>
    <s v="technology/wearables"/>
    <x v="2"/>
    <x v="8"/>
    <n v="1.1919999999999999"/>
    <n v="49.66666666666666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x v="966"/>
    <b v="0"/>
    <n v="30"/>
    <b v="0"/>
    <s v="technology/wearables"/>
    <x v="2"/>
    <x v="8"/>
    <n v="14.799999999999999"/>
    <n v="59.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x v="967"/>
    <b v="0"/>
    <n v="81"/>
    <b v="0"/>
    <s v="technology/wearables"/>
    <x v="2"/>
    <x v="8"/>
    <n v="17.810000000000002"/>
    <n v="43.9753086419753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x v="968"/>
    <b v="0"/>
    <n v="4"/>
    <b v="0"/>
    <s v="technology/wearables"/>
    <x v="2"/>
    <x v="8"/>
    <n v="1.325"/>
    <n v="26.5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x v="969"/>
    <b v="0"/>
    <n v="11"/>
    <b v="0"/>
    <s v="technology/wearables"/>
    <x v="2"/>
    <x v="8"/>
    <n v="46.666666666666664"/>
    <n v="1272.727272727272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x v="970"/>
    <b v="0"/>
    <n v="14"/>
    <b v="0"/>
    <s v="technology/wearables"/>
    <x v="2"/>
    <x v="8"/>
    <n v="45.92"/>
    <n v="16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x v="971"/>
    <b v="0"/>
    <n v="5"/>
    <b v="0"/>
    <s v="technology/wearables"/>
    <x v="2"/>
    <x v="8"/>
    <n v="0.22599999999999998"/>
    <n v="45.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x v="972"/>
    <b v="0"/>
    <n v="45"/>
    <b v="0"/>
    <s v="technology/wearables"/>
    <x v="2"/>
    <x v="8"/>
    <n v="34.625"/>
    <n v="153.8888888888888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x v="973"/>
    <b v="0"/>
    <n v="8"/>
    <b v="0"/>
    <s v="technology/wearables"/>
    <x v="2"/>
    <x v="8"/>
    <n v="2.0549999999999997"/>
    <n v="51.375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x v="974"/>
    <b v="0"/>
    <n v="3"/>
    <b v="0"/>
    <s v="technology/wearables"/>
    <x v="2"/>
    <x v="8"/>
    <n v="0.55999999999999994"/>
    <n v="93.333333333333329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x v="975"/>
    <b v="0"/>
    <n v="24"/>
    <b v="0"/>
    <s v="technology/wearables"/>
    <x v="2"/>
    <x v="8"/>
    <n v="2.6069999999999998"/>
    <n v="108.62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x v="976"/>
    <b v="0"/>
    <n v="18"/>
    <b v="0"/>
    <s v="technology/wearables"/>
    <x v="2"/>
    <x v="8"/>
    <n v="1.9259999999999999"/>
    <n v="160.5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x v="977"/>
    <b v="0"/>
    <n v="12"/>
    <b v="0"/>
    <s v="technology/wearables"/>
    <x v="2"/>
    <x v="8"/>
    <n v="33.666666666666664"/>
    <n v="75.75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x v="978"/>
    <b v="0"/>
    <n v="123"/>
    <b v="0"/>
    <s v="technology/wearables"/>
    <x v="2"/>
    <x v="8"/>
    <n v="56.263267182990241"/>
    <n v="790.83739837398377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x v="979"/>
    <b v="0"/>
    <n v="96"/>
    <b v="0"/>
    <s v="technology/wearables"/>
    <x v="2"/>
    <x v="8"/>
    <n v="82.817599999999999"/>
    <n v="301.93916666666667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x v="980"/>
    <b v="0"/>
    <n v="31"/>
    <b v="0"/>
    <s v="technology/wearables"/>
    <x v="2"/>
    <x v="8"/>
    <n v="14.860000000000001"/>
    <n v="47.93548387096774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x v="981"/>
    <b v="0"/>
    <n v="4"/>
    <b v="0"/>
    <s v="technology/wearables"/>
    <x v="2"/>
    <x v="8"/>
    <n v="1.2375123751237513E-2"/>
    <n v="2.75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x v="982"/>
    <b v="0"/>
    <n v="3"/>
    <b v="0"/>
    <s v="technology/wearables"/>
    <x v="2"/>
    <x v="8"/>
    <n v="1.7142857142857144E-2"/>
    <n v="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x v="983"/>
    <b v="0"/>
    <n v="179"/>
    <b v="0"/>
    <s v="technology/wearables"/>
    <x v="2"/>
    <x v="8"/>
    <n v="29.506136117214709"/>
    <n v="171.7932960893854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x v="984"/>
    <b v="0"/>
    <n v="3"/>
    <b v="0"/>
    <s v="technology/wearables"/>
    <x v="2"/>
    <x v="8"/>
    <n v="1.06"/>
    <n v="35.333333333333336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x v="985"/>
    <b v="0"/>
    <n v="23"/>
    <b v="0"/>
    <s v="technology/wearables"/>
    <x v="2"/>
    <x v="8"/>
    <n v="6.293333333333333"/>
    <n v="82.08695652173912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x v="986"/>
    <b v="0"/>
    <n v="23"/>
    <b v="0"/>
    <s v="technology/wearables"/>
    <x v="2"/>
    <x v="8"/>
    <n v="12.75"/>
    <n v="110.8695652173913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x v="987"/>
    <b v="0"/>
    <n v="41"/>
    <b v="0"/>
    <s v="technology/wearables"/>
    <x v="2"/>
    <x v="8"/>
    <n v="13.22"/>
    <n v="161.21951219512195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x v="988"/>
    <b v="0"/>
    <n v="0"/>
    <b v="0"/>
    <s v="technology/wearables"/>
    <x v="2"/>
    <x v="8"/>
    <n v="0"/>
    <e v="#DIV/0!"/>
  </r>
  <r>
    <n v="989"/>
    <s v="Power Rope"/>
    <s v="The most useful phone charger you will ever buy"/>
    <n v="10000"/>
    <n v="1677"/>
    <x v="2"/>
    <x v="0"/>
    <s v="USD"/>
    <n v="1475101495"/>
    <x v="989"/>
    <b v="0"/>
    <n v="32"/>
    <b v="0"/>
    <s v="technology/wearables"/>
    <x v="2"/>
    <x v="8"/>
    <n v="16.77"/>
    <n v="52.4062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x v="990"/>
    <b v="0"/>
    <n v="2"/>
    <b v="0"/>
    <s v="technology/wearables"/>
    <x v="2"/>
    <x v="8"/>
    <n v="0.104"/>
    <n v="1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x v="991"/>
    <b v="0"/>
    <n v="7"/>
    <b v="0"/>
    <s v="technology/wearables"/>
    <x v="2"/>
    <x v="8"/>
    <n v="4.24"/>
    <n v="30.285714285714285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x v="992"/>
    <b v="0"/>
    <n v="4"/>
    <b v="0"/>
    <s v="technology/wearables"/>
    <x v="2"/>
    <x v="8"/>
    <n v="0.46699999999999997"/>
    <n v="116.75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x v="993"/>
    <b v="0"/>
    <n v="196"/>
    <b v="0"/>
    <s v="technology/wearables"/>
    <x v="2"/>
    <x v="8"/>
    <n v="25.087142857142858"/>
    <n v="89.5969387755102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x v="994"/>
    <b v="0"/>
    <n v="11"/>
    <b v="0"/>
    <s v="technology/wearables"/>
    <x v="2"/>
    <x v="8"/>
    <n v="2.3345000000000002"/>
    <n v="424.4545454545454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x v="995"/>
    <b v="0"/>
    <n v="9"/>
    <b v="0"/>
    <s v="technology/wearables"/>
    <x v="2"/>
    <x v="8"/>
    <n v="7.26"/>
    <n v="80.666666666666671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x v="996"/>
    <b v="0"/>
    <n v="5"/>
    <b v="0"/>
    <s v="technology/wearables"/>
    <x v="2"/>
    <x v="8"/>
    <n v="1.625"/>
    <n v="13"/>
  </r>
  <r>
    <n v="997"/>
    <s v="iPhanny"/>
    <s v="The iPhanny keeps your iPhone 6 safe from bending in those dangerous pants pockets."/>
    <n v="5000"/>
    <n v="65"/>
    <x v="2"/>
    <x v="0"/>
    <s v="USD"/>
    <n v="1417145297"/>
    <x v="997"/>
    <b v="0"/>
    <n v="8"/>
    <b v="0"/>
    <s v="technology/wearables"/>
    <x v="2"/>
    <x v="8"/>
    <n v="1.3"/>
    <n v="8.125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x v="998"/>
    <b v="0"/>
    <n v="229"/>
    <b v="0"/>
    <s v="technology/wearables"/>
    <x v="2"/>
    <x v="8"/>
    <n v="58.558333333333337"/>
    <n v="153.42794759825327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x v="999"/>
    <b v="0"/>
    <n v="40"/>
    <b v="0"/>
    <s v="technology/wearables"/>
    <x v="2"/>
    <x v="8"/>
    <n v="7.7886666666666677"/>
    <n v="292.07499999999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x v="1000"/>
    <b v="0"/>
    <n v="6"/>
    <b v="0"/>
    <s v="technology/wearables"/>
    <x v="2"/>
    <x v="8"/>
    <n v="2.2157147647256061"/>
    <n v="3304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x v="1001"/>
    <b v="0"/>
    <n v="4"/>
    <b v="0"/>
    <s v="technology/wearables"/>
    <x v="2"/>
    <x v="8"/>
    <n v="104"/>
    <n v="13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x v="1002"/>
    <b v="0"/>
    <n v="22"/>
    <b v="0"/>
    <s v="technology/wearables"/>
    <x v="2"/>
    <x v="8"/>
    <n v="29.6029602960296"/>
    <n v="134.54545454545453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x v="1003"/>
    <b v="0"/>
    <n v="15"/>
    <b v="0"/>
    <s v="technology/wearables"/>
    <x v="2"/>
    <x v="8"/>
    <n v="16.055"/>
    <n v="214.06666666666666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x v="1004"/>
    <b v="0"/>
    <n v="95"/>
    <b v="0"/>
    <s v="technology/wearables"/>
    <x v="2"/>
    <x v="8"/>
    <n v="82.207999999999998"/>
    <n v="216.3368421052631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x v="1005"/>
    <b v="0"/>
    <n v="161"/>
    <b v="0"/>
    <s v="technology/wearables"/>
    <x v="2"/>
    <x v="8"/>
    <n v="75.051000000000002"/>
    <n v="932.3105590062111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x v="1006"/>
    <b v="0"/>
    <n v="8"/>
    <b v="0"/>
    <s v="technology/wearables"/>
    <x v="2"/>
    <x v="8"/>
    <n v="5.8500000000000005"/>
    <n v="29.25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x v="1007"/>
    <b v="0"/>
    <n v="76"/>
    <b v="0"/>
    <s v="technology/wearables"/>
    <x v="2"/>
    <x v="8"/>
    <n v="44.32"/>
    <n v="174.9473684210526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x v="1008"/>
    <b v="0"/>
    <n v="1"/>
    <b v="0"/>
    <s v="technology/wearables"/>
    <x v="2"/>
    <x v="8"/>
    <n v="0.26737967914438499"/>
    <n v="25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x v="1009"/>
    <b v="0"/>
    <n v="101"/>
    <b v="0"/>
    <s v="technology/wearables"/>
    <x v="2"/>
    <x v="8"/>
    <n v="13.13"/>
    <n v="6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x v="1010"/>
    <b v="0"/>
    <n v="4"/>
    <b v="0"/>
    <s v="technology/wearables"/>
    <x v="2"/>
    <x v="8"/>
    <n v="0.19088937093275488"/>
    <n v="5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x v="1011"/>
    <b v="0"/>
    <n v="1"/>
    <b v="0"/>
    <s v="technology/wearables"/>
    <x v="2"/>
    <x v="8"/>
    <n v="0.375"/>
    <n v="7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x v="1012"/>
    <b v="0"/>
    <n v="775"/>
    <b v="0"/>
    <s v="technology/wearables"/>
    <x v="2"/>
    <x v="8"/>
    <n v="21535.021000000001"/>
    <n v="1389.356193548387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x v="1013"/>
    <b v="0"/>
    <n v="90"/>
    <b v="0"/>
    <s v="technology/wearables"/>
    <x v="2"/>
    <x v="8"/>
    <n v="34.527999999999999"/>
    <n v="95.911111111111111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x v="1014"/>
    <b v="0"/>
    <n v="16"/>
    <b v="0"/>
    <s v="technology/wearables"/>
    <x v="2"/>
    <x v="8"/>
    <n v="30.599999999999998"/>
    <n v="191.2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x v="1015"/>
    <b v="0"/>
    <n v="6"/>
    <b v="0"/>
    <s v="technology/wearables"/>
    <x v="2"/>
    <x v="8"/>
    <n v="2.666666666666667"/>
    <n v="4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x v="1016"/>
    <b v="0"/>
    <n v="38"/>
    <b v="0"/>
    <s v="technology/wearables"/>
    <x v="2"/>
    <x v="8"/>
    <n v="2.8420000000000001"/>
    <n v="74.7894736842105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x v="1017"/>
    <b v="0"/>
    <n v="355"/>
    <b v="0"/>
    <s v="technology/wearables"/>
    <x v="2"/>
    <x v="8"/>
    <n v="22.878799999999998"/>
    <n v="161.11830985915492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x v="1018"/>
    <b v="0"/>
    <n v="7"/>
    <b v="0"/>
    <s v="technology/wearables"/>
    <x v="2"/>
    <x v="8"/>
    <n v="3.105"/>
    <n v="88.71428571428570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x v="1019"/>
    <b v="0"/>
    <n v="400"/>
    <b v="0"/>
    <s v="technology/wearables"/>
    <x v="2"/>
    <x v="8"/>
    <n v="47.333333333333336"/>
    <n v="53.25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x v="1020"/>
    <b v="0"/>
    <n v="30"/>
    <b v="1"/>
    <s v="music/electronic music"/>
    <x v="4"/>
    <x v="15"/>
    <n v="205.54838709677421"/>
    <n v="106.2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x v="1021"/>
    <b v="1"/>
    <n v="478"/>
    <b v="1"/>
    <s v="music/electronic music"/>
    <x v="4"/>
    <x v="15"/>
    <n v="351.80366666666669"/>
    <n v="22.079728033472804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x v="1022"/>
    <b v="1"/>
    <n v="74"/>
    <b v="1"/>
    <s v="music/electronic music"/>
    <x v="4"/>
    <x v="15"/>
    <n v="114.9"/>
    <n v="31.054054054054053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x v="1023"/>
    <b v="0"/>
    <n v="131"/>
    <b v="1"/>
    <s v="music/electronic music"/>
    <x v="4"/>
    <x v="15"/>
    <n v="237.15"/>
    <n v="36.206106870229007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x v="1024"/>
    <b v="1"/>
    <n v="61"/>
    <b v="1"/>
    <s v="music/electronic music"/>
    <x v="4"/>
    <x v="15"/>
    <n v="118.63774999999998"/>
    <n v="388.9762295081967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x v="1025"/>
    <b v="1"/>
    <n v="1071"/>
    <b v="1"/>
    <s v="music/electronic music"/>
    <x v="4"/>
    <x v="15"/>
    <n v="109.92831428571431"/>
    <n v="71.84857142857143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x v="1026"/>
    <b v="1"/>
    <n v="122"/>
    <b v="1"/>
    <s v="music/electronic music"/>
    <x v="4"/>
    <x v="15"/>
    <n v="100.00828571428571"/>
    <n v="57.38180327868852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x v="1027"/>
    <b v="1"/>
    <n v="111"/>
    <b v="1"/>
    <s v="music/electronic music"/>
    <x v="4"/>
    <x v="15"/>
    <n v="103.09292094387415"/>
    <n v="69.666666666666671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x v="1028"/>
    <b v="1"/>
    <n v="255"/>
    <b v="1"/>
    <s v="music/electronic music"/>
    <x v="4"/>
    <x v="15"/>
    <n v="117.27000000000001"/>
    <n v="45.988235294117644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x v="1029"/>
    <b v="0"/>
    <n v="141"/>
    <b v="1"/>
    <s v="music/electronic music"/>
    <x v="4"/>
    <x v="15"/>
    <n v="111.75999999999999"/>
    <n v="79.262411347517727"/>
  </r>
  <r>
    <n v="1030"/>
    <s v="The Gothsicles - I FEEL SICLE"/>
    <s v="Help fund the latest Gothsicles mega-album, I FEEL SICLE!"/>
    <n v="2000"/>
    <n v="6842"/>
    <x v="0"/>
    <x v="0"/>
    <s v="USD"/>
    <n v="1473680149"/>
    <x v="1030"/>
    <b v="0"/>
    <n v="159"/>
    <b v="1"/>
    <s v="music/electronic music"/>
    <x v="4"/>
    <x v="15"/>
    <n v="342.09999999999997"/>
    <n v="43.03144654088050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x v="1031"/>
    <b v="0"/>
    <n v="99"/>
    <b v="1"/>
    <s v="music/electronic music"/>
    <x v="4"/>
    <x v="15"/>
    <n v="107.4"/>
    <n v="108.48484848484848"/>
  </r>
  <r>
    <n v="1032"/>
    <s v="Phantom Ship / Coastal (Album Preorder)"/>
    <s v="Ideal for living rooms and open spaces."/>
    <n v="5400"/>
    <n v="5858.84"/>
    <x v="0"/>
    <x v="0"/>
    <s v="USD"/>
    <n v="1466697625"/>
    <x v="1032"/>
    <b v="0"/>
    <n v="96"/>
    <b v="1"/>
    <s v="music/electronic music"/>
    <x v="4"/>
    <x v="15"/>
    <n v="108.49703703703703"/>
    <n v="61.02958333333333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x v="1033"/>
    <b v="0"/>
    <n v="27"/>
    <b v="1"/>
    <s v="music/electronic music"/>
    <x v="4"/>
    <x v="15"/>
    <n v="102.86144578313252"/>
    <n v="50.59259259259259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x v="1034"/>
    <b v="0"/>
    <n v="166"/>
    <b v="1"/>
    <s v="music/electronic music"/>
    <x v="4"/>
    <x v="15"/>
    <n v="130.0018"/>
    <n v="39.15716867469879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x v="1035"/>
    <b v="0"/>
    <n v="76"/>
    <b v="1"/>
    <s v="music/electronic music"/>
    <x v="4"/>
    <x v="15"/>
    <n v="107.65217391304347"/>
    <n v="65.15789473684211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x v="1036"/>
    <b v="0"/>
    <n v="211"/>
    <b v="1"/>
    <s v="music/electronic music"/>
    <x v="4"/>
    <x v="15"/>
    <n v="112.36044444444444"/>
    <n v="23.963127962085309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x v="1037"/>
    <b v="0"/>
    <n v="21"/>
    <b v="1"/>
    <s v="music/electronic music"/>
    <x v="4"/>
    <x v="15"/>
    <n v="102.1"/>
    <n v="48.6190476190476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x v="1038"/>
    <b v="0"/>
    <n v="61"/>
    <b v="1"/>
    <s v="music/electronic music"/>
    <x v="4"/>
    <x v="15"/>
    <n v="145.33333333333334"/>
    <n v="35.73770491803279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x v="1039"/>
    <b v="0"/>
    <n v="30"/>
    <b v="1"/>
    <s v="music/electronic music"/>
    <x v="4"/>
    <x v="15"/>
    <n v="128.19999999999999"/>
    <n v="21.366666666666667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x v="1040"/>
    <b v="0"/>
    <n v="1"/>
    <b v="0"/>
    <s v="journalism/audio"/>
    <x v="5"/>
    <x v="16"/>
    <n v="0.29411764705882354"/>
    <n v="25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x v="1041"/>
    <b v="0"/>
    <n v="0"/>
    <b v="0"/>
    <s v="journalism/audio"/>
    <x v="5"/>
    <x v="16"/>
    <n v="0"/>
    <e v="#DIV/0!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x v="1042"/>
    <b v="0"/>
    <n v="1"/>
    <b v="0"/>
    <s v="journalism/audio"/>
    <x v="5"/>
    <x v="16"/>
    <n v="1.5384615384615385"/>
    <n v="1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x v="1043"/>
    <b v="0"/>
    <n v="292"/>
    <b v="0"/>
    <s v="journalism/audio"/>
    <x v="5"/>
    <x v="16"/>
    <n v="8.5370000000000008"/>
    <n v="29.236301369863014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x v="1044"/>
    <b v="0"/>
    <n v="2"/>
    <b v="0"/>
    <s v="journalism/audio"/>
    <x v="5"/>
    <x v="16"/>
    <n v="8.5714285714285715E-2"/>
    <n v="3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x v="1045"/>
    <b v="0"/>
    <n v="8"/>
    <b v="0"/>
    <s v="journalism/audio"/>
    <x v="5"/>
    <x v="16"/>
    <n v="2.6599999999999997"/>
    <n v="33.2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x v="1046"/>
    <b v="0"/>
    <n v="0"/>
    <b v="0"/>
    <s v="journalism/audio"/>
    <x v="5"/>
    <x v="16"/>
    <n v="0"/>
    <e v="#DIV/0!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x v="1047"/>
    <b v="0"/>
    <n v="1"/>
    <b v="0"/>
    <s v="journalism/audio"/>
    <x v="5"/>
    <x v="16"/>
    <n v="0.05"/>
    <n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x v="1048"/>
    <b v="0"/>
    <n v="4"/>
    <b v="0"/>
    <s v="journalism/audio"/>
    <x v="5"/>
    <x v="16"/>
    <n v="1.4133333333333333"/>
    <n v="53"/>
  </r>
  <r>
    <n v="1049"/>
    <s v="J1 (Canceled)"/>
    <s v="------"/>
    <n v="12000"/>
    <n v="0"/>
    <x v="1"/>
    <x v="0"/>
    <s v="USD"/>
    <n v="1455272445"/>
    <x v="1049"/>
    <b v="0"/>
    <n v="0"/>
    <b v="0"/>
    <s v="journalism/audio"/>
    <x v="5"/>
    <x v="16"/>
    <n v="0"/>
    <e v="#DIV/0!"/>
  </r>
  <r>
    <n v="1050"/>
    <s v="The (Secular) Barbershop Podcast (Canceled)"/>
    <s v="Secularism is on the rise and I hear you.Talk to me."/>
    <n v="2500"/>
    <n v="0"/>
    <x v="1"/>
    <x v="0"/>
    <s v="USD"/>
    <n v="1442257677"/>
    <x v="1050"/>
    <b v="0"/>
    <n v="0"/>
    <b v="0"/>
    <s v="journalism/audio"/>
    <x v="5"/>
    <x v="16"/>
    <n v="0"/>
    <e v="#DIV/0!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x v="1051"/>
    <b v="0"/>
    <n v="0"/>
    <b v="0"/>
    <s v="journalism/audio"/>
    <x v="5"/>
    <x v="16"/>
    <n v="0"/>
    <e v="#DIV/0!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x v="1052"/>
    <b v="0"/>
    <n v="0"/>
    <b v="0"/>
    <s v="journalism/audio"/>
    <x v="5"/>
    <x v="16"/>
    <n v="0"/>
    <e v="#DIV/0!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x v="1053"/>
    <b v="0"/>
    <n v="1"/>
    <b v="0"/>
    <s v="journalism/audio"/>
    <x v="5"/>
    <x v="16"/>
    <n v="1"/>
    <n v="1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x v="1054"/>
    <b v="0"/>
    <n v="0"/>
    <b v="0"/>
    <s v="journalism/audio"/>
    <x v="5"/>
    <x v="16"/>
    <n v="0"/>
    <e v="#DIV/0!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x v="1055"/>
    <b v="0"/>
    <n v="0"/>
    <b v="0"/>
    <s v="journalism/audio"/>
    <x v="5"/>
    <x v="16"/>
    <n v="0"/>
    <e v="#DIV/0!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x v="1056"/>
    <b v="0"/>
    <n v="0"/>
    <b v="0"/>
    <s v="journalism/audio"/>
    <x v="5"/>
    <x v="16"/>
    <n v="0"/>
    <e v="#DIV/0!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x v="1057"/>
    <b v="0"/>
    <n v="0"/>
    <b v="0"/>
    <s v="journalism/audio"/>
    <x v="5"/>
    <x v="16"/>
    <n v="0"/>
    <e v="#DIV/0!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x v="1058"/>
    <b v="0"/>
    <n v="0"/>
    <b v="0"/>
    <s v="journalism/audio"/>
    <x v="5"/>
    <x v="16"/>
    <n v="0"/>
    <e v="#DIV/0!"/>
  </r>
  <r>
    <n v="1059"/>
    <s v="Voice Over Artist (Canceled)"/>
    <s v="Turning myself into a vocal artist."/>
    <n v="1100"/>
    <n v="0"/>
    <x v="1"/>
    <x v="0"/>
    <s v="USD"/>
    <n v="1426269456"/>
    <x v="1059"/>
    <b v="0"/>
    <n v="0"/>
    <b v="0"/>
    <s v="journalism/audio"/>
    <x v="5"/>
    <x v="16"/>
    <n v="0"/>
    <e v="#DIV/0!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x v="1060"/>
    <b v="0"/>
    <n v="1"/>
    <b v="0"/>
    <s v="journalism/audio"/>
    <x v="5"/>
    <x v="16"/>
    <n v="1"/>
    <n v="5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x v="1061"/>
    <b v="0"/>
    <n v="0"/>
    <b v="0"/>
    <s v="journalism/audio"/>
    <x v="5"/>
    <x v="16"/>
    <n v="0"/>
    <e v="#DIV/0!"/>
  </r>
  <r>
    <n v="1062"/>
    <s v="RETURNING AT A LATER DATE"/>
    <s v="SEE US ON PATREON www.badgirlartwork.com"/>
    <n v="199"/>
    <n v="190"/>
    <x v="1"/>
    <x v="0"/>
    <s v="USD"/>
    <n v="1468351341"/>
    <x v="1062"/>
    <b v="0"/>
    <n v="4"/>
    <b v="0"/>
    <s v="journalism/audio"/>
    <x v="5"/>
    <x v="16"/>
    <n v="95.477386934673376"/>
    <n v="47.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x v="1063"/>
    <b v="0"/>
    <n v="0"/>
    <b v="0"/>
    <s v="journalism/audio"/>
    <x v="5"/>
    <x v="16"/>
    <n v="0"/>
    <e v="#DIV/0!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x v="1064"/>
    <b v="0"/>
    <n v="123"/>
    <b v="0"/>
    <s v="games/video games"/>
    <x v="6"/>
    <x v="17"/>
    <n v="8.974444444444444"/>
    <n v="65.666666666666671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x v="1065"/>
    <b v="0"/>
    <n v="5"/>
    <b v="0"/>
    <s v="games/video games"/>
    <x v="6"/>
    <x v="17"/>
    <n v="2.7"/>
    <n v="16.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x v="1066"/>
    <b v="0"/>
    <n v="148"/>
    <b v="0"/>
    <s v="games/video games"/>
    <x v="6"/>
    <x v="17"/>
    <n v="3.3673333333333333"/>
    <n v="34.128378378378379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x v="1067"/>
    <b v="0"/>
    <n v="10"/>
    <b v="0"/>
    <s v="games/video games"/>
    <x v="6"/>
    <x v="17"/>
    <n v="26"/>
    <n v="13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x v="1068"/>
    <b v="0"/>
    <n v="4"/>
    <b v="0"/>
    <s v="games/video games"/>
    <x v="6"/>
    <x v="17"/>
    <n v="0.15"/>
    <n v="11.25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x v="1069"/>
    <b v="0"/>
    <n v="21"/>
    <b v="0"/>
    <s v="games/video games"/>
    <x v="6"/>
    <x v="17"/>
    <n v="38.636363636363633"/>
    <n v="40.47619047619047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x v="1070"/>
    <b v="0"/>
    <n v="2"/>
    <b v="0"/>
    <s v="games/video games"/>
    <x v="6"/>
    <x v="17"/>
    <n v="0.70000000000000007"/>
    <n v="3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x v="1071"/>
    <b v="0"/>
    <n v="0"/>
    <b v="0"/>
    <s v="games/video games"/>
    <x v="6"/>
    <x v="17"/>
    <n v="0"/>
    <e v="#DIV/0!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x v="1072"/>
    <b v="0"/>
    <n v="4"/>
    <b v="0"/>
    <s v="games/video games"/>
    <x v="6"/>
    <x v="17"/>
    <n v="6.8000000000000005E-2"/>
    <n v="12.75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x v="1073"/>
    <b v="0"/>
    <n v="1"/>
    <b v="0"/>
    <s v="games/video games"/>
    <x v="6"/>
    <x v="17"/>
    <n v="1.3333333333333335"/>
    <n v="10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x v="1074"/>
    <b v="0"/>
    <n v="30"/>
    <b v="0"/>
    <s v="games/video games"/>
    <x v="6"/>
    <x v="17"/>
    <n v="6.3092592592592585"/>
    <n v="113.56666666666666"/>
  </r>
  <r>
    <n v="1075"/>
    <s v="Towers Of The Apocalypse"/>
    <s v="Fully 3D, post Apocalyptic themed tower defense video game. New take on the genre."/>
    <n v="1000"/>
    <n v="45"/>
    <x v="2"/>
    <x v="0"/>
    <s v="USD"/>
    <n v="1336340516"/>
    <x v="1075"/>
    <b v="0"/>
    <n v="3"/>
    <b v="0"/>
    <s v="games/video games"/>
    <x v="6"/>
    <x v="17"/>
    <n v="4.5"/>
    <n v="1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x v="1076"/>
    <b v="0"/>
    <n v="975"/>
    <b v="0"/>
    <s v="games/video games"/>
    <x v="6"/>
    <x v="17"/>
    <n v="62.765333333333331"/>
    <n v="48.28102564102564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x v="1077"/>
    <b v="0"/>
    <n v="167"/>
    <b v="0"/>
    <s v="games/video games"/>
    <x v="6"/>
    <x v="17"/>
    <n v="29.376000000000001"/>
    <n v="43.9760479041916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x v="1078"/>
    <b v="0"/>
    <n v="5"/>
    <b v="0"/>
    <s v="games/video games"/>
    <x v="6"/>
    <x v="17"/>
    <n v="7.5"/>
    <n v="9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x v="1079"/>
    <b v="0"/>
    <n v="18"/>
    <b v="0"/>
    <s v="games/video games"/>
    <x v="6"/>
    <x v="17"/>
    <n v="2.6076923076923078"/>
    <n v="37.666666666666664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x v="1080"/>
    <b v="0"/>
    <n v="98"/>
    <b v="0"/>
    <s v="games/video games"/>
    <x v="6"/>
    <x v="17"/>
    <n v="9.1050000000000004"/>
    <n v="18.581632653061224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x v="1081"/>
    <b v="0"/>
    <n v="4"/>
    <b v="0"/>
    <s v="games/video games"/>
    <x v="6"/>
    <x v="17"/>
    <n v="1.7647058823529412E-2"/>
    <n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x v="1082"/>
    <b v="0"/>
    <n v="3"/>
    <b v="0"/>
    <s v="games/video games"/>
    <x v="6"/>
    <x v="17"/>
    <n v="0.55999999999999994"/>
    <n v="18.66666666666666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x v="1083"/>
    <b v="0"/>
    <n v="1"/>
    <b v="0"/>
    <s v="games/video games"/>
    <x v="6"/>
    <x v="17"/>
    <n v="0.82000000000000006"/>
    <n v="410"/>
  </r>
  <r>
    <n v="1084"/>
    <s v="My own channel"/>
    <s v="I want to start my own channel for gaming"/>
    <n v="550"/>
    <n v="0"/>
    <x v="2"/>
    <x v="0"/>
    <s v="USD"/>
    <n v="1407534804"/>
    <x v="1084"/>
    <b v="0"/>
    <n v="0"/>
    <b v="0"/>
    <s v="games/video games"/>
    <x v="6"/>
    <x v="17"/>
    <n v="0"/>
    <e v="#DIV/0!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x v="1085"/>
    <b v="0"/>
    <n v="9"/>
    <b v="0"/>
    <s v="games/video games"/>
    <x v="6"/>
    <x v="17"/>
    <n v="3.42"/>
    <n v="114"/>
  </r>
  <r>
    <n v="1086"/>
    <s v="Cyber Universe Online"/>
    <s v="Humanity's future in the Galaxy"/>
    <n v="18000"/>
    <n v="15"/>
    <x v="2"/>
    <x v="0"/>
    <s v="USD"/>
    <n v="1408913291"/>
    <x v="1086"/>
    <b v="0"/>
    <n v="2"/>
    <b v="0"/>
    <s v="games/video games"/>
    <x v="6"/>
    <x v="17"/>
    <n v="8.3333333333333343E-2"/>
    <n v="7.5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x v="1087"/>
    <b v="0"/>
    <n v="0"/>
    <b v="0"/>
    <s v="games/video games"/>
    <x v="6"/>
    <x v="17"/>
    <n v="0"/>
    <e v="#DIV/0!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x v="1088"/>
    <b v="0"/>
    <n v="147"/>
    <b v="0"/>
    <s v="games/video games"/>
    <x v="6"/>
    <x v="17"/>
    <n v="14.182977777777777"/>
    <n v="43.41727891156463"/>
  </r>
  <r>
    <n v="1089"/>
    <s v="Farabel"/>
    <s v="Farabel is a single player turn-based fantasy strategy game for Mac/PC/Linux"/>
    <n v="15000"/>
    <n v="1174"/>
    <x v="2"/>
    <x v="6"/>
    <s v="EUR"/>
    <n v="1435293175"/>
    <x v="1089"/>
    <b v="0"/>
    <n v="49"/>
    <b v="0"/>
    <s v="games/video games"/>
    <x v="6"/>
    <x v="17"/>
    <n v="7.8266666666666662"/>
    <n v="23.959183673469386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x v="1090"/>
    <b v="0"/>
    <n v="1"/>
    <b v="0"/>
    <s v="games/video games"/>
    <x v="6"/>
    <x v="17"/>
    <n v="3.8464497269020695E-2"/>
    <n v="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x v="1091"/>
    <b v="0"/>
    <n v="2"/>
    <b v="0"/>
    <s v="games/video games"/>
    <x v="6"/>
    <x v="17"/>
    <n v="12.5"/>
    <n v="12.5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x v="1092"/>
    <b v="0"/>
    <n v="7"/>
    <b v="0"/>
    <s v="games/video games"/>
    <x v="6"/>
    <x v="17"/>
    <n v="1.05"/>
    <n v="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x v="1093"/>
    <b v="0"/>
    <n v="4"/>
    <b v="0"/>
    <s v="games/video games"/>
    <x v="6"/>
    <x v="17"/>
    <n v="14.083333333333334"/>
    <n v="10.5625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x v="1094"/>
    <b v="0"/>
    <n v="27"/>
    <b v="0"/>
    <s v="games/video games"/>
    <x v="6"/>
    <x v="17"/>
    <n v="18.300055555555556"/>
    <n v="122.00037037037038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x v="1095"/>
    <b v="0"/>
    <n v="94"/>
    <b v="0"/>
    <s v="games/video games"/>
    <x v="6"/>
    <x v="17"/>
    <n v="5.0347999999999997"/>
    <n v="267.80851063829789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x v="1096"/>
    <b v="0"/>
    <n v="29"/>
    <b v="0"/>
    <s v="games/video games"/>
    <x v="6"/>
    <x v="17"/>
    <n v="17.933333333333334"/>
    <n v="74.206896551724142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x v="1097"/>
    <b v="0"/>
    <n v="7"/>
    <b v="0"/>
    <s v="games/video games"/>
    <x v="6"/>
    <x v="17"/>
    <n v="4.7E-2"/>
    <n v="6.7142857142857144"/>
  </r>
  <r>
    <n v="1098"/>
    <s v="Kick, Punch... Fireball"/>
    <s v="Kick, Punch... Fireball is an FPS type arena game set inside the fantasy world."/>
    <n v="25000"/>
    <n v="1803"/>
    <x v="2"/>
    <x v="0"/>
    <s v="USD"/>
    <n v="1397413095"/>
    <x v="1098"/>
    <b v="0"/>
    <n v="22"/>
    <b v="0"/>
    <s v="games/video games"/>
    <x v="6"/>
    <x v="17"/>
    <n v="7.2120000000000006"/>
    <n v="81.954545454545453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x v="1099"/>
    <b v="0"/>
    <n v="1"/>
    <b v="0"/>
    <s v="games/video games"/>
    <x v="6"/>
    <x v="17"/>
    <n v="0.5"/>
    <n v="25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x v="1100"/>
    <b v="0"/>
    <n v="10"/>
    <b v="0"/>
    <s v="games/video games"/>
    <x v="6"/>
    <x v="17"/>
    <n v="2.5"/>
    <n v="10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x v="1101"/>
    <b v="0"/>
    <n v="6"/>
    <b v="0"/>
    <s v="games/video games"/>
    <x v="6"/>
    <x v="17"/>
    <n v="4.1000000000000002E-2"/>
    <n v="6.833333333333333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x v="1102"/>
    <b v="0"/>
    <n v="24"/>
    <b v="0"/>
    <s v="games/video games"/>
    <x v="6"/>
    <x v="17"/>
    <n v="5.3125"/>
    <n v="17.708333333333332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x v="1103"/>
    <b v="0"/>
    <n v="15"/>
    <b v="0"/>
    <s v="games/video games"/>
    <x v="6"/>
    <x v="17"/>
    <n v="1.6199999999999999"/>
    <n v="16.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x v="1104"/>
    <b v="0"/>
    <n v="37"/>
    <b v="0"/>
    <s v="games/video games"/>
    <x v="6"/>
    <x v="17"/>
    <n v="4.9516666666666671"/>
    <n v="80.29729729729729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x v="1105"/>
    <b v="0"/>
    <n v="20"/>
    <b v="0"/>
    <s v="games/video games"/>
    <x v="6"/>
    <x v="17"/>
    <n v="0.159"/>
    <n v="71.55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x v="1106"/>
    <b v="0"/>
    <n v="7"/>
    <b v="0"/>
    <s v="games/video games"/>
    <x v="6"/>
    <x v="17"/>
    <n v="41.25"/>
    <n v="23.57142857142857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x v="1107"/>
    <b v="0"/>
    <n v="0"/>
    <b v="0"/>
    <s v="games/video games"/>
    <x v="6"/>
    <x v="17"/>
    <n v="0"/>
    <e v="#DIV/0!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x v="1108"/>
    <b v="0"/>
    <n v="21"/>
    <b v="0"/>
    <s v="games/video games"/>
    <x v="6"/>
    <x v="17"/>
    <n v="2.93"/>
    <n v="34.8809523809523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x v="1109"/>
    <b v="0"/>
    <n v="3"/>
    <b v="0"/>
    <s v="games/video games"/>
    <x v="6"/>
    <x v="17"/>
    <n v="0.44999999999999996"/>
    <n v="15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x v="1110"/>
    <b v="0"/>
    <n v="11"/>
    <b v="0"/>
    <s v="games/video games"/>
    <x v="6"/>
    <x v="17"/>
    <n v="0.51"/>
    <n v="23.181818181818183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x v="1111"/>
    <b v="0"/>
    <n v="1"/>
    <b v="0"/>
    <s v="games/video games"/>
    <x v="6"/>
    <x v="17"/>
    <n v="0.04"/>
    <n v="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x v="1112"/>
    <b v="0"/>
    <n v="312"/>
    <b v="0"/>
    <s v="games/video games"/>
    <x v="6"/>
    <x v="17"/>
    <n v="35.537409090909087"/>
    <n v="100.23371794871794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x v="1113"/>
    <b v="0"/>
    <n v="1"/>
    <b v="0"/>
    <s v="games/video games"/>
    <x v="6"/>
    <x v="17"/>
    <n v="0.5"/>
    <n v="5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x v="1114"/>
    <b v="0"/>
    <n v="3"/>
    <b v="0"/>
    <s v="games/video games"/>
    <x v="6"/>
    <x v="17"/>
    <n v="0.16666666666666669"/>
    <n v="3.333333333333333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x v="1115"/>
    <b v="0"/>
    <n v="4"/>
    <b v="0"/>
    <s v="games/video games"/>
    <x v="6"/>
    <x v="17"/>
    <n v="0.13250000000000001"/>
    <n v="13.2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x v="1116"/>
    <b v="0"/>
    <n v="10"/>
    <b v="0"/>
    <s v="games/video games"/>
    <x v="6"/>
    <x v="17"/>
    <n v="3.5704000000000007E-2"/>
    <n v="17.852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x v="1117"/>
    <b v="0"/>
    <n v="8"/>
    <b v="0"/>
    <s v="games/video games"/>
    <x v="6"/>
    <x v="17"/>
    <n v="8.3000000000000007"/>
    <n v="10.375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x v="1118"/>
    <b v="0"/>
    <n v="3"/>
    <b v="0"/>
    <s v="games/video games"/>
    <x v="6"/>
    <x v="17"/>
    <n v="2.4222222222222221"/>
    <n v="36.333333333333336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x v="1119"/>
    <b v="0"/>
    <n v="1"/>
    <b v="0"/>
    <s v="games/video games"/>
    <x v="6"/>
    <x v="17"/>
    <n v="0.23809523809523811"/>
    <n v="5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x v="1120"/>
    <b v="0"/>
    <n v="0"/>
    <b v="0"/>
    <s v="games/video games"/>
    <x v="6"/>
    <x v="17"/>
    <n v="0"/>
    <e v="#DIV/0!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x v="1121"/>
    <b v="0"/>
    <n v="5"/>
    <b v="0"/>
    <s v="games/video games"/>
    <x v="6"/>
    <x v="17"/>
    <n v="1.1599999999999999E-2"/>
    <n v="5.8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x v="1122"/>
    <b v="0"/>
    <n v="0"/>
    <b v="0"/>
    <s v="games/video games"/>
    <x v="6"/>
    <x v="17"/>
    <n v="0"/>
    <e v="#DIV/0!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x v="1123"/>
    <b v="0"/>
    <n v="3"/>
    <b v="0"/>
    <s v="games/video games"/>
    <x v="6"/>
    <x v="17"/>
    <n v="0.22"/>
    <n v="3.6666666666666665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x v="1124"/>
    <b v="0"/>
    <n v="7"/>
    <b v="0"/>
    <s v="games/mobile games"/>
    <x v="6"/>
    <x v="18"/>
    <n v="0.47222222222222221"/>
    <n v="60.714285714285715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x v="1125"/>
    <b v="0"/>
    <n v="0"/>
    <b v="0"/>
    <s v="games/mobile games"/>
    <x v="6"/>
    <x v="18"/>
    <n v="0"/>
    <e v="#DIV/0!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x v="1126"/>
    <b v="0"/>
    <n v="2"/>
    <b v="0"/>
    <s v="games/mobile games"/>
    <x v="6"/>
    <x v="18"/>
    <n v="0.5"/>
    <n v="5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x v="1127"/>
    <b v="0"/>
    <n v="23"/>
    <b v="0"/>
    <s v="games/mobile games"/>
    <x v="6"/>
    <x v="18"/>
    <n v="1.6714285714285713"/>
    <n v="25.434782608695652"/>
  </r>
  <r>
    <n v="1128"/>
    <s v="Flying Turds"/>
    <s v="#havingfunFTW"/>
    <n v="1000"/>
    <n v="1"/>
    <x v="2"/>
    <x v="1"/>
    <s v="GBP"/>
    <n v="1407425717"/>
    <x v="1128"/>
    <b v="0"/>
    <n v="1"/>
    <b v="0"/>
    <s v="games/mobile games"/>
    <x v="6"/>
    <x v="18"/>
    <n v="0.1"/>
    <n v="1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x v="1129"/>
    <b v="0"/>
    <n v="2"/>
    <b v="0"/>
    <s v="games/mobile games"/>
    <x v="6"/>
    <x v="18"/>
    <n v="0.105"/>
    <n v="10.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x v="1130"/>
    <b v="0"/>
    <n v="3"/>
    <b v="0"/>
    <s v="games/mobile games"/>
    <x v="6"/>
    <x v="18"/>
    <n v="0.22"/>
    <n v="3.6666666666666665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x v="1131"/>
    <b v="0"/>
    <n v="0"/>
    <b v="0"/>
    <s v="games/mobile games"/>
    <x v="6"/>
    <x v="18"/>
    <n v="0"/>
    <e v="#DIV/0!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x v="1132"/>
    <b v="0"/>
    <n v="13"/>
    <b v="0"/>
    <s v="games/mobile games"/>
    <x v="6"/>
    <x v="18"/>
    <n v="14.38"/>
    <n v="110.6153846153846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x v="1133"/>
    <b v="0"/>
    <n v="1"/>
    <b v="0"/>
    <s v="games/mobile games"/>
    <x v="6"/>
    <x v="18"/>
    <n v="0.66666666666666674"/>
    <n v="20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x v="1134"/>
    <b v="0"/>
    <n v="1"/>
    <b v="0"/>
    <s v="games/mobile games"/>
    <x v="6"/>
    <x v="18"/>
    <n v="4.0000000000000001E-3"/>
    <n v="1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x v="1135"/>
    <b v="0"/>
    <n v="1"/>
    <b v="0"/>
    <s v="games/mobile games"/>
    <x v="6"/>
    <x v="18"/>
    <n v="5"/>
    <n v="5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x v="1136"/>
    <b v="0"/>
    <n v="6"/>
    <b v="0"/>
    <s v="games/mobile games"/>
    <x v="6"/>
    <x v="18"/>
    <n v="6.4439140811455857"/>
    <n v="4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x v="1137"/>
    <b v="0"/>
    <n v="39"/>
    <b v="0"/>
    <s v="games/mobile games"/>
    <x v="6"/>
    <x v="18"/>
    <n v="39.5"/>
    <n v="253.205128205128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x v="1138"/>
    <b v="0"/>
    <n v="4"/>
    <b v="0"/>
    <s v="games/mobile games"/>
    <x v="6"/>
    <x v="18"/>
    <n v="0.35714285714285715"/>
    <n v="31.25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x v="1139"/>
    <b v="0"/>
    <n v="1"/>
    <b v="0"/>
    <s v="games/mobile games"/>
    <x v="6"/>
    <x v="18"/>
    <n v="6.25E-2"/>
    <n v="5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x v="1140"/>
    <b v="0"/>
    <n v="0"/>
    <b v="0"/>
    <s v="games/mobile games"/>
    <x v="6"/>
    <x v="18"/>
    <n v="0"/>
    <e v="#DIV/0!"/>
  </r>
  <r>
    <n v="1141"/>
    <s v="Arena Z - Zombie Survival"/>
    <s v="I think this will be a great game!"/>
    <n v="500"/>
    <n v="0"/>
    <x v="2"/>
    <x v="12"/>
    <s v="EUR"/>
    <n v="1436460450"/>
    <x v="1141"/>
    <b v="0"/>
    <n v="0"/>
    <b v="0"/>
    <s v="games/mobile games"/>
    <x v="6"/>
    <x v="18"/>
    <n v="0"/>
    <e v="#DIV/0!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x v="1142"/>
    <b v="0"/>
    <n v="0"/>
    <b v="0"/>
    <s v="games/mobile games"/>
    <x v="6"/>
    <x v="18"/>
    <n v="0"/>
    <e v="#DIV/0!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x v="1143"/>
    <b v="0"/>
    <n v="8"/>
    <b v="0"/>
    <s v="games/mobile games"/>
    <x v="6"/>
    <x v="18"/>
    <n v="0.41333333333333333"/>
    <n v="23.25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x v="1144"/>
    <b v="0"/>
    <n v="0"/>
    <b v="0"/>
    <s v="food/food trucks"/>
    <x v="7"/>
    <x v="19"/>
    <n v="0"/>
    <e v="#DIV/0!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x v="1145"/>
    <b v="0"/>
    <n v="1"/>
    <b v="0"/>
    <s v="food/food trucks"/>
    <x v="7"/>
    <x v="19"/>
    <n v="0.125"/>
    <n v="100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x v="1146"/>
    <b v="0"/>
    <n v="12"/>
    <b v="0"/>
    <s v="food/food trucks"/>
    <x v="7"/>
    <x v="19"/>
    <n v="8.8333333333333339"/>
    <n v="44.166666666666664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x v="1147"/>
    <b v="0"/>
    <n v="0"/>
    <b v="0"/>
    <s v="food/food trucks"/>
    <x v="7"/>
    <x v="19"/>
    <n v="0"/>
    <e v="#DIV/0!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x v="1148"/>
    <b v="0"/>
    <n v="3"/>
    <b v="0"/>
    <s v="food/food trucks"/>
    <x v="7"/>
    <x v="19"/>
    <n v="0.48666666666666669"/>
    <n v="24.333333333333332"/>
  </r>
  <r>
    <n v="1149"/>
    <s v="The Floridian Food Truck"/>
    <s v="Bringing culturally diverse Floridian cuisine to the people!"/>
    <n v="50000"/>
    <n v="75"/>
    <x v="2"/>
    <x v="0"/>
    <s v="USD"/>
    <n v="1466096566"/>
    <x v="1149"/>
    <b v="0"/>
    <n v="2"/>
    <b v="0"/>
    <s v="food/food trucks"/>
    <x v="7"/>
    <x v="19"/>
    <n v="0.15"/>
    <n v="37.5"/>
  </r>
  <r>
    <n v="1150"/>
    <s v="Chef Po's Food Truck"/>
    <s v="Bringing delicious authentic and fusion Taiwanese Food to the West Coast."/>
    <n v="2500"/>
    <n v="252"/>
    <x v="2"/>
    <x v="0"/>
    <s v="USD"/>
    <n v="1452293675"/>
    <x v="1150"/>
    <b v="0"/>
    <n v="6"/>
    <b v="0"/>
    <s v="food/food trucks"/>
    <x v="7"/>
    <x v="19"/>
    <n v="10.08"/>
    <n v="42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x v="1151"/>
    <b v="0"/>
    <n v="0"/>
    <b v="0"/>
    <s v="food/food trucks"/>
    <x v="7"/>
    <x v="19"/>
    <n v="0"/>
    <e v="#DIV/0!"/>
  </r>
  <r>
    <n v="1152"/>
    <s v="Peruvian King Food Truck"/>
    <s v="Peruvian food truck with an LA twist."/>
    <n v="16000"/>
    <n v="911"/>
    <x v="2"/>
    <x v="0"/>
    <s v="USD"/>
    <n v="1431709312"/>
    <x v="1152"/>
    <b v="0"/>
    <n v="15"/>
    <b v="0"/>
    <s v="food/food trucks"/>
    <x v="7"/>
    <x v="19"/>
    <n v="5.6937500000000005"/>
    <n v="60.733333333333334"/>
  </r>
  <r>
    <n v="1153"/>
    <s v="The Cold Spot Mobile Trailer"/>
    <s v="A mobile concession trailer for snow cones, ice cream, smoothies and more"/>
    <n v="8000"/>
    <n v="50"/>
    <x v="2"/>
    <x v="0"/>
    <s v="USD"/>
    <n v="1434647305"/>
    <x v="1153"/>
    <b v="0"/>
    <n v="1"/>
    <b v="0"/>
    <s v="food/food trucks"/>
    <x v="7"/>
    <x v="19"/>
    <n v="0.625"/>
    <n v="5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x v="1154"/>
    <b v="0"/>
    <n v="3"/>
    <b v="0"/>
    <s v="food/food trucks"/>
    <x v="7"/>
    <x v="19"/>
    <n v="6.5"/>
    <n v="108.33333333333333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x v="1155"/>
    <b v="0"/>
    <n v="8"/>
    <b v="0"/>
    <s v="food/food trucks"/>
    <x v="7"/>
    <x v="19"/>
    <n v="0.752"/>
    <n v="23.5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x v="1156"/>
    <b v="0"/>
    <n v="0"/>
    <b v="0"/>
    <s v="food/food trucks"/>
    <x v="7"/>
    <x v="19"/>
    <n v="0"/>
    <e v="#DIV/0!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x v="1157"/>
    <b v="0"/>
    <n v="3"/>
    <b v="0"/>
    <s v="food/food trucks"/>
    <x v="7"/>
    <x v="19"/>
    <n v="1.51"/>
    <n v="50.333333333333336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x v="1158"/>
    <b v="0"/>
    <n v="3"/>
    <b v="0"/>
    <s v="food/food trucks"/>
    <x v="7"/>
    <x v="19"/>
    <n v="0.46666666666666673"/>
    <n v="11.666666666666666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x v="1159"/>
    <b v="0"/>
    <n v="0"/>
    <b v="0"/>
    <s v="food/food trucks"/>
    <x v="7"/>
    <x v="19"/>
    <n v="0"/>
    <e v="#DIV/0!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x v="1160"/>
    <b v="0"/>
    <n v="19"/>
    <b v="0"/>
    <s v="food/food trucks"/>
    <x v="7"/>
    <x v="19"/>
    <n v="3.85"/>
    <n v="60.789473684210527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x v="1161"/>
    <b v="0"/>
    <n v="0"/>
    <b v="0"/>
    <s v="food/food trucks"/>
    <x v="7"/>
    <x v="19"/>
    <n v="0"/>
    <e v="#DIV/0!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x v="1162"/>
    <b v="0"/>
    <n v="2"/>
    <b v="0"/>
    <s v="food/food trucks"/>
    <x v="7"/>
    <x v="19"/>
    <n v="5.8333333333333341E-2"/>
    <n v="17.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x v="1163"/>
    <b v="0"/>
    <n v="0"/>
    <b v="0"/>
    <s v="food/food trucks"/>
    <x v="7"/>
    <x v="19"/>
    <n v="0"/>
    <e v="#DIV/0!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x v="1164"/>
    <b v="0"/>
    <n v="0"/>
    <b v="0"/>
    <s v="food/food trucks"/>
    <x v="7"/>
    <x v="19"/>
    <n v="0"/>
    <e v="#DIV/0!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x v="1165"/>
    <b v="0"/>
    <n v="25"/>
    <b v="0"/>
    <s v="food/food trucks"/>
    <x v="7"/>
    <x v="19"/>
    <n v="20.705000000000002"/>
    <n v="82.82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x v="1166"/>
    <b v="0"/>
    <n v="8"/>
    <b v="0"/>
    <s v="food/food trucks"/>
    <x v="7"/>
    <x v="19"/>
    <n v="19.139999999999997"/>
    <n v="358.875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x v="1167"/>
    <b v="0"/>
    <n v="16"/>
    <b v="0"/>
    <s v="food/food trucks"/>
    <x v="7"/>
    <x v="19"/>
    <n v="1.6316666666666666"/>
    <n v="61.187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x v="1168"/>
    <b v="0"/>
    <n v="3"/>
    <b v="0"/>
    <s v="food/food trucks"/>
    <x v="7"/>
    <x v="19"/>
    <n v="5.6666666666666661"/>
    <n v="34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x v="1169"/>
    <b v="0"/>
    <n v="3"/>
    <b v="0"/>
    <s v="food/food trucks"/>
    <x v="7"/>
    <x v="19"/>
    <n v="0.16999999999999998"/>
    <n v="5.666666666666667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x v="1170"/>
    <b v="0"/>
    <n v="2"/>
    <b v="0"/>
    <s v="food/food trucks"/>
    <x v="7"/>
    <x v="19"/>
    <n v="0.4"/>
    <n v="5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x v="1171"/>
    <b v="0"/>
    <n v="1"/>
    <b v="0"/>
    <s v="food/food trucks"/>
    <x v="7"/>
    <x v="19"/>
    <n v="0.1"/>
    <n v="25"/>
  </r>
  <r>
    <n v="1172"/>
    <s v="let your dayz take you to the dogs."/>
    <s v="Bringing YOUR favorite dog recipes to the streets."/>
    <n v="9000"/>
    <n v="0"/>
    <x v="2"/>
    <x v="0"/>
    <s v="USD"/>
    <n v="1408551752"/>
    <x v="1172"/>
    <b v="0"/>
    <n v="0"/>
    <b v="0"/>
    <s v="food/food trucks"/>
    <x v="7"/>
    <x v="19"/>
    <n v="0"/>
    <e v="#DIV/0!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x v="1173"/>
    <b v="0"/>
    <n v="1"/>
    <b v="0"/>
    <s v="food/food trucks"/>
    <x v="7"/>
    <x v="19"/>
    <n v="2.4E-2"/>
    <n v="3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x v="1174"/>
    <b v="0"/>
    <n v="19"/>
    <b v="0"/>
    <s v="food/food trucks"/>
    <x v="7"/>
    <x v="19"/>
    <n v="5.9066666666666672"/>
    <n v="46.631578947368418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x v="1175"/>
    <b v="0"/>
    <n v="9"/>
    <b v="0"/>
    <s v="food/food trucks"/>
    <x v="7"/>
    <x v="19"/>
    <n v="2.9250000000000003"/>
    <n v="65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x v="1176"/>
    <b v="0"/>
    <n v="1"/>
    <b v="0"/>
    <s v="food/food trucks"/>
    <x v="7"/>
    <x v="19"/>
    <n v="5.7142857142857143E-3"/>
    <n v="1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x v="1177"/>
    <b v="0"/>
    <n v="0"/>
    <b v="0"/>
    <s v="food/food trucks"/>
    <x v="7"/>
    <x v="19"/>
    <n v="0"/>
    <e v="#DIV/0!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x v="1178"/>
    <b v="0"/>
    <n v="1"/>
    <b v="0"/>
    <s v="food/food trucks"/>
    <x v="7"/>
    <x v="19"/>
    <n v="6.6666666666666671E-3"/>
    <n v="5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x v="1179"/>
    <b v="0"/>
    <n v="5"/>
    <b v="0"/>
    <s v="food/food trucks"/>
    <x v="7"/>
    <x v="19"/>
    <n v="5.3333333333333339"/>
    <n v="64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x v="1180"/>
    <b v="0"/>
    <n v="85"/>
    <b v="0"/>
    <s v="food/food trucks"/>
    <x v="7"/>
    <x v="19"/>
    <n v="11.75"/>
    <n v="69.117647058823536"/>
  </r>
  <r>
    <n v="1181"/>
    <s v="Gringo Loco Tacos Food Truck"/>
    <s v="Bringing the best tacos to the streets of Chicago!"/>
    <n v="50000"/>
    <n v="4"/>
    <x v="2"/>
    <x v="0"/>
    <s v="USD"/>
    <n v="1425197321"/>
    <x v="1181"/>
    <b v="0"/>
    <n v="3"/>
    <b v="0"/>
    <s v="food/food trucks"/>
    <x v="7"/>
    <x v="19"/>
    <n v="8.0000000000000002E-3"/>
    <n v="1.3333333333333333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x v="1182"/>
    <b v="0"/>
    <n v="4"/>
    <b v="0"/>
    <s v="food/food trucks"/>
    <x v="7"/>
    <x v="19"/>
    <n v="4.2"/>
    <n v="10.5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x v="1183"/>
    <b v="0"/>
    <n v="3"/>
    <b v="0"/>
    <s v="food/food trucks"/>
    <x v="7"/>
    <x v="19"/>
    <n v="4"/>
    <n v="33.333333333333336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x v="1184"/>
    <b v="0"/>
    <n v="375"/>
    <b v="1"/>
    <s v="photography/photobooks"/>
    <x v="8"/>
    <x v="20"/>
    <n v="104.93636363636362"/>
    <n v="61.562666666666665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x v="1185"/>
    <b v="0"/>
    <n v="111"/>
    <b v="1"/>
    <s v="photography/photobooks"/>
    <x v="8"/>
    <x v="20"/>
    <n v="105.44"/>
    <n v="118.73873873873873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x v="1186"/>
    <b v="0"/>
    <n v="123"/>
    <b v="1"/>
    <s v="photography/photobooks"/>
    <x v="8"/>
    <x v="20"/>
    <n v="106.73333333333332"/>
    <n v="65.081300813008127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x v="1187"/>
    <b v="0"/>
    <n v="70"/>
    <b v="1"/>
    <s v="photography/photobooks"/>
    <x v="8"/>
    <x v="20"/>
    <n v="104.12571428571428"/>
    <n v="130.15714285714284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x v="1188"/>
    <b v="0"/>
    <n v="85"/>
    <b v="1"/>
    <s v="photography/photobooks"/>
    <x v="8"/>
    <x v="20"/>
    <n v="160.54999999999998"/>
    <n v="37.776470588235291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x v="1189"/>
    <b v="0"/>
    <n v="86"/>
    <b v="1"/>
    <s v="photography/photobooks"/>
    <x v="8"/>
    <x v="20"/>
    <n v="107.77777777777777"/>
    <n v="112.79069767441861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x v="1190"/>
    <b v="0"/>
    <n v="13"/>
    <b v="1"/>
    <s v="photography/photobooks"/>
    <x v="8"/>
    <x v="20"/>
    <n v="135"/>
    <n v="51.92307692307692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x v="1191"/>
    <b v="0"/>
    <n v="33"/>
    <b v="1"/>
    <s v="photography/photobooks"/>
    <x v="8"/>
    <x v="20"/>
    <n v="109.07407407407408"/>
    <n v="89.242424242424249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x v="1192"/>
    <b v="0"/>
    <n v="15"/>
    <b v="1"/>
    <s v="photography/photobooks"/>
    <x v="8"/>
    <x v="20"/>
    <n v="290"/>
    <n v="19.33333333333333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x v="1193"/>
    <b v="0"/>
    <n v="273"/>
    <b v="1"/>
    <s v="photography/photobooks"/>
    <x v="8"/>
    <x v="20"/>
    <n v="103.95714285714286"/>
    <n v="79.96703296703296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x v="1194"/>
    <b v="0"/>
    <n v="714"/>
    <b v="1"/>
    <s v="photography/photobooks"/>
    <x v="8"/>
    <x v="20"/>
    <n v="322.24"/>
    <n v="56.41456582633053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x v="1195"/>
    <b v="0"/>
    <n v="170"/>
    <b v="1"/>
    <s v="photography/photobooks"/>
    <x v="8"/>
    <x v="20"/>
    <n v="135"/>
    <n v="79.411764705882348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x v="1196"/>
    <b v="0"/>
    <n v="512"/>
    <b v="1"/>
    <s v="photography/photobooks"/>
    <x v="8"/>
    <x v="20"/>
    <n v="269.91034482758624"/>
    <n v="76.439453125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x v="1197"/>
    <b v="0"/>
    <n v="314"/>
    <b v="1"/>
    <s v="photography/photobooks"/>
    <x v="8"/>
    <x v="20"/>
    <n v="253.29333333333332"/>
    <n v="12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x v="1198"/>
    <b v="0"/>
    <n v="167"/>
    <b v="1"/>
    <s v="photography/photobooks"/>
    <x v="8"/>
    <x v="20"/>
    <n v="260.59999999999997"/>
    <n v="54.61676646706586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x v="1199"/>
    <b v="0"/>
    <n v="9"/>
    <b v="1"/>
    <s v="photography/photobooks"/>
    <x v="8"/>
    <x v="20"/>
    <n v="101.31677953348381"/>
    <n v="299.22222222222223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x v="1200"/>
    <b v="0"/>
    <n v="103"/>
    <b v="1"/>
    <s v="photography/photobooks"/>
    <x v="8"/>
    <x v="20"/>
    <n v="125.60416666666667"/>
    <n v="58.533980582524272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x v="1201"/>
    <b v="0"/>
    <n v="111"/>
    <b v="1"/>
    <s v="photography/photobooks"/>
    <x v="8"/>
    <x v="20"/>
    <n v="102.43783333333334"/>
    <n v="55.371801801801809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x v="1202"/>
    <b v="0"/>
    <n v="271"/>
    <b v="1"/>
    <s v="photography/photobooks"/>
    <x v="8"/>
    <x v="20"/>
    <n v="199.244"/>
    <n v="183.80442804428046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x v="1203"/>
    <b v="0"/>
    <n v="101"/>
    <b v="1"/>
    <s v="photography/photobooks"/>
    <x v="8"/>
    <x v="20"/>
    <n v="102.45398773006136"/>
    <n v="165.34653465346534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x v="1204"/>
    <b v="0"/>
    <n v="57"/>
    <b v="1"/>
    <s v="photography/photobooks"/>
    <x v="8"/>
    <x v="20"/>
    <n v="102.94615384615385"/>
    <n v="234.78947368421052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x v="1205"/>
    <b v="0"/>
    <n v="62"/>
    <b v="1"/>
    <s v="photography/photobooks"/>
    <x v="8"/>
    <x v="20"/>
    <n v="100.86153846153847"/>
    <n v="211.48387096774192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x v="1206"/>
    <b v="0"/>
    <n v="32"/>
    <b v="1"/>
    <s v="photography/photobooks"/>
    <x v="8"/>
    <x v="20"/>
    <n v="114.99999999999999"/>
    <n v="32.34375"/>
  </r>
  <r>
    <n v="1207"/>
    <s v="ITALIANA"/>
    <s v="A humanistic photo book about ancestral &amp; post-modern Italy."/>
    <n v="16700"/>
    <n v="17396"/>
    <x v="0"/>
    <x v="13"/>
    <s v="EUR"/>
    <n v="1459418400"/>
    <x v="1207"/>
    <b v="0"/>
    <n v="141"/>
    <b v="1"/>
    <s v="photography/photobooks"/>
    <x v="8"/>
    <x v="20"/>
    <n v="104.16766467065868"/>
    <n v="123.37588652482269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x v="1208"/>
    <b v="0"/>
    <n v="75"/>
    <b v="1"/>
    <s v="photography/photobooks"/>
    <x v="8"/>
    <x v="20"/>
    <n v="155.29999999999998"/>
    <n v="207.0666666666666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x v="1209"/>
    <b v="0"/>
    <n v="46"/>
    <b v="1"/>
    <s v="photography/photobooks"/>
    <x v="8"/>
    <x v="20"/>
    <n v="106"/>
    <n v="138.2608695652174"/>
  </r>
  <r>
    <n v="1210"/>
    <s v="Det Andra GÃ¶teborg"/>
    <s v="En fotobok om livet i det enda andra GÃ¶teborg i vÃ¤rlden"/>
    <n v="20000"/>
    <n v="50863"/>
    <x v="0"/>
    <x v="11"/>
    <s v="SEK"/>
    <n v="1433106000"/>
    <x v="1210"/>
    <b v="0"/>
    <n v="103"/>
    <b v="1"/>
    <s v="photography/photobooks"/>
    <x v="8"/>
    <x v="20"/>
    <n v="254.31499999999997"/>
    <n v="493.81553398058253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x v="1211"/>
    <b v="0"/>
    <n v="6"/>
    <b v="1"/>
    <s v="photography/photobooks"/>
    <x v="8"/>
    <x v="20"/>
    <n v="101.1"/>
    <n v="168.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x v="1212"/>
    <b v="0"/>
    <n v="83"/>
    <b v="1"/>
    <s v="photography/photobooks"/>
    <x v="8"/>
    <x v="20"/>
    <n v="129.04"/>
    <n v="38.867469879518069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x v="1213"/>
    <b v="0"/>
    <n v="108"/>
    <b v="1"/>
    <s v="photography/photobooks"/>
    <x v="8"/>
    <x v="20"/>
    <n v="102.23076923076924"/>
    <n v="61.527777777777779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x v="1214"/>
    <b v="0"/>
    <n v="25"/>
    <b v="1"/>
    <s v="photography/photobooks"/>
    <x v="8"/>
    <x v="20"/>
    <n v="131.80000000000001"/>
    <n v="105.44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x v="1215"/>
    <b v="0"/>
    <n v="549"/>
    <b v="1"/>
    <s v="photography/photobooks"/>
    <x v="8"/>
    <x v="20"/>
    <n v="786.0802000000001"/>
    <n v="71.592003642987251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x v="1216"/>
    <b v="0"/>
    <n v="222"/>
    <b v="1"/>
    <s v="photography/photobooks"/>
    <x v="8"/>
    <x v="20"/>
    <n v="145.70000000000002"/>
    <n v="91.88288288288288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x v="1217"/>
    <b v="0"/>
    <n v="183"/>
    <b v="1"/>
    <s v="photography/photobooks"/>
    <x v="8"/>
    <x v="20"/>
    <n v="102.60000000000001"/>
    <n v="148.57377049180329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x v="1218"/>
    <b v="0"/>
    <n v="89"/>
    <b v="1"/>
    <s v="photography/photobooks"/>
    <x v="8"/>
    <x v="20"/>
    <n v="172.27777777777777"/>
    <n v="174.2134831460674"/>
  </r>
  <r>
    <n v="1219"/>
    <s v="The Box"/>
    <s v="The Box is a fine art book of Ron Amato's innovative and seductive photography project."/>
    <n v="16350"/>
    <n v="26024"/>
    <x v="0"/>
    <x v="0"/>
    <s v="USD"/>
    <n v="1476961513"/>
    <x v="1219"/>
    <b v="0"/>
    <n v="253"/>
    <b v="1"/>
    <s v="photography/photobooks"/>
    <x v="8"/>
    <x v="20"/>
    <n v="159.16819571865443"/>
    <n v="102.86166007905139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x v="1220"/>
    <b v="0"/>
    <n v="140"/>
    <b v="1"/>
    <s v="photography/photobooks"/>
    <x v="8"/>
    <x v="20"/>
    <n v="103.76666666666668"/>
    <n v="111.1785714285714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x v="1221"/>
    <b v="0"/>
    <n v="103"/>
    <b v="1"/>
    <s v="photography/photobooks"/>
    <x v="8"/>
    <x v="20"/>
    <n v="111.40954545454547"/>
    <n v="23.796213592233013"/>
  </r>
  <r>
    <n v="1222"/>
    <s v="Project Pilgrim"/>
    <s v="Project Pilgrim is my effort to work towards normalizing mental health."/>
    <n v="4000"/>
    <n v="11215"/>
    <x v="0"/>
    <x v="5"/>
    <s v="CAD"/>
    <n v="1459483200"/>
    <x v="1222"/>
    <b v="0"/>
    <n v="138"/>
    <b v="1"/>
    <s v="photography/photobooks"/>
    <x v="8"/>
    <x v="20"/>
    <n v="280.375"/>
    <n v="81.268115942028984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x v="1223"/>
    <b v="0"/>
    <n v="191"/>
    <b v="1"/>
    <s v="photography/photobooks"/>
    <x v="8"/>
    <x v="20"/>
    <n v="112.10606060606061"/>
    <n v="116.21465968586388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x v="1224"/>
    <b v="0"/>
    <n v="18"/>
    <b v="0"/>
    <s v="music/world music"/>
    <x v="4"/>
    <x v="21"/>
    <n v="7.0666666666666673"/>
    <n v="58.88888888888888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x v="1225"/>
    <b v="0"/>
    <n v="3"/>
    <b v="0"/>
    <s v="music/world music"/>
    <x v="4"/>
    <x v="21"/>
    <n v="4.3999999999999995"/>
    <n v="4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x v="1226"/>
    <b v="0"/>
    <n v="40"/>
    <b v="0"/>
    <s v="music/world music"/>
    <x v="4"/>
    <x v="21"/>
    <n v="3.8739999999999997"/>
    <n v="48.42499999999999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x v="1227"/>
    <b v="0"/>
    <n v="0"/>
    <b v="0"/>
    <s v="music/world music"/>
    <x v="4"/>
    <x v="21"/>
    <n v="0"/>
    <e v="#DIV/0!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x v="1228"/>
    <b v="0"/>
    <n v="24"/>
    <b v="0"/>
    <s v="music/world music"/>
    <x v="4"/>
    <x v="21"/>
    <n v="29.299999999999997"/>
    <n v="61.04166666666666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x v="1229"/>
    <b v="0"/>
    <n v="1"/>
    <b v="0"/>
    <s v="music/world music"/>
    <x v="4"/>
    <x v="21"/>
    <n v="0.90909090909090906"/>
    <n v="2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x v="1230"/>
    <b v="0"/>
    <n v="0"/>
    <b v="0"/>
    <s v="music/world music"/>
    <x v="4"/>
    <x v="21"/>
    <n v="0"/>
    <e v="#DIV/0!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x v="1231"/>
    <b v="0"/>
    <n v="0"/>
    <b v="0"/>
    <s v="music/world music"/>
    <x v="4"/>
    <x v="21"/>
    <n v="0"/>
    <e v="#DIV/0!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x v="1232"/>
    <b v="0"/>
    <n v="1"/>
    <b v="0"/>
    <s v="music/world music"/>
    <x v="4"/>
    <x v="21"/>
    <n v="0.8"/>
    <n v="4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x v="1233"/>
    <b v="0"/>
    <n v="6"/>
    <b v="0"/>
    <s v="music/world music"/>
    <x v="4"/>
    <x v="21"/>
    <n v="11.600000000000001"/>
    <n v="19.333333333333332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x v="1234"/>
    <b v="0"/>
    <n v="0"/>
    <b v="0"/>
    <s v="music/world music"/>
    <x v="4"/>
    <x v="21"/>
    <n v="0"/>
    <e v="#DIV/0!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x v="1235"/>
    <b v="0"/>
    <n v="6"/>
    <b v="0"/>
    <s v="music/world music"/>
    <x v="4"/>
    <x v="21"/>
    <n v="2.7873639500929119"/>
    <n v="35"/>
  </r>
  <r>
    <n v="1236"/>
    <s v="&quot;Volando&quot; CD Release (Canceled)"/>
    <s v="Raising money to give the musicians their due."/>
    <n v="2500"/>
    <n v="0"/>
    <x v="1"/>
    <x v="0"/>
    <s v="USD"/>
    <n v="1343491200"/>
    <x v="1236"/>
    <b v="0"/>
    <n v="0"/>
    <b v="0"/>
    <s v="music/world music"/>
    <x v="4"/>
    <x v="21"/>
    <n v="0"/>
    <e v="#DIV/0!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x v="1237"/>
    <b v="0"/>
    <n v="0"/>
    <b v="0"/>
    <s v="music/world music"/>
    <x v="4"/>
    <x v="21"/>
    <n v="0"/>
    <e v="#DIV/0!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x v="1238"/>
    <b v="0"/>
    <n v="3"/>
    <b v="0"/>
    <s v="music/world music"/>
    <x v="4"/>
    <x v="21"/>
    <n v="17.8"/>
    <n v="59.33333333333333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x v="1239"/>
    <b v="0"/>
    <n v="0"/>
    <b v="0"/>
    <s v="music/world music"/>
    <x v="4"/>
    <x v="21"/>
    <n v="0"/>
    <e v="#DIV/0!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x v="1240"/>
    <b v="0"/>
    <n v="8"/>
    <b v="0"/>
    <s v="music/world music"/>
    <x v="4"/>
    <x v="21"/>
    <n v="3.0124999999999997"/>
    <n v="30.12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x v="1241"/>
    <b v="0"/>
    <n v="34"/>
    <b v="0"/>
    <s v="music/world music"/>
    <x v="4"/>
    <x v="21"/>
    <n v="50.739999999999995"/>
    <n v="74.617647058823536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x v="1242"/>
    <b v="0"/>
    <n v="1"/>
    <b v="0"/>
    <s v="music/world music"/>
    <x v="4"/>
    <x v="21"/>
    <n v="0.54884742041712409"/>
    <n v="5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x v="1243"/>
    <b v="0"/>
    <n v="38"/>
    <b v="0"/>
    <s v="music/world music"/>
    <x v="4"/>
    <x v="21"/>
    <n v="14.091666666666667"/>
    <n v="44.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x v="1244"/>
    <b v="1"/>
    <n v="45"/>
    <b v="1"/>
    <s v="music/rock"/>
    <x v="4"/>
    <x v="11"/>
    <n v="103.8"/>
    <n v="46.13333333333333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x v="1245"/>
    <b v="1"/>
    <n v="17"/>
    <b v="1"/>
    <s v="music/rock"/>
    <x v="4"/>
    <x v="11"/>
    <n v="120.24999999999999"/>
    <n v="141.47058823529412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x v="1246"/>
    <b v="1"/>
    <n v="31"/>
    <b v="1"/>
    <s v="music/rock"/>
    <x v="4"/>
    <x v="11"/>
    <n v="117"/>
    <n v="75.48387096774193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x v="1247"/>
    <b v="1"/>
    <n v="50"/>
    <b v="1"/>
    <s v="music/rock"/>
    <x v="4"/>
    <x v="11"/>
    <n v="122.14285714285715"/>
    <n v="85.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x v="1248"/>
    <b v="1"/>
    <n v="59"/>
    <b v="1"/>
    <s v="music/rock"/>
    <x v="4"/>
    <x v="11"/>
    <n v="151.63999999999999"/>
    <n v="64.254237288135599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x v="1249"/>
    <b v="1"/>
    <n v="81"/>
    <b v="1"/>
    <s v="music/rock"/>
    <x v="4"/>
    <x v="11"/>
    <n v="104.44"/>
    <n v="64.4691358024691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x v="1250"/>
    <b v="1"/>
    <n v="508"/>
    <b v="1"/>
    <s v="music/rock"/>
    <x v="4"/>
    <x v="11"/>
    <n v="200.15333333333331"/>
    <n v="118.2007874015748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x v="1251"/>
    <b v="1"/>
    <n v="74"/>
    <b v="1"/>
    <s v="music/rock"/>
    <x v="4"/>
    <x v="11"/>
    <n v="101.8"/>
    <n v="82.5405405405405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x v="1252"/>
    <b v="1"/>
    <n v="141"/>
    <b v="1"/>
    <s v="music/rock"/>
    <x v="4"/>
    <x v="11"/>
    <n v="137.65714285714284"/>
    <n v="34.17021276595744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x v="1253"/>
    <b v="1"/>
    <n v="711"/>
    <b v="1"/>
    <s v="music/rock"/>
    <x v="4"/>
    <x v="11"/>
    <n v="303833.2"/>
    <n v="42.73322081575246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x v="1254"/>
    <b v="1"/>
    <n v="141"/>
    <b v="1"/>
    <s v="music/rock"/>
    <x v="4"/>
    <x v="11"/>
    <n v="198.85074626865671"/>
    <n v="94.489361702127653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x v="1255"/>
    <b v="1"/>
    <n v="109"/>
    <b v="1"/>
    <s v="music/rock"/>
    <x v="4"/>
    <x v="11"/>
    <n v="202.36666666666667"/>
    <n v="55.697247706422019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x v="1256"/>
    <b v="1"/>
    <n v="361"/>
    <b v="1"/>
    <s v="music/rock"/>
    <x v="4"/>
    <x v="11"/>
    <n v="117.96376666666666"/>
    <n v="98.03083102493073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x v="1257"/>
    <b v="1"/>
    <n v="176"/>
    <b v="1"/>
    <s v="music/rock"/>
    <x v="4"/>
    <x v="11"/>
    <n v="294.72727272727275"/>
    <n v="92.102272727272734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x v="1258"/>
    <b v="1"/>
    <n v="670"/>
    <b v="1"/>
    <s v="music/rock"/>
    <x v="4"/>
    <x v="11"/>
    <n v="213.14633333333336"/>
    <n v="38.175462686567165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x v="1259"/>
    <b v="1"/>
    <n v="96"/>
    <b v="1"/>
    <s v="music/rock"/>
    <x v="4"/>
    <x v="11"/>
    <n v="104.24"/>
    <n v="27.145833333333332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x v="1260"/>
    <b v="1"/>
    <n v="74"/>
    <b v="1"/>
    <s v="music/rock"/>
    <x v="4"/>
    <x v="11"/>
    <n v="113.66666666666667"/>
    <n v="50.689189189189186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x v="1261"/>
    <b v="1"/>
    <n v="52"/>
    <b v="1"/>
    <s v="music/rock"/>
    <x v="4"/>
    <x v="11"/>
    <n v="101.25"/>
    <n v="38.942307692307693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x v="1262"/>
    <b v="1"/>
    <n v="105"/>
    <b v="1"/>
    <s v="music/rock"/>
    <x v="4"/>
    <x v="11"/>
    <n v="125.41538461538462"/>
    <n v="77.63809523809523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x v="1263"/>
    <b v="1"/>
    <n v="41"/>
    <b v="1"/>
    <s v="music/rock"/>
    <x v="4"/>
    <x v="11"/>
    <n v="119"/>
    <n v="43.53658536585366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x v="1264"/>
    <b v="1"/>
    <n v="34"/>
    <b v="1"/>
    <s v="music/rock"/>
    <x v="4"/>
    <x v="11"/>
    <n v="166.46153846153845"/>
    <n v="31.823529411764707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x v="1265"/>
    <b v="1"/>
    <n v="66"/>
    <b v="1"/>
    <s v="music/rock"/>
    <x v="4"/>
    <x v="11"/>
    <n v="119.14771428571429"/>
    <n v="63.184393939393942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x v="1266"/>
    <b v="1"/>
    <n v="50"/>
    <b v="1"/>
    <s v="music/rock"/>
    <x v="4"/>
    <x v="11"/>
    <n v="100.47368421052632"/>
    <n v="190.9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x v="1267"/>
    <b v="1"/>
    <n v="159"/>
    <b v="1"/>
    <s v="music/rock"/>
    <x v="4"/>
    <x v="11"/>
    <n v="101.8"/>
    <n v="140.8553459119496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x v="1268"/>
    <b v="1"/>
    <n v="182"/>
    <b v="1"/>
    <s v="music/rock"/>
    <x v="4"/>
    <x v="11"/>
    <n v="116.66666666666667"/>
    <n v="76.92307692307692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x v="1269"/>
    <b v="1"/>
    <n v="206"/>
    <b v="1"/>
    <s v="music/rock"/>
    <x v="4"/>
    <x v="11"/>
    <n v="108.64893617021276"/>
    <n v="99.15533980582525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x v="1270"/>
    <b v="1"/>
    <n v="169"/>
    <b v="1"/>
    <s v="music/rock"/>
    <x v="4"/>
    <x v="11"/>
    <n v="114.72"/>
    <n v="67.881656804733723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x v="1271"/>
    <b v="1"/>
    <n v="31"/>
    <b v="1"/>
    <s v="music/rock"/>
    <x v="4"/>
    <x v="11"/>
    <n v="101.8"/>
    <n v="246.2903225806451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x v="1272"/>
    <b v="1"/>
    <n v="28"/>
    <b v="1"/>
    <s v="music/rock"/>
    <x v="4"/>
    <x v="11"/>
    <n v="106"/>
    <n v="189.28571428571428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x v="1273"/>
    <b v="1"/>
    <n v="54"/>
    <b v="1"/>
    <s v="music/rock"/>
    <x v="4"/>
    <x v="11"/>
    <n v="103.49999999999999"/>
    <n v="76.66666666666667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x v="1274"/>
    <b v="1"/>
    <n v="467"/>
    <b v="1"/>
    <s v="music/rock"/>
    <x v="4"/>
    <x v="11"/>
    <n v="154.97535999999999"/>
    <n v="82.963254817987149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x v="1275"/>
    <b v="1"/>
    <n v="389"/>
    <b v="1"/>
    <s v="music/rock"/>
    <x v="4"/>
    <x v="11"/>
    <n v="162.14066666666668"/>
    <n v="62.522107969151669"/>
  </r>
  <r>
    <n v="1276"/>
    <s v="MR. DREAM GOES TO JAIL"/>
    <s v="Sponsor this Brooklyn punk band's debut seven-inch, MR. DREAM GOES TO JAIL."/>
    <n v="3000"/>
    <n v="3132.63"/>
    <x v="0"/>
    <x v="0"/>
    <s v="USD"/>
    <n v="1251777600"/>
    <x v="1276"/>
    <b v="1"/>
    <n v="68"/>
    <b v="1"/>
    <s v="music/rock"/>
    <x v="4"/>
    <x v="11"/>
    <n v="104.42100000000001"/>
    <n v="46.06808823529412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x v="1277"/>
    <b v="1"/>
    <n v="413"/>
    <b v="1"/>
    <s v="music/rock"/>
    <x v="4"/>
    <x v="11"/>
    <n v="106.12433333333333"/>
    <n v="38.543946731234868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x v="1278"/>
    <b v="1"/>
    <n v="190"/>
    <b v="1"/>
    <s v="music/rock"/>
    <x v="4"/>
    <x v="11"/>
    <n v="154.93846153846152"/>
    <n v="53.00526315789473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x v="1279"/>
    <b v="1"/>
    <n v="189"/>
    <b v="1"/>
    <s v="music/rock"/>
    <x v="4"/>
    <x v="11"/>
    <n v="110.77157238734421"/>
    <n v="73.355396825396824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x v="1280"/>
    <b v="1"/>
    <n v="130"/>
    <b v="1"/>
    <s v="music/rock"/>
    <x v="4"/>
    <x v="11"/>
    <n v="110.91186666666665"/>
    <n v="127.97523076923076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x v="1281"/>
    <b v="1"/>
    <n v="74"/>
    <b v="1"/>
    <s v="music/rock"/>
    <x v="4"/>
    <x v="11"/>
    <n v="110.71428571428572"/>
    <n v="104.7297297297297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x v="1282"/>
    <b v="1"/>
    <n v="274"/>
    <b v="1"/>
    <s v="music/rock"/>
    <x v="4"/>
    <x v="11"/>
    <n v="123.61333333333333"/>
    <n v="67.671532846715323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x v="1283"/>
    <b v="1"/>
    <n v="22"/>
    <b v="1"/>
    <s v="music/rock"/>
    <x v="4"/>
    <x v="11"/>
    <n v="211.05"/>
    <n v="95.931818181818187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x v="1284"/>
    <b v="0"/>
    <n v="31"/>
    <b v="1"/>
    <s v="theater/plays"/>
    <x v="1"/>
    <x v="6"/>
    <n v="101"/>
    <n v="65.161290322580641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x v="1285"/>
    <b v="0"/>
    <n v="63"/>
    <b v="1"/>
    <s v="theater/plays"/>
    <x v="1"/>
    <x v="6"/>
    <n v="101.64999999999999"/>
    <n v="32.269841269841272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x v="1286"/>
    <b v="0"/>
    <n v="20"/>
    <b v="1"/>
    <s v="theater/plays"/>
    <x v="1"/>
    <x v="6"/>
    <n v="108.33333333333333"/>
    <n v="81.2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x v="1287"/>
    <b v="0"/>
    <n v="25"/>
    <b v="1"/>
    <s v="theater/plays"/>
    <x v="1"/>
    <x v="6"/>
    <n v="242"/>
    <n v="24.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x v="1288"/>
    <b v="0"/>
    <n v="61"/>
    <b v="1"/>
    <s v="theater/plays"/>
    <x v="1"/>
    <x v="6"/>
    <n v="100.44999999999999"/>
    <n v="65.868852459016395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x v="1289"/>
    <b v="0"/>
    <n v="52"/>
    <b v="1"/>
    <s v="theater/plays"/>
    <x v="1"/>
    <x v="6"/>
    <n v="125.06666666666666"/>
    <n v="36.07692307692308"/>
  </r>
  <r>
    <n v="1290"/>
    <s v="I Died... I Came Back, ... Whatever"/>
    <s v="Sometimes your Heart has to STOP for your Life to START."/>
    <n v="3500"/>
    <n v="3800"/>
    <x v="0"/>
    <x v="0"/>
    <s v="USD"/>
    <n v="1429772340"/>
    <x v="1290"/>
    <b v="0"/>
    <n v="86"/>
    <b v="1"/>
    <s v="theater/plays"/>
    <x v="1"/>
    <x v="6"/>
    <n v="108.57142857142857"/>
    <n v="44.18604651162790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x v="1291"/>
    <b v="0"/>
    <n v="42"/>
    <b v="1"/>
    <s v="theater/plays"/>
    <x v="1"/>
    <x v="6"/>
    <n v="145.70000000000002"/>
    <n v="104.07142857142857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x v="1292"/>
    <b v="0"/>
    <n v="52"/>
    <b v="1"/>
    <s v="theater/plays"/>
    <x v="1"/>
    <x v="6"/>
    <n v="110.00000000000001"/>
    <n v="35.9615384615384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x v="1293"/>
    <b v="0"/>
    <n v="120"/>
    <b v="1"/>
    <s v="theater/plays"/>
    <x v="1"/>
    <x v="6"/>
    <n v="102.23333333333333"/>
    <n v="127.79166666666667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x v="1294"/>
    <b v="0"/>
    <n v="22"/>
    <b v="1"/>
    <s v="theater/plays"/>
    <x v="1"/>
    <x v="6"/>
    <n v="122"/>
    <n v="27.72727272727272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x v="1295"/>
    <b v="0"/>
    <n v="64"/>
    <b v="1"/>
    <s v="theater/plays"/>
    <x v="1"/>
    <x v="6"/>
    <n v="101.96000000000001"/>
    <n v="39.82812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x v="1296"/>
    <b v="0"/>
    <n v="23"/>
    <b v="1"/>
    <s v="theater/plays"/>
    <x v="1"/>
    <x v="6"/>
    <n v="141.1764705882353"/>
    <n v="52.173913043478258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x v="1297"/>
    <b v="0"/>
    <n v="238"/>
    <b v="1"/>
    <s v="theater/plays"/>
    <x v="1"/>
    <x v="6"/>
    <n v="109.52500000000001"/>
    <n v="92.03781512605041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x v="1298"/>
    <b v="0"/>
    <n v="33"/>
    <b v="1"/>
    <s v="theater/plays"/>
    <x v="1"/>
    <x v="6"/>
    <n v="104.65"/>
    <n v="63.42424242424242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x v="1299"/>
    <b v="0"/>
    <n v="32"/>
    <b v="1"/>
    <s v="theater/plays"/>
    <x v="1"/>
    <x v="6"/>
    <n v="124"/>
    <n v="135.625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x v="1300"/>
    <b v="0"/>
    <n v="24"/>
    <b v="1"/>
    <s v="theater/plays"/>
    <x v="1"/>
    <x v="6"/>
    <n v="135"/>
    <n v="168.75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x v="1301"/>
    <b v="0"/>
    <n v="29"/>
    <b v="1"/>
    <s v="theater/plays"/>
    <x v="1"/>
    <x v="6"/>
    <n v="102.75000000000001"/>
    <n v="70.862068965517238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x v="1302"/>
    <b v="0"/>
    <n v="50"/>
    <b v="1"/>
    <s v="theater/plays"/>
    <x v="1"/>
    <x v="6"/>
    <n v="100"/>
    <n v="50"/>
  </r>
  <r>
    <n v="1303"/>
    <s v="Forward Arena Theatre Company: Summer Season"/>
    <s v="Groundbreaking queer theatre."/>
    <n v="3500"/>
    <n v="4559.13"/>
    <x v="0"/>
    <x v="1"/>
    <s v="GBP"/>
    <n v="1469962800"/>
    <x v="1303"/>
    <b v="0"/>
    <n v="108"/>
    <b v="1"/>
    <s v="theater/plays"/>
    <x v="1"/>
    <x v="6"/>
    <n v="130.26085714285716"/>
    <n v="42.21416666666667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x v="1304"/>
    <b v="0"/>
    <n v="104"/>
    <b v="0"/>
    <s v="technology/wearables"/>
    <x v="2"/>
    <x v="8"/>
    <n v="39.627499999999998"/>
    <n v="152.4134615384615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x v="1305"/>
    <b v="0"/>
    <n v="86"/>
    <b v="0"/>
    <s v="technology/wearables"/>
    <x v="2"/>
    <x v="8"/>
    <n v="25.976666666666663"/>
    <n v="90.616279069767444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x v="1306"/>
    <b v="0"/>
    <n v="356"/>
    <b v="0"/>
    <s v="technology/wearables"/>
    <x v="2"/>
    <x v="8"/>
    <n v="65.24636363636364"/>
    <n v="201.60393258426967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x v="1307"/>
    <b v="0"/>
    <n v="45"/>
    <b v="0"/>
    <s v="technology/wearables"/>
    <x v="2"/>
    <x v="8"/>
    <n v="11.514000000000001"/>
    <n v="127.93333333333334"/>
  </r>
  <r>
    <n v="1308"/>
    <s v="Boost Band: Wristband Phone Charger (Canceled)"/>
    <s v="Boost Band, a wristband that charges any device"/>
    <n v="10000"/>
    <n v="1136"/>
    <x v="1"/>
    <x v="0"/>
    <s v="USD"/>
    <n v="1475937812"/>
    <x v="1308"/>
    <b v="0"/>
    <n v="38"/>
    <b v="0"/>
    <s v="technology/wearables"/>
    <x v="2"/>
    <x v="8"/>
    <n v="11.360000000000001"/>
    <n v="29.894736842105264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x v="1309"/>
    <b v="0"/>
    <n v="35"/>
    <b v="0"/>
    <s v="technology/wearables"/>
    <x v="2"/>
    <x v="8"/>
    <n v="111.99130434782609"/>
    <n v="367.97142857142859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x v="1310"/>
    <b v="0"/>
    <n v="24"/>
    <b v="0"/>
    <s v="technology/wearables"/>
    <x v="2"/>
    <x v="8"/>
    <n v="15.5"/>
    <n v="129.16666666666666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x v="1311"/>
    <b v="0"/>
    <n v="100"/>
    <b v="0"/>
    <s v="technology/wearables"/>
    <x v="2"/>
    <x v="8"/>
    <n v="32.027999999999999"/>
    <n v="800.7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x v="1312"/>
    <b v="0"/>
    <n v="1"/>
    <b v="0"/>
    <s v="technology/wearables"/>
    <x v="2"/>
    <x v="8"/>
    <n v="0.60869565217391308"/>
    <n v="2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x v="1313"/>
    <b v="0"/>
    <n v="122"/>
    <b v="0"/>
    <s v="technology/wearables"/>
    <x v="2"/>
    <x v="8"/>
    <n v="31.114999999999998"/>
    <n v="102.0163934426229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x v="1314"/>
    <b v="0"/>
    <n v="11"/>
    <b v="0"/>
    <s v="technology/wearables"/>
    <x v="2"/>
    <x v="8"/>
    <n v="1.1266666666666667"/>
    <n v="184.36363636363637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x v="1315"/>
    <b v="0"/>
    <n v="248"/>
    <b v="0"/>
    <s v="technology/wearables"/>
    <x v="2"/>
    <x v="8"/>
    <n v="40.404000000000003"/>
    <n v="162.91935483870967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x v="1316"/>
    <b v="0"/>
    <n v="1"/>
    <b v="0"/>
    <s v="technology/wearables"/>
    <x v="2"/>
    <x v="8"/>
    <n v="1.3333333333333333E-3"/>
    <n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x v="1317"/>
    <b v="0"/>
    <n v="19"/>
    <b v="0"/>
    <s v="technology/wearables"/>
    <x v="2"/>
    <x v="8"/>
    <n v="5.7334999999999994"/>
    <n v="603.52631578947364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x v="1318"/>
    <b v="0"/>
    <n v="135"/>
    <b v="0"/>
    <s v="technology/wearables"/>
    <x v="2"/>
    <x v="8"/>
    <n v="15.324999999999999"/>
    <n v="45.407407407407405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x v="1319"/>
    <b v="0"/>
    <n v="9"/>
    <b v="0"/>
    <s v="technology/wearables"/>
    <x v="2"/>
    <x v="8"/>
    <n v="15.103448275862069"/>
    <n v="97.33333333333332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x v="1320"/>
    <b v="0"/>
    <n v="3"/>
    <b v="0"/>
    <s v="technology/wearables"/>
    <x v="2"/>
    <x v="8"/>
    <n v="0.503"/>
    <n v="167.66666666666666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x v="1321"/>
    <b v="0"/>
    <n v="7"/>
    <b v="0"/>
    <s v="technology/wearables"/>
    <x v="2"/>
    <x v="8"/>
    <n v="1.3028138528138529"/>
    <n v="859.85714285714289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x v="1322"/>
    <b v="0"/>
    <n v="4"/>
    <b v="0"/>
    <s v="technology/wearables"/>
    <x v="2"/>
    <x v="8"/>
    <n v="0.30285714285714288"/>
    <n v="26.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x v="1323"/>
    <b v="0"/>
    <n v="44"/>
    <b v="0"/>
    <s v="technology/wearables"/>
    <x v="2"/>
    <x v="8"/>
    <n v="8.8800000000000008"/>
    <n v="30.27272727272727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x v="1324"/>
    <b v="0"/>
    <n v="90"/>
    <b v="0"/>
    <s v="technology/wearables"/>
    <x v="2"/>
    <x v="8"/>
    <n v="9.84"/>
    <n v="54.66666666666666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x v="1325"/>
    <b v="0"/>
    <n v="8"/>
    <b v="0"/>
    <s v="technology/wearables"/>
    <x v="2"/>
    <x v="8"/>
    <n v="2.4299999999999997"/>
    <n v="60.7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x v="1326"/>
    <b v="0"/>
    <n v="11"/>
    <b v="0"/>
    <s v="technology/wearables"/>
    <x v="2"/>
    <x v="8"/>
    <n v="1.1299999999999999"/>
    <n v="102.7272727272727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x v="1327"/>
    <b v="0"/>
    <n v="41"/>
    <b v="0"/>
    <s v="technology/wearables"/>
    <x v="2"/>
    <x v="8"/>
    <n v="3.5520833333333335"/>
    <n v="41.58536585365853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x v="1328"/>
    <b v="0"/>
    <n v="15"/>
    <b v="0"/>
    <s v="technology/wearables"/>
    <x v="2"/>
    <x v="8"/>
    <n v="2.3306666666666667"/>
    <n v="116.5333333333333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x v="1329"/>
    <b v="0"/>
    <n v="9"/>
    <b v="0"/>
    <s v="technology/wearables"/>
    <x v="2"/>
    <x v="8"/>
    <n v="0.81600000000000006"/>
    <n v="45.333333333333336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x v="1330"/>
    <b v="0"/>
    <n v="50"/>
    <b v="0"/>
    <s v="technology/wearables"/>
    <x v="2"/>
    <x v="8"/>
    <n v="22.494285714285713"/>
    <n v="157.4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x v="1331"/>
    <b v="0"/>
    <n v="34"/>
    <b v="0"/>
    <s v="technology/wearables"/>
    <x v="2"/>
    <x v="8"/>
    <n v="1.3668"/>
    <n v="100.5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x v="1332"/>
    <b v="0"/>
    <n v="0"/>
    <b v="0"/>
    <s v="technology/wearables"/>
    <x v="2"/>
    <x v="8"/>
    <n v="0"/>
    <e v="#DIV/0!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x v="1333"/>
    <b v="0"/>
    <n v="0"/>
    <b v="0"/>
    <s v="technology/wearables"/>
    <x v="2"/>
    <x v="8"/>
    <n v="0"/>
    <e v="#DIV/0!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x v="1334"/>
    <b v="0"/>
    <n v="276"/>
    <b v="0"/>
    <s v="technology/wearables"/>
    <x v="2"/>
    <x v="8"/>
    <n v="10.754135338345865"/>
    <n v="51.822463768115945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x v="1335"/>
    <b v="0"/>
    <n v="16"/>
    <b v="0"/>
    <s v="technology/wearables"/>
    <x v="2"/>
    <x v="8"/>
    <n v="19.759999999999998"/>
    <n v="308.7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x v="1336"/>
    <b v="0"/>
    <n v="224"/>
    <b v="0"/>
    <s v="technology/wearables"/>
    <x v="2"/>
    <x v="8"/>
    <n v="84.946999999999989"/>
    <n v="379.2276785714285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x v="1337"/>
    <b v="0"/>
    <n v="140"/>
    <b v="0"/>
    <s v="technology/wearables"/>
    <x v="2"/>
    <x v="8"/>
    <n v="49.381999999999998"/>
    <n v="176.3642857142857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x v="1338"/>
    <b v="0"/>
    <n v="15"/>
    <b v="0"/>
    <s v="technology/wearables"/>
    <x v="2"/>
    <x v="8"/>
    <n v="3.3033333333333332"/>
    <n v="66.066666666666663"/>
  </r>
  <r>
    <n v="1339"/>
    <s v="Linkoo (Canceled)"/>
    <s v="World's Smallest customizable Phone &amp; GPS Watch for kids !"/>
    <n v="50000"/>
    <n v="3317"/>
    <x v="1"/>
    <x v="0"/>
    <s v="USD"/>
    <n v="1418056315"/>
    <x v="1339"/>
    <b v="0"/>
    <n v="37"/>
    <b v="0"/>
    <s v="technology/wearables"/>
    <x v="2"/>
    <x v="8"/>
    <n v="6.6339999999999995"/>
    <n v="89.648648648648646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x v="1340"/>
    <b v="0"/>
    <n v="0"/>
    <b v="0"/>
    <s v="technology/wearables"/>
    <x v="2"/>
    <x v="8"/>
    <n v="0"/>
    <e v="#DIV/0!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x v="1341"/>
    <b v="0"/>
    <n v="46"/>
    <b v="0"/>
    <s v="technology/wearables"/>
    <x v="2"/>
    <x v="8"/>
    <n v="70.36"/>
    <n v="382.39130434782606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x v="1342"/>
    <b v="0"/>
    <n v="1"/>
    <b v="0"/>
    <s v="technology/wearables"/>
    <x v="2"/>
    <x v="8"/>
    <n v="0.2"/>
    <n v="1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x v="1343"/>
    <b v="0"/>
    <n v="323"/>
    <b v="0"/>
    <s v="technology/wearables"/>
    <x v="2"/>
    <x v="8"/>
    <n v="102.298"/>
    <n v="158.35603715170279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x v="1344"/>
    <b v="0"/>
    <n v="139"/>
    <b v="1"/>
    <s v="publishing/nonfiction"/>
    <x v="3"/>
    <x v="9"/>
    <n v="377.73333333333335"/>
    <n v="40.762589928057551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x v="1345"/>
    <b v="0"/>
    <n v="7"/>
    <b v="1"/>
    <s v="publishing/nonfiction"/>
    <x v="3"/>
    <x v="9"/>
    <n v="125"/>
    <n v="53.57142857142856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x v="1346"/>
    <b v="0"/>
    <n v="149"/>
    <b v="1"/>
    <s v="publishing/nonfiction"/>
    <x v="3"/>
    <x v="9"/>
    <n v="147.32653061224491"/>
    <n v="48.449664429530202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x v="1347"/>
    <b v="0"/>
    <n v="31"/>
    <b v="1"/>
    <s v="publishing/nonfiction"/>
    <x v="3"/>
    <x v="9"/>
    <n v="102.2"/>
    <n v="82.41935483870968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x v="1348"/>
    <b v="0"/>
    <n v="26"/>
    <b v="1"/>
    <s v="publishing/nonfiction"/>
    <x v="3"/>
    <x v="9"/>
    <n v="101.8723404255319"/>
    <n v="230.1923076923076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x v="1349"/>
    <b v="0"/>
    <n v="172"/>
    <b v="1"/>
    <s v="publishing/nonfiction"/>
    <x v="3"/>
    <x v="9"/>
    <n v="204.2"/>
    <n v="59.360465116279073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x v="1350"/>
    <b v="0"/>
    <n v="78"/>
    <b v="1"/>
    <s v="publishing/nonfiction"/>
    <x v="3"/>
    <x v="9"/>
    <n v="104.05"/>
    <n v="66.698717948717942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x v="1351"/>
    <b v="0"/>
    <n v="120"/>
    <b v="1"/>
    <s v="publishing/nonfiction"/>
    <x v="3"/>
    <x v="9"/>
    <n v="101.265"/>
    <n v="168.7750000000000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x v="1352"/>
    <b v="0"/>
    <n v="227"/>
    <b v="1"/>
    <s v="publishing/nonfiction"/>
    <x v="3"/>
    <x v="9"/>
    <n v="136.13999999999999"/>
    <n v="59.973568281938327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x v="1353"/>
    <b v="0"/>
    <n v="42"/>
    <b v="1"/>
    <s v="publishing/nonfiction"/>
    <x v="3"/>
    <x v="9"/>
    <n v="133.6"/>
    <n v="31.8095238095238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x v="1354"/>
    <b v="0"/>
    <n v="64"/>
    <b v="1"/>
    <s v="publishing/nonfiction"/>
    <x v="3"/>
    <x v="9"/>
    <n v="130.25"/>
    <n v="24.42187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x v="1355"/>
    <b v="0"/>
    <n v="121"/>
    <b v="1"/>
    <s v="publishing/nonfiction"/>
    <x v="3"/>
    <x v="9"/>
    <n v="122.67999999999999"/>
    <n v="25.34710743801652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x v="1356"/>
    <b v="0"/>
    <n v="87"/>
    <b v="1"/>
    <s v="publishing/nonfiction"/>
    <x v="3"/>
    <x v="9"/>
    <n v="182.81058823529412"/>
    <n v="71.443218390804603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x v="1357"/>
    <b v="0"/>
    <n v="65"/>
    <b v="1"/>
    <s v="publishing/nonfiction"/>
    <x v="3"/>
    <x v="9"/>
    <n v="125.29999999999998"/>
    <n v="38.553846153846152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x v="1358"/>
    <b v="0"/>
    <n v="49"/>
    <b v="1"/>
    <s v="publishing/nonfiction"/>
    <x v="3"/>
    <x v="9"/>
    <n v="111.66666666666667"/>
    <n v="68.36734693877551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x v="1359"/>
    <b v="0"/>
    <n v="19"/>
    <b v="1"/>
    <s v="publishing/nonfiction"/>
    <x v="3"/>
    <x v="9"/>
    <n v="115.75757575757575"/>
    <n v="40.210526315789473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x v="1360"/>
    <b v="0"/>
    <n v="81"/>
    <b v="1"/>
    <s v="publishing/nonfiction"/>
    <x v="3"/>
    <x v="9"/>
    <n v="173.2"/>
    <n v="32.074074074074076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x v="1361"/>
    <b v="0"/>
    <n v="264"/>
    <b v="1"/>
    <s v="publishing/nonfiction"/>
    <x v="3"/>
    <x v="9"/>
    <n v="125.98333333333333"/>
    <n v="28.632575757575758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x v="1362"/>
    <b v="0"/>
    <n v="25"/>
    <b v="1"/>
    <s v="publishing/nonfiction"/>
    <x v="3"/>
    <x v="9"/>
    <n v="109.1"/>
    <n v="43.6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x v="1363"/>
    <b v="0"/>
    <n v="5"/>
    <b v="1"/>
    <s v="publishing/nonfiction"/>
    <x v="3"/>
    <x v="9"/>
    <n v="100"/>
    <n v="4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x v="1364"/>
    <b v="0"/>
    <n v="144"/>
    <b v="1"/>
    <s v="music/rock"/>
    <x v="4"/>
    <x v="11"/>
    <n v="118.64285714285714"/>
    <n v="346.04166666666669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x v="1365"/>
    <b v="0"/>
    <n v="92"/>
    <b v="1"/>
    <s v="music/rock"/>
    <x v="4"/>
    <x v="11"/>
    <n v="100.26666666666667"/>
    <n v="81.739130434782609"/>
  </r>
  <r>
    <n v="1366"/>
    <s v="Kick It! A Tribute to the A.K.s"/>
    <s v="A musical memorial for Alexi Petersen."/>
    <n v="7500"/>
    <n v="9486.69"/>
    <x v="0"/>
    <x v="0"/>
    <s v="USD"/>
    <n v="1417049663"/>
    <x v="1366"/>
    <b v="0"/>
    <n v="147"/>
    <b v="1"/>
    <s v="music/rock"/>
    <x v="4"/>
    <x v="11"/>
    <n v="126.48920000000001"/>
    <n v="64.53530612244898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x v="1367"/>
    <b v="0"/>
    <n v="90"/>
    <b v="1"/>
    <s v="music/rock"/>
    <x v="4"/>
    <x v="11"/>
    <n v="114.26"/>
    <n v="63.477777777777774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x v="1368"/>
    <b v="0"/>
    <n v="87"/>
    <b v="1"/>
    <s v="music/rock"/>
    <x v="4"/>
    <x v="11"/>
    <n v="110.7"/>
    <n v="63.620689655172413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x v="1369"/>
    <b v="0"/>
    <n v="406"/>
    <b v="1"/>
    <s v="music/rock"/>
    <x v="4"/>
    <x v="11"/>
    <n v="105.34805315203954"/>
    <n v="83.967068965517228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x v="1370"/>
    <b v="0"/>
    <n v="20"/>
    <b v="1"/>
    <s v="music/rock"/>
    <x v="4"/>
    <x v="11"/>
    <n v="103.66666666666666"/>
    <n v="77.75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x v="1371"/>
    <b v="0"/>
    <n v="70"/>
    <b v="1"/>
    <s v="music/rock"/>
    <x v="4"/>
    <x v="11"/>
    <n v="107.08672667523933"/>
    <n v="107.07142857142857"/>
  </r>
  <r>
    <n v="1372"/>
    <s v="Ted Lukas &amp; the Misled new CD - &quot;FEED&quot;"/>
    <s v="Please help us raise funds to press our new CD!"/>
    <n v="500"/>
    <n v="620"/>
    <x v="0"/>
    <x v="0"/>
    <s v="USD"/>
    <n v="1342115132"/>
    <x v="1372"/>
    <b v="0"/>
    <n v="16"/>
    <b v="1"/>
    <s v="music/rock"/>
    <x v="4"/>
    <x v="11"/>
    <n v="124"/>
    <n v="38.7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x v="1373"/>
    <b v="0"/>
    <n v="52"/>
    <b v="1"/>
    <s v="music/rock"/>
    <x v="4"/>
    <x v="11"/>
    <n v="105.01"/>
    <n v="201.94230769230768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x v="1374"/>
    <b v="0"/>
    <n v="66"/>
    <b v="1"/>
    <s v="music/rock"/>
    <x v="4"/>
    <x v="11"/>
    <n v="189.46666666666667"/>
    <n v="43.06060606060606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x v="1375"/>
    <b v="0"/>
    <n v="109"/>
    <b v="1"/>
    <s v="music/rock"/>
    <x v="4"/>
    <x v="11"/>
    <n v="171.32499999999999"/>
    <n v="62.871559633027523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x v="1376"/>
    <b v="0"/>
    <n v="168"/>
    <b v="1"/>
    <s v="music/rock"/>
    <x v="4"/>
    <x v="11"/>
    <n v="252.48648648648651"/>
    <n v="55.60714285714285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x v="1377"/>
    <b v="0"/>
    <n v="31"/>
    <b v="1"/>
    <s v="music/rock"/>
    <x v="4"/>
    <x v="11"/>
    <n v="116.15384615384616"/>
    <n v="48.70967741935484"/>
  </r>
  <r>
    <n v="1378"/>
    <s v="SIX BY SEVEN"/>
    <s v="A psychedelic post rock masterpiece!"/>
    <n v="2000"/>
    <n v="4067"/>
    <x v="0"/>
    <x v="1"/>
    <s v="GBP"/>
    <n v="1470075210"/>
    <x v="1378"/>
    <b v="0"/>
    <n v="133"/>
    <b v="1"/>
    <s v="music/rock"/>
    <x v="4"/>
    <x v="11"/>
    <n v="203.35000000000002"/>
    <n v="30.578947368421051"/>
  </r>
  <r>
    <n v="1379"/>
    <s v="J. Walter Makes a Record"/>
    <s v="---------The long-awaited debut full-length from Justin Ruddy--------"/>
    <n v="10000"/>
    <n v="11160"/>
    <x v="0"/>
    <x v="0"/>
    <s v="USD"/>
    <n v="1433504876"/>
    <x v="1379"/>
    <b v="0"/>
    <n v="151"/>
    <b v="1"/>
    <s v="music/rock"/>
    <x v="4"/>
    <x v="11"/>
    <n v="111.60000000000001"/>
    <n v="73.907284768211923"/>
  </r>
  <r>
    <n v="1380"/>
    <s v="BARNFEST 2015"/>
    <s v="A DIY MUSIC FESTIVAL FROM ST. LOUIS MO! Bands make their own festival, help make it legit!"/>
    <n v="25"/>
    <n v="106"/>
    <x v="0"/>
    <x v="0"/>
    <s v="USD"/>
    <n v="1433815200"/>
    <x v="1380"/>
    <b v="0"/>
    <n v="5"/>
    <b v="1"/>
    <s v="music/rock"/>
    <x v="4"/>
    <x v="11"/>
    <n v="424"/>
    <n v="21.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x v="1381"/>
    <b v="0"/>
    <n v="73"/>
    <b v="1"/>
    <s v="music/rock"/>
    <x v="4"/>
    <x v="11"/>
    <n v="107.1"/>
    <n v="73.356164383561648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x v="1382"/>
    <b v="0"/>
    <n v="148"/>
    <b v="1"/>
    <s v="music/rock"/>
    <x v="4"/>
    <x v="11"/>
    <n v="104.3625"/>
    <n v="56.41216216216216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x v="1383"/>
    <b v="0"/>
    <n v="93"/>
    <b v="1"/>
    <s v="music/rock"/>
    <x v="4"/>
    <x v="11"/>
    <n v="212.40909090909091"/>
    <n v="50.24731182795699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x v="1384"/>
    <b v="0"/>
    <n v="63"/>
    <b v="1"/>
    <s v="music/rock"/>
    <x v="4"/>
    <x v="11"/>
    <n v="124.08571428571429"/>
    <n v="68.936507936507937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x v="1385"/>
    <b v="0"/>
    <n v="134"/>
    <b v="1"/>
    <s v="music/rock"/>
    <x v="4"/>
    <x v="11"/>
    <n v="110.406125"/>
    <n v="65.914104477611943"/>
  </r>
  <r>
    <n v="1386"/>
    <s v="MALTESE CROSS: The First Album"/>
    <s v="We are a classic hard rock/heavy metal band just trying to keep rock alive!"/>
    <n v="400"/>
    <n v="875"/>
    <x v="0"/>
    <x v="0"/>
    <s v="USD"/>
    <n v="1438183889"/>
    <x v="1386"/>
    <b v="0"/>
    <n v="14"/>
    <b v="1"/>
    <s v="music/rock"/>
    <x v="4"/>
    <x v="11"/>
    <n v="218.75"/>
    <n v="62.5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x v="1387"/>
    <b v="0"/>
    <n v="78"/>
    <b v="1"/>
    <s v="music/rock"/>
    <x v="4"/>
    <x v="11"/>
    <n v="136.625"/>
    <n v="70.064102564102569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x v="1388"/>
    <b v="0"/>
    <n v="112"/>
    <b v="1"/>
    <s v="music/rock"/>
    <x v="4"/>
    <x v="11"/>
    <n v="134.8074"/>
    <n v="60.181874999999998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x v="1389"/>
    <b v="0"/>
    <n v="34"/>
    <b v="1"/>
    <s v="music/rock"/>
    <x v="4"/>
    <x v="11"/>
    <n v="145.4"/>
    <n v="21.38235294117647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x v="1390"/>
    <b v="0"/>
    <n v="19"/>
    <b v="1"/>
    <s v="music/rock"/>
    <x v="4"/>
    <x v="11"/>
    <n v="109.10714285714285"/>
    <n v="160.78947368421052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x v="1391"/>
    <b v="0"/>
    <n v="13"/>
    <b v="1"/>
    <s v="music/rock"/>
    <x v="4"/>
    <x v="11"/>
    <n v="110.2"/>
    <n v="42.384615384615387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x v="1392"/>
    <b v="0"/>
    <n v="104"/>
    <b v="1"/>
    <s v="music/rock"/>
    <x v="4"/>
    <x v="11"/>
    <n v="113.64000000000001"/>
    <n v="27.317307692307693"/>
  </r>
  <r>
    <n v="1393"/>
    <s v="WolfHunt | Social Commentary Rock Project"/>
    <s v="Rock n' Roll tales of our times"/>
    <n v="10000"/>
    <n v="10235"/>
    <x v="0"/>
    <x v="0"/>
    <s v="USD"/>
    <n v="1470068523"/>
    <x v="1393"/>
    <b v="0"/>
    <n v="52"/>
    <b v="1"/>
    <s v="music/rock"/>
    <x v="4"/>
    <x v="11"/>
    <n v="102.35000000000001"/>
    <n v="196.82692307692307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x v="1394"/>
    <b v="0"/>
    <n v="17"/>
    <b v="1"/>
    <s v="music/rock"/>
    <x v="4"/>
    <x v="11"/>
    <n v="122.13333333333334"/>
    <n v="53.882352941176471"/>
  </r>
  <r>
    <n v="1395"/>
    <s v="Quiet Oaks Full Length Album"/>
    <s v="Help Quiet Oaks record their debut album!!!"/>
    <n v="3500"/>
    <n v="3916"/>
    <x v="0"/>
    <x v="0"/>
    <s v="USD"/>
    <n v="1484430481"/>
    <x v="1395"/>
    <b v="0"/>
    <n v="82"/>
    <b v="1"/>
    <s v="music/rock"/>
    <x v="4"/>
    <x v="11"/>
    <n v="111.88571428571427"/>
    <n v="47.7560975609756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x v="1396"/>
    <b v="0"/>
    <n v="73"/>
    <b v="1"/>
    <s v="music/rock"/>
    <x v="4"/>
    <x v="11"/>
    <n v="107.3"/>
    <n v="88.191780821917803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x v="1397"/>
    <b v="0"/>
    <n v="158"/>
    <b v="1"/>
    <s v="music/rock"/>
    <x v="4"/>
    <x v="11"/>
    <n v="113.85000000000001"/>
    <n v="72.05696202531645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x v="1398"/>
    <b v="0"/>
    <n v="65"/>
    <b v="1"/>
    <s v="music/rock"/>
    <x v="4"/>
    <x v="11"/>
    <n v="109.68181818181819"/>
    <n v="74.246153846153845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x v="1399"/>
    <b v="0"/>
    <n v="184"/>
    <b v="1"/>
    <s v="music/rock"/>
    <x v="4"/>
    <x v="11"/>
    <n v="126.14444444444443"/>
    <n v="61.701086956521742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x v="1400"/>
    <b v="0"/>
    <n v="34"/>
    <b v="1"/>
    <s v="music/rock"/>
    <x v="4"/>
    <x v="11"/>
    <n v="167.42857142857144"/>
    <n v="17.235294117647058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x v="1401"/>
    <b v="0"/>
    <n v="240"/>
    <b v="1"/>
    <s v="music/rock"/>
    <x v="4"/>
    <x v="11"/>
    <n v="496.52000000000004"/>
    <n v="51.72083333333333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x v="1402"/>
    <b v="0"/>
    <n v="113"/>
    <b v="1"/>
    <s v="music/rock"/>
    <x v="4"/>
    <x v="11"/>
    <n v="109.16"/>
    <n v="24.150442477876105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x v="1403"/>
    <b v="0"/>
    <n v="66"/>
    <b v="1"/>
    <s v="music/rock"/>
    <x v="4"/>
    <x v="11"/>
    <n v="102.57499999999999"/>
    <n v="62.16666666666666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x v="1404"/>
    <b v="1"/>
    <n v="5"/>
    <b v="0"/>
    <s v="publishing/translations"/>
    <x v="3"/>
    <x v="22"/>
    <n v="1.6620689655172414"/>
    <n v="48.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x v="1405"/>
    <b v="1"/>
    <n v="17"/>
    <b v="0"/>
    <s v="publishing/translations"/>
    <x v="3"/>
    <x v="22"/>
    <n v="0.42"/>
    <n v="6.1764705882352944"/>
  </r>
  <r>
    <n v="1406"/>
    <s v="Man Down! Translation project"/>
    <s v="The White coat and the battle dress uniform"/>
    <n v="12000"/>
    <n v="15"/>
    <x v="2"/>
    <x v="13"/>
    <s v="EUR"/>
    <n v="1449914400"/>
    <x v="1406"/>
    <b v="0"/>
    <n v="3"/>
    <b v="0"/>
    <s v="publishing/translations"/>
    <x v="3"/>
    <x v="22"/>
    <n v="0.125"/>
    <n v="5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x v="1407"/>
    <b v="0"/>
    <n v="2"/>
    <b v="0"/>
    <s v="publishing/translations"/>
    <x v="3"/>
    <x v="22"/>
    <n v="0.5"/>
    <n v="7.5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x v="1408"/>
    <b v="0"/>
    <n v="6"/>
    <b v="0"/>
    <s v="publishing/translations"/>
    <x v="3"/>
    <x v="22"/>
    <n v="7.1999999999999993"/>
    <n v="1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x v="1409"/>
    <b v="0"/>
    <n v="0"/>
    <b v="0"/>
    <s v="publishing/translations"/>
    <x v="3"/>
    <x v="22"/>
    <n v="0"/>
    <e v="#DIV/0!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x v="1410"/>
    <b v="0"/>
    <n v="1"/>
    <b v="0"/>
    <s v="publishing/translations"/>
    <x v="3"/>
    <x v="22"/>
    <n v="1.6666666666666666E-2"/>
    <n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x v="1411"/>
    <b v="0"/>
    <n v="3"/>
    <b v="0"/>
    <s v="publishing/translations"/>
    <x v="3"/>
    <x v="22"/>
    <n v="0.23333333333333336"/>
    <n v="2.3333333333333335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x v="1412"/>
    <b v="0"/>
    <n v="13"/>
    <b v="0"/>
    <s v="publishing/translations"/>
    <x v="3"/>
    <x v="22"/>
    <n v="4.5714285714285712"/>
    <n v="24.615384615384617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x v="1413"/>
    <b v="0"/>
    <n v="1"/>
    <b v="0"/>
    <s v="publishing/translations"/>
    <x v="3"/>
    <x v="22"/>
    <n v="5"/>
    <n v="10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x v="1414"/>
    <b v="0"/>
    <n v="1"/>
    <b v="0"/>
    <s v="publishing/translations"/>
    <x v="3"/>
    <x v="22"/>
    <n v="0.2"/>
    <n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x v="1415"/>
    <b v="0"/>
    <n v="9"/>
    <b v="0"/>
    <s v="publishing/translations"/>
    <x v="3"/>
    <x v="22"/>
    <n v="18.181818181818183"/>
    <n v="88.888888888888886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x v="1416"/>
    <b v="0"/>
    <n v="0"/>
    <b v="0"/>
    <s v="publishing/translations"/>
    <x v="3"/>
    <x v="22"/>
    <n v="0"/>
    <e v="#DIV/0!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x v="1417"/>
    <b v="0"/>
    <n v="2"/>
    <b v="0"/>
    <s v="publishing/translations"/>
    <x v="3"/>
    <x v="22"/>
    <n v="1.2222222222222223"/>
    <n v="27.5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x v="1418"/>
    <b v="0"/>
    <n v="1"/>
    <b v="0"/>
    <s v="publishing/translations"/>
    <x v="3"/>
    <x v="22"/>
    <n v="0.2"/>
    <n v="6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x v="1419"/>
    <b v="0"/>
    <n v="10"/>
    <b v="0"/>
    <s v="publishing/translations"/>
    <x v="3"/>
    <x v="22"/>
    <n v="7.0634920634920633"/>
    <n v="44.5"/>
  </r>
  <r>
    <n v="1420"/>
    <s v="Shakespeare in the Hood - Romeo and Juliet"/>
    <s v="Help me butcher Shakespeare in a satirical fashion."/>
    <n v="110"/>
    <n v="3"/>
    <x v="2"/>
    <x v="0"/>
    <s v="USD"/>
    <n v="1467129686"/>
    <x v="1420"/>
    <b v="0"/>
    <n v="3"/>
    <b v="0"/>
    <s v="publishing/translations"/>
    <x v="3"/>
    <x v="22"/>
    <n v="2.7272727272727271"/>
    <n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x v="1421"/>
    <b v="0"/>
    <n v="2"/>
    <b v="0"/>
    <s v="publishing/translations"/>
    <x v="3"/>
    <x v="22"/>
    <n v="0.1"/>
    <n v="10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x v="1422"/>
    <b v="0"/>
    <n v="2"/>
    <b v="0"/>
    <s v="publishing/translations"/>
    <x v="3"/>
    <x v="22"/>
    <n v="0.104"/>
    <n v="1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x v="1423"/>
    <b v="0"/>
    <n v="1"/>
    <b v="0"/>
    <s v="publishing/translations"/>
    <x v="3"/>
    <x v="22"/>
    <n v="0.33333333333333337"/>
    <n v="10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x v="1424"/>
    <b v="0"/>
    <n v="14"/>
    <b v="0"/>
    <s v="publishing/translations"/>
    <x v="3"/>
    <x v="22"/>
    <n v="20.36"/>
    <n v="109.07142857142857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x v="1425"/>
    <b v="0"/>
    <n v="0"/>
    <b v="0"/>
    <s v="publishing/translations"/>
    <x v="3"/>
    <x v="22"/>
    <n v="0"/>
    <e v="#DIV/0!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x v="1426"/>
    <b v="0"/>
    <n v="0"/>
    <b v="0"/>
    <s v="publishing/translations"/>
    <x v="3"/>
    <x v="22"/>
    <n v="0"/>
    <e v="#DIV/0!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x v="1427"/>
    <b v="0"/>
    <n v="4"/>
    <b v="0"/>
    <s v="publishing/translations"/>
    <x v="3"/>
    <x v="22"/>
    <n v="8.3800000000000008"/>
    <n v="104.7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x v="1428"/>
    <b v="0"/>
    <n v="3"/>
    <b v="0"/>
    <s v="publishing/translations"/>
    <x v="3"/>
    <x v="22"/>
    <n v="4.5"/>
    <n v="15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x v="1429"/>
    <b v="0"/>
    <n v="0"/>
    <b v="0"/>
    <s v="publishing/translations"/>
    <x v="3"/>
    <x v="22"/>
    <n v="0"/>
    <e v="#DIV/0!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x v="1430"/>
    <b v="0"/>
    <n v="5"/>
    <b v="0"/>
    <s v="publishing/translations"/>
    <x v="3"/>
    <x v="22"/>
    <n v="8.06"/>
    <n v="80.59999999999999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x v="1431"/>
    <b v="0"/>
    <n v="47"/>
    <b v="0"/>
    <s v="publishing/translations"/>
    <x v="3"/>
    <x v="22"/>
    <n v="31.94705882352941"/>
    <n v="115.55319148936171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x v="1432"/>
    <b v="0"/>
    <n v="0"/>
    <b v="0"/>
    <s v="publishing/translations"/>
    <x v="3"/>
    <x v="22"/>
    <n v="0"/>
    <e v="#DIV/0!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x v="1433"/>
    <b v="0"/>
    <n v="10"/>
    <b v="0"/>
    <s v="publishing/translations"/>
    <x v="3"/>
    <x v="22"/>
    <n v="6.708333333333333"/>
    <n v="80.5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x v="1434"/>
    <b v="0"/>
    <n v="11"/>
    <b v="0"/>
    <s v="publishing/translations"/>
    <x v="3"/>
    <x v="22"/>
    <n v="9.9878048780487809"/>
    <n v="744.5454545454545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x v="1435"/>
    <b v="0"/>
    <n v="2"/>
    <b v="0"/>
    <s v="publishing/translations"/>
    <x v="3"/>
    <x v="22"/>
    <n v="0.1"/>
    <n v="7.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x v="1436"/>
    <b v="0"/>
    <n v="2"/>
    <b v="0"/>
    <s v="publishing/translations"/>
    <x v="3"/>
    <x v="22"/>
    <n v="0.77"/>
    <n v="38.5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x v="1437"/>
    <b v="0"/>
    <n v="22"/>
    <b v="0"/>
    <s v="publishing/translations"/>
    <x v="3"/>
    <x v="22"/>
    <n v="26.900000000000002"/>
    <n v="36.6818181818181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x v="1438"/>
    <b v="0"/>
    <n v="8"/>
    <b v="0"/>
    <s v="publishing/translations"/>
    <x v="3"/>
    <x v="22"/>
    <n v="3"/>
    <n v="75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x v="1439"/>
    <b v="0"/>
    <n v="6"/>
    <b v="0"/>
    <s v="publishing/translations"/>
    <x v="3"/>
    <x v="22"/>
    <n v="6.6055045871559637"/>
    <n v="3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x v="1440"/>
    <b v="0"/>
    <n v="1"/>
    <b v="0"/>
    <s v="publishing/translations"/>
    <x v="3"/>
    <x v="22"/>
    <n v="7.6923076923076927E-3"/>
    <n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x v="1441"/>
    <b v="0"/>
    <n v="3"/>
    <b v="0"/>
    <s v="publishing/translations"/>
    <x v="3"/>
    <x v="22"/>
    <n v="1.1222222222222222"/>
    <n v="673.33333333333337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x v="1442"/>
    <b v="0"/>
    <n v="0"/>
    <b v="0"/>
    <s v="publishing/translations"/>
    <x v="3"/>
    <x v="22"/>
    <n v="0"/>
    <e v="#DIV/0!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x v="1443"/>
    <b v="0"/>
    <n v="0"/>
    <b v="0"/>
    <s v="publishing/translations"/>
    <x v="3"/>
    <x v="22"/>
    <n v="0"/>
    <e v="#DIV/0!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x v="1444"/>
    <b v="0"/>
    <n v="0"/>
    <b v="0"/>
    <s v="publishing/translations"/>
    <x v="3"/>
    <x v="22"/>
    <n v="0"/>
    <e v="#DIV/0!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x v="1445"/>
    <b v="0"/>
    <n v="0"/>
    <b v="0"/>
    <s v="publishing/translations"/>
    <x v="3"/>
    <x v="22"/>
    <n v="0"/>
    <e v="#DIV/0!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x v="1446"/>
    <b v="0"/>
    <n v="0"/>
    <b v="0"/>
    <s v="publishing/translations"/>
    <x v="3"/>
    <x v="22"/>
    <n v="0"/>
    <e v="#DIV/0!"/>
  </r>
  <r>
    <n v="1447"/>
    <s v="Indian Language Dictionary"/>
    <s v="I'm creating a dictionary of multiple Indian languages."/>
    <n v="500000"/>
    <n v="75"/>
    <x v="2"/>
    <x v="0"/>
    <s v="USD"/>
    <n v="1467999134"/>
    <x v="1447"/>
    <b v="0"/>
    <n v="3"/>
    <b v="0"/>
    <s v="publishing/translations"/>
    <x v="3"/>
    <x v="22"/>
    <n v="1.4999999999999999E-2"/>
    <n v="25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x v="1448"/>
    <b v="0"/>
    <n v="0"/>
    <b v="0"/>
    <s v="publishing/translations"/>
    <x v="3"/>
    <x v="22"/>
    <n v="0"/>
    <e v="#DIV/0!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x v="1449"/>
    <b v="0"/>
    <n v="0"/>
    <b v="0"/>
    <s v="publishing/translations"/>
    <x v="3"/>
    <x v="22"/>
    <n v="0"/>
    <e v="#DIV/0!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x v="1450"/>
    <b v="0"/>
    <n v="1"/>
    <b v="0"/>
    <s v="publishing/translations"/>
    <x v="3"/>
    <x v="22"/>
    <n v="1E-3"/>
    <n v="1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x v="1451"/>
    <b v="0"/>
    <n v="2"/>
    <b v="0"/>
    <s v="publishing/translations"/>
    <x v="3"/>
    <x v="22"/>
    <n v="1.0554089709762533E-2"/>
    <n v="1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x v="1452"/>
    <b v="0"/>
    <n v="0"/>
    <b v="0"/>
    <s v="publishing/translations"/>
    <x v="3"/>
    <x v="22"/>
    <n v="0"/>
    <e v="#DIV/0!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x v="1453"/>
    <b v="0"/>
    <n v="0"/>
    <b v="0"/>
    <s v="publishing/translations"/>
    <x v="3"/>
    <x v="22"/>
    <n v="0"/>
    <e v="#DIV/0!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x v="1454"/>
    <b v="0"/>
    <n v="1"/>
    <b v="0"/>
    <s v="publishing/translations"/>
    <x v="3"/>
    <x v="22"/>
    <n v="0.85714285714285721"/>
    <n v="1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x v="1455"/>
    <b v="0"/>
    <n v="7"/>
    <b v="0"/>
    <s v="publishing/translations"/>
    <x v="3"/>
    <x v="22"/>
    <n v="10.5"/>
    <n v="225"/>
  </r>
  <r>
    <n v="1456"/>
    <s v="Sometimes you don't need love (Canceled)"/>
    <s v="English Version of my auto-published novel"/>
    <n v="5000"/>
    <n v="145"/>
    <x v="1"/>
    <x v="13"/>
    <s v="EUR"/>
    <n v="1483459365"/>
    <x v="1456"/>
    <b v="0"/>
    <n v="3"/>
    <b v="0"/>
    <s v="publishing/translations"/>
    <x v="3"/>
    <x v="22"/>
    <n v="2.9000000000000004"/>
    <n v="48.333333333333336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x v="1457"/>
    <b v="0"/>
    <n v="0"/>
    <b v="0"/>
    <s v="publishing/translations"/>
    <x v="3"/>
    <x v="22"/>
    <n v="0"/>
    <e v="#DIV/0!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x v="1458"/>
    <b v="0"/>
    <n v="0"/>
    <b v="0"/>
    <s v="publishing/translations"/>
    <x v="3"/>
    <x v="22"/>
    <n v="0"/>
    <e v="#DIV/0!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x v="1459"/>
    <b v="0"/>
    <n v="0"/>
    <b v="0"/>
    <s v="publishing/translations"/>
    <x v="3"/>
    <x v="22"/>
    <n v="0"/>
    <e v="#DIV/0!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x v="1460"/>
    <b v="0"/>
    <n v="0"/>
    <b v="0"/>
    <s v="publishing/translations"/>
    <x v="3"/>
    <x v="22"/>
    <n v="0"/>
    <e v="#DIV/0!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x v="1461"/>
    <b v="1"/>
    <n v="340"/>
    <b v="1"/>
    <s v="publishing/radio &amp; podcasts"/>
    <x v="3"/>
    <x v="23"/>
    <n v="101.24459999999999"/>
    <n v="44.66673529411765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x v="1462"/>
    <b v="1"/>
    <n v="150"/>
    <b v="1"/>
    <s v="publishing/radio &amp; podcasts"/>
    <x v="3"/>
    <x v="23"/>
    <n v="108.5175"/>
    <n v="28.937999999999999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x v="1463"/>
    <b v="1"/>
    <n v="25"/>
    <b v="1"/>
    <s v="publishing/radio &amp; podcasts"/>
    <x v="3"/>
    <x v="23"/>
    <n v="147.66666666666666"/>
    <n v="35.44"/>
  </r>
  <r>
    <n v="1464"/>
    <s v="Science Studio"/>
    <s v="The Best Science Media on the Web"/>
    <n v="5000"/>
    <n v="8160"/>
    <x v="0"/>
    <x v="0"/>
    <s v="USD"/>
    <n v="1361029958"/>
    <x v="1464"/>
    <b v="1"/>
    <n v="234"/>
    <b v="1"/>
    <s v="publishing/radio &amp; podcasts"/>
    <x v="3"/>
    <x v="23"/>
    <n v="163.19999999999999"/>
    <n v="34.871794871794869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x v="1465"/>
    <b v="1"/>
    <n v="2602"/>
    <b v="1"/>
    <s v="publishing/radio &amp; podcasts"/>
    <x v="3"/>
    <x v="23"/>
    <n v="456.41449999999998"/>
    <n v="52.622732513451197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x v="1466"/>
    <b v="1"/>
    <n v="248"/>
    <b v="1"/>
    <s v="publishing/radio &amp; podcasts"/>
    <x v="3"/>
    <x v="23"/>
    <n v="107.87731249999999"/>
    <n v="69.598266129032254"/>
  </r>
  <r>
    <n v="1467"/>
    <s v="Radio Ambulante"/>
    <s v="We are a new Spanish language podcast telling uniquely Latin American stories."/>
    <n v="40000"/>
    <n v="46032"/>
    <x v="0"/>
    <x v="0"/>
    <s v="USD"/>
    <n v="1332699285"/>
    <x v="1467"/>
    <b v="1"/>
    <n v="600"/>
    <b v="1"/>
    <s v="publishing/radio &amp; podcasts"/>
    <x v="3"/>
    <x v="23"/>
    <n v="115.08"/>
    <n v="76.72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x v="1468"/>
    <b v="1"/>
    <n v="293"/>
    <b v="1"/>
    <s v="publishing/radio &amp; podcasts"/>
    <x v="3"/>
    <x v="23"/>
    <n v="102.36842105263158"/>
    <n v="33.191126279863482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x v="1469"/>
    <b v="1"/>
    <n v="321"/>
    <b v="1"/>
    <s v="publishing/radio &amp; podcasts"/>
    <x v="3"/>
    <x v="23"/>
    <n v="108.42485875706214"/>
    <n v="149.46417445482865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x v="1470"/>
    <b v="1"/>
    <n v="81"/>
    <b v="1"/>
    <s v="publishing/radio &amp; podcasts"/>
    <x v="3"/>
    <x v="23"/>
    <n v="125.13333333333334"/>
    <n v="23.172839506172838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x v="1471"/>
    <b v="1"/>
    <n v="343"/>
    <b v="1"/>
    <s v="publishing/radio &amp; podcasts"/>
    <x v="3"/>
    <x v="23"/>
    <n v="103.840625"/>
    <n v="96.87755102040816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x v="1472"/>
    <b v="1"/>
    <n v="336"/>
    <b v="1"/>
    <s v="publishing/radio &amp; podcasts"/>
    <x v="3"/>
    <x v="23"/>
    <n v="138.70400000000001"/>
    <n v="103.20238095238095"/>
  </r>
  <r>
    <n v="1473"/>
    <s v="ONE LOVES ONLY FORM"/>
    <s v="Public Radio Project"/>
    <n v="1500"/>
    <n v="1807.74"/>
    <x v="0"/>
    <x v="0"/>
    <s v="USD"/>
    <n v="1330644639"/>
    <x v="1473"/>
    <b v="1"/>
    <n v="47"/>
    <b v="1"/>
    <s v="publishing/radio &amp; podcasts"/>
    <x v="3"/>
    <x v="23"/>
    <n v="120.51600000000001"/>
    <n v="38.46255319148936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x v="1474"/>
    <b v="1"/>
    <n v="76"/>
    <b v="1"/>
    <s v="publishing/radio &amp; podcasts"/>
    <x v="3"/>
    <x v="23"/>
    <n v="112.26666666666667"/>
    <n v="44.3157894736842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x v="1475"/>
    <b v="1"/>
    <n v="441"/>
    <b v="1"/>
    <s v="publishing/radio &amp; podcasts"/>
    <x v="3"/>
    <x v="23"/>
    <n v="188.66966666666667"/>
    <n v="64.173356009070289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x v="1476"/>
    <b v="1"/>
    <n v="916"/>
    <b v="1"/>
    <s v="publishing/radio &amp; podcasts"/>
    <x v="3"/>
    <x v="23"/>
    <n v="661.55466666666666"/>
    <n v="43.33327510917030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x v="1477"/>
    <b v="1"/>
    <n v="369"/>
    <b v="1"/>
    <s v="publishing/radio &amp; podcasts"/>
    <x v="3"/>
    <x v="23"/>
    <n v="111.31"/>
    <n v="90.495934959349597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x v="1478"/>
    <b v="1"/>
    <n v="20242"/>
    <b v="1"/>
    <s v="publishing/radio &amp; podcasts"/>
    <x v="3"/>
    <x v="23"/>
    <n v="1181.6142199999999"/>
    <n v="29.18719049501037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x v="1479"/>
    <b v="1"/>
    <n v="71"/>
    <b v="1"/>
    <s v="publishing/radio &amp; podcasts"/>
    <x v="3"/>
    <x v="23"/>
    <n v="137.375"/>
    <n v="30.95774647887324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x v="1480"/>
    <b v="1"/>
    <n v="635"/>
    <b v="1"/>
    <s v="publishing/radio &amp; podcasts"/>
    <x v="3"/>
    <x v="23"/>
    <n v="117.04040000000001"/>
    <n v="92.15779527559054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x v="1481"/>
    <b v="0"/>
    <n v="6"/>
    <b v="0"/>
    <s v="publishing/fiction"/>
    <x v="3"/>
    <x v="10"/>
    <n v="2.1"/>
    <n v="17.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x v="1482"/>
    <b v="0"/>
    <n v="1"/>
    <b v="0"/>
    <s v="publishing/fiction"/>
    <x v="3"/>
    <x v="10"/>
    <n v="0.1"/>
    <n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x v="1483"/>
    <b v="0"/>
    <n v="2"/>
    <b v="0"/>
    <s v="publishing/fiction"/>
    <x v="3"/>
    <x v="10"/>
    <n v="0.7142857142857143"/>
    <n v="25"/>
  </r>
  <r>
    <n v="1484"/>
    <s v="a book called filtered down thru the stars"/>
    <s v="The mussings of an old wizard"/>
    <n v="2000"/>
    <n v="0"/>
    <x v="2"/>
    <x v="0"/>
    <s v="USD"/>
    <n v="1342882260"/>
    <x v="1484"/>
    <b v="0"/>
    <n v="0"/>
    <b v="0"/>
    <s v="publishing/fiction"/>
    <x v="3"/>
    <x v="10"/>
    <n v="0"/>
    <e v="#DIV/0!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x v="1485"/>
    <b v="0"/>
    <n v="3"/>
    <b v="0"/>
    <s v="publishing/fiction"/>
    <x v="3"/>
    <x v="10"/>
    <n v="2.2388059701492535"/>
    <n v="5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x v="1486"/>
    <b v="0"/>
    <n v="3"/>
    <b v="0"/>
    <s v="publishing/fiction"/>
    <x v="3"/>
    <x v="10"/>
    <n v="0.24"/>
    <n v="16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x v="1487"/>
    <b v="0"/>
    <n v="0"/>
    <b v="0"/>
    <s v="publishing/fiction"/>
    <x v="3"/>
    <x v="10"/>
    <n v="0"/>
    <e v="#DIV/0!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x v="1488"/>
    <b v="0"/>
    <n v="6"/>
    <b v="0"/>
    <s v="publishing/fiction"/>
    <x v="3"/>
    <x v="10"/>
    <n v="2.4"/>
    <n v="6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x v="1489"/>
    <b v="0"/>
    <n v="0"/>
    <b v="0"/>
    <s v="publishing/fiction"/>
    <x v="3"/>
    <x v="10"/>
    <n v="0"/>
    <e v="#DIV/0!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x v="1490"/>
    <b v="0"/>
    <n v="19"/>
    <b v="0"/>
    <s v="publishing/fiction"/>
    <x v="3"/>
    <x v="10"/>
    <n v="30.862068965517242"/>
    <n v="47.1052631578947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x v="1491"/>
    <b v="0"/>
    <n v="1"/>
    <b v="0"/>
    <s v="publishing/fiction"/>
    <x v="3"/>
    <x v="10"/>
    <n v="8.3333333333333321"/>
    <n v="1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x v="1492"/>
    <b v="0"/>
    <n v="2"/>
    <b v="0"/>
    <s v="publishing/fiction"/>
    <x v="3"/>
    <x v="10"/>
    <n v="0.75"/>
    <n v="15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x v="1493"/>
    <b v="0"/>
    <n v="0"/>
    <b v="0"/>
    <s v="publishing/fiction"/>
    <x v="3"/>
    <x v="10"/>
    <n v="0"/>
    <e v="#DIV/0!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x v="1494"/>
    <b v="0"/>
    <n v="11"/>
    <b v="0"/>
    <s v="publishing/fiction"/>
    <x v="3"/>
    <x v="10"/>
    <n v="8.9"/>
    <n v="40.454545454545453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x v="1495"/>
    <b v="0"/>
    <n v="0"/>
    <b v="0"/>
    <s v="publishing/fiction"/>
    <x v="3"/>
    <x v="10"/>
    <n v="0"/>
    <e v="#DIV/0!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x v="1496"/>
    <b v="0"/>
    <n v="0"/>
    <b v="0"/>
    <s v="publishing/fiction"/>
    <x v="3"/>
    <x v="10"/>
    <n v="0"/>
    <e v="#DIV/0!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x v="1497"/>
    <b v="0"/>
    <n v="1"/>
    <b v="0"/>
    <s v="publishing/fiction"/>
    <x v="3"/>
    <x v="10"/>
    <n v="6.6666666666666671E-3"/>
    <n v="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x v="1498"/>
    <b v="0"/>
    <n v="3"/>
    <b v="0"/>
    <s v="publishing/fiction"/>
    <x v="3"/>
    <x v="10"/>
    <n v="1.9"/>
    <n v="19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x v="1499"/>
    <b v="0"/>
    <n v="1"/>
    <b v="0"/>
    <s v="publishing/fiction"/>
    <x v="3"/>
    <x v="10"/>
    <n v="0.25"/>
    <n v="5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x v="1500"/>
    <b v="0"/>
    <n v="15"/>
    <b v="0"/>
    <s v="publishing/fiction"/>
    <x v="3"/>
    <x v="10"/>
    <n v="25.035714285714285"/>
    <n v="46.733333333333334"/>
  </r>
  <r>
    <n v="1501"/>
    <s v="This is Nowhere"/>
    <s v="A hardcover book of surf, outdoor and nature photos from the British Columbia coast."/>
    <n v="52000"/>
    <n v="86492"/>
    <x v="0"/>
    <x v="5"/>
    <s v="CAD"/>
    <n v="1436364023"/>
    <x v="1501"/>
    <b v="1"/>
    <n v="885"/>
    <b v="1"/>
    <s v="photography/photobooks"/>
    <x v="8"/>
    <x v="20"/>
    <n v="166.33076923076925"/>
    <n v="97.731073446327684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x v="1502"/>
    <b v="1"/>
    <n v="329"/>
    <b v="1"/>
    <s v="photography/photobooks"/>
    <x v="8"/>
    <x v="20"/>
    <n v="101.44545454545455"/>
    <n v="67.83586626139818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x v="1503"/>
    <b v="1"/>
    <n v="71"/>
    <b v="1"/>
    <s v="photography/photobooks"/>
    <x v="8"/>
    <x v="20"/>
    <n v="107.89146666666667"/>
    <n v="56.98492957746479"/>
  </r>
  <r>
    <n v="1504"/>
    <s v="RYU X RIO"/>
    <s v="A football photography book like no other about the 2014 World Cup in Brazil, by Ryu Voelkel."/>
    <n v="6500"/>
    <n v="18066"/>
    <x v="0"/>
    <x v="1"/>
    <s v="GBP"/>
    <n v="1402389180"/>
    <x v="1504"/>
    <b v="1"/>
    <n v="269"/>
    <b v="1"/>
    <s v="photography/photobooks"/>
    <x v="8"/>
    <x v="20"/>
    <n v="277.93846153846158"/>
    <n v="67.159851301115239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x v="1505"/>
    <b v="1"/>
    <n v="345"/>
    <b v="1"/>
    <s v="photography/photobooks"/>
    <x v="8"/>
    <x v="20"/>
    <n v="103.58125"/>
    <n v="48.037681159420288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x v="1506"/>
    <b v="1"/>
    <n v="43"/>
    <b v="1"/>
    <s v="photography/photobooks"/>
    <x v="8"/>
    <x v="20"/>
    <n v="111.4"/>
    <n v="38.86046511627907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x v="1507"/>
    <b v="1"/>
    <n v="33"/>
    <b v="1"/>
    <s v="photography/photobooks"/>
    <x v="8"/>
    <x v="20"/>
    <n v="215"/>
    <n v="78.18181818181818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x v="1508"/>
    <b v="1"/>
    <n v="211"/>
    <b v="1"/>
    <s v="photography/photobooks"/>
    <x v="8"/>
    <x v="20"/>
    <n v="110.76216216216217"/>
    <n v="97.11374407582938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x v="1509"/>
    <b v="1"/>
    <n v="196"/>
    <b v="1"/>
    <s v="photography/photobooks"/>
    <x v="8"/>
    <x v="20"/>
    <n v="123.64125714285714"/>
    <n v="110.3939795918367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x v="1510"/>
    <b v="1"/>
    <n v="405"/>
    <b v="1"/>
    <s v="photography/photobooks"/>
    <x v="8"/>
    <x v="20"/>
    <n v="101.03500000000001"/>
    <n v="39.91506172839506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x v="1511"/>
    <b v="1"/>
    <n v="206"/>
    <b v="1"/>
    <s v="photography/photobooks"/>
    <x v="8"/>
    <x v="20"/>
    <n v="111.79285714285714"/>
    <n v="75.97572815533980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x v="1512"/>
    <b v="1"/>
    <n v="335"/>
    <b v="1"/>
    <s v="photography/photobooks"/>
    <x v="8"/>
    <x v="20"/>
    <n v="558.7714285714286"/>
    <n v="58.3791044776119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x v="1513"/>
    <b v="1"/>
    <n v="215"/>
    <b v="1"/>
    <s v="photography/photobooks"/>
    <x v="8"/>
    <x v="20"/>
    <n v="150.01875000000001"/>
    <n v="55.82093023255814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x v="1514"/>
    <b v="1"/>
    <n v="176"/>
    <b v="1"/>
    <s v="photography/photobooks"/>
    <x v="8"/>
    <x v="20"/>
    <n v="106.476"/>
    <n v="151.24431818181819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x v="1515"/>
    <b v="1"/>
    <n v="555"/>
    <b v="1"/>
    <s v="photography/photobooks"/>
    <x v="8"/>
    <x v="20"/>
    <n v="157.18899999999999"/>
    <n v="849.67027027027029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x v="1516"/>
    <b v="1"/>
    <n v="116"/>
    <b v="1"/>
    <s v="photography/photobooks"/>
    <x v="8"/>
    <x v="20"/>
    <n v="108.65882352941176"/>
    <n v="159.24137931034483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x v="1517"/>
    <b v="1"/>
    <n v="615"/>
    <b v="1"/>
    <s v="photography/photobooks"/>
    <x v="8"/>
    <x v="20"/>
    <n v="161.97999999999999"/>
    <n v="39.507317073170732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x v="1518"/>
    <b v="1"/>
    <n v="236"/>
    <b v="1"/>
    <s v="photography/photobooks"/>
    <x v="8"/>
    <x v="20"/>
    <n v="205.36666666666665"/>
    <n v="130.52966101694915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x v="1519"/>
    <b v="1"/>
    <n v="145"/>
    <b v="1"/>
    <s v="photography/photobooks"/>
    <x v="8"/>
    <x v="20"/>
    <n v="103.36388888888889"/>
    <n v="64.156896551724131"/>
  </r>
  <r>
    <n v="1520"/>
    <s v="TULIPS"/>
    <s v="A self-published photography book by Andrew Miksys from his new series about Belarus"/>
    <n v="18000"/>
    <n v="18625"/>
    <x v="0"/>
    <x v="0"/>
    <s v="USD"/>
    <n v="1418961600"/>
    <x v="1520"/>
    <b v="1"/>
    <n v="167"/>
    <b v="1"/>
    <s v="photography/photobooks"/>
    <x v="8"/>
    <x v="20"/>
    <n v="103.47222222222223"/>
    <n v="111.5269461077844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x v="1521"/>
    <b v="1"/>
    <n v="235"/>
    <b v="1"/>
    <s v="photography/photobooks"/>
    <x v="8"/>
    <x v="20"/>
    <n v="106.81333333333333"/>
    <n v="170.446808510638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x v="1522"/>
    <b v="1"/>
    <n v="452"/>
    <b v="1"/>
    <s v="photography/photobooks"/>
    <x v="8"/>
    <x v="20"/>
    <n v="138.96574712643678"/>
    <n v="133.739159292035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x v="1523"/>
    <b v="1"/>
    <n v="241"/>
    <b v="1"/>
    <s v="photography/photobooks"/>
    <x v="8"/>
    <x v="20"/>
    <n v="124.84324324324325"/>
    <n v="95.834024896265561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x v="1524"/>
    <b v="1"/>
    <n v="28"/>
    <b v="1"/>
    <s v="photography/photobooks"/>
    <x v="8"/>
    <x v="20"/>
    <n v="206.99999999999997"/>
    <n v="221.78571428571428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x v="1525"/>
    <b v="1"/>
    <n v="140"/>
    <b v="1"/>
    <s v="photography/photobooks"/>
    <x v="8"/>
    <x v="20"/>
    <n v="174.00576923076923"/>
    <n v="32.31535714285713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x v="1526"/>
    <b v="1"/>
    <n v="280"/>
    <b v="1"/>
    <s v="photography/photobooks"/>
    <x v="8"/>
    <x v="20"/>
    <n v="120.32608695652173"/>
    <n v="98.839285714285708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x v="1527"/>
    <b v="1"/>
    <n v="70"/>
    <b v="1"/>
    <s v="photography/photobooks"/>
    <x v="8"/>
    <x v="20"/>
    <n v="110.44428571428573"/>
    <n v="55.222142857142863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x v="1528"/>
    <b v="1"/>
    <n v="160"/>
    <b v="1"/>
    <s v="photography/photobooks"/>
    <x v="8"/>
    <x v="20"/>
    <n v="281.56666666666666"/>
    <n v="52.793750000000003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x v="1529"/>
    <b v="1"/>
    <n v="141"/>
    <b v="1"/>
    <s v="photography/photobooks"/>
    <x v="8"/>
    <x v="20"/>
    <n v="100.67894736842105"/>
    <n v="135.66666666666666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x v="1530"/>
    <b v="1"/>
    <n v="874"/>
    <b v="1"/>
    <s v="photography/photobooks"/>
    <x v="8"/>
    <x v="20"/>
    <n v="134.82571428571427"/>
    <n v="53.991990846681922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x v="1531"/>
    <b v="1"/>
    <n v="73"/>
    <b v="1"/>
    <s v="photography/photobooks"/>
    <x v="8"/>
    <x v="20"/>
    <n v="175.95744680851064"/>
    <n v="56.643835616438359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x v="1532"/>
    <b v="1"/>
    <n v="294"/>
    <b v="1"/>
    <s v="photography/photobooks"/>
    <x v="8"/>
    <x v="20"/>
    <n v="484.02000000000004"/>
    <n v="82.316326530612244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x v="1533"/>
    <b v="1"/>
    <n v="740"/>
    <b v="1"/>
    <s v="photography/photobooks"/>
    <x v="8"/>
    <x v="20"/>
    <n v="145.14000000000001"/>
    <n v="88.2608108108108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x v="1534"/>
    <b v="1"/>
    <n v="369"/>
    <b v="1"/>
    <s v="photography/photobooks"/>
    <x v="8"/>
    <x v="20"/>
    <n v="417.73333333333335"/>
    <n v="84.90514905149051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x v="1535"/>
    <b v="1"/>
    <n v="110"/>
    <b v="1"/>
    <s v="photography/photobooks"/>
    <x v="8"/>
    <x v="20"/>
    <n v="132.42499999999998"/>
    <n v="48.15454545454545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x v="1536"/>
    <b v="1"/>
    <n v="455"/>
    <b v="1"/>
    <s v="photography/photobooks"/>
    <x v="8"/>
    <x v="20"/>
    <n v="250.30841666666666"/>
    <n v="66.015406593406595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x v="1537"/>
    <b v="1"/>
    <n v="224"/>
    <b v="1"/>
    <s v="photography/photobooks"/>
    <x v="8"/>
    <x v="20"/>
    <n v="179.9"/>
    <n v="96.375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x v="1538"/>
    <b v="1"/>
    <n v="46"/>
    <b v="1"/>
    <s v="photography/photobooks"/>
    <x v="8"/>
    <x v="20"/>
    <n v="102.62857142857142"/>
    <n v="156.17391304347825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x v="1539"/>
    <b v="0"/>
    <n v="284"/>
    <b v="1"/>
    <s v="photography/photobooks"/>
    <x v="8"/>
    <x v="20"/>
    <n v="135.98609999999999"/>
    <n v="95.76485915492958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x v="1540"/>
    <b v="1"/>
    <n v="98"/>
    <b v="1"/>
    <s v="photography/photobooks"/>
    <x v="8"/>
    <x v="20"/>
    <n v="117.86666666666667"/>
    <n v="180.40816326530611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x v="1541"/>
    <b v="0"/>
    <n v="2"/>
    <b v="0"/>
    <s v="photography/nature"/>
    <x v="8"/>
    <x v="24"/>
    <n v="3.3333333333333333E-2"/>
    <n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x v="1542"/>
    <b v="0"/>
    <n v="1"/>
    <b v="0"/>
    <s v="photography/nature"/>
    <x v="8"/>
    <x v="24"/>
    <n v="4"/>
    <n v="2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x v="1543"/>
    <b v="0"/>
    <n v="1"/>
    <b v="0"/>
    <s v="photography/nature"/>
    <x v="8"/>
    <x v="24"/>
    <n v="0.44444444444444442"/>
    <n v="10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x v="1544"/>
    <b v="0"/>
    <n v="0"/>
    <b v="0"/>
    <s v="photography/nature"/>
    <x v="8"/>
    <x v="24"/>
    <n v="0"/>
    <e v="#DIV/0!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x v="1545"/>
    <b v="0"/>
    <n v="1"/>
    <b v="0"/>
    <s v="photography/nature"/>
    <x v="8"/>
    <x v="24"/>
    <n v="3.3333333333333333E-2"/>
    <n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x v="1546"/>
    <b v="0"/>
    <n v="11"/>
    <b v="0"/>
    <s v="photography/nature"/>
    <x v="8"/>
    <x v="24"/>
    <n v="28.9"/>
    <n v="26.27272727272727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x v="1547"/>
    <b v="0"/>
    <n v="0"/>
    <b v="0"/>
    <s v="photography/nature"/>
    <x v="8"/>
    <x v="24"/>
    <n v="0"/>
    <e v="#DIV/0!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x v="1548"/>
    <b v="0"/>
    <n v="1"/>
    <b v="0"/>
    <s v="photography/nature"/>
    <x v="8"/>
    <x v="24"/>
    <n v="8.5714285714285712"/>
    <n v="6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x v="1549"/>
    <b v="0"/>
    <n v="6"/>
    <b v="0"/>
    <s v="photography/nature"/>
    <x v="8"/>
    <x v="24"/>
    <n v="34"/>
    <n v="28.333333333333332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x v="1550"/>
    <b v="0"/>
    <n v="7"/>
    <b v="0"/>
    <s v="photography/nature"/>
    <x v="8"/>
    <x v="24"/>
    <n v="13.466666666666665"/>
    <n v="14.428571428571429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x v="1551"/>
    <b v="0"/>
    <n v="0"/>
    <b v="0"/>
    <s v="photography/nature"/>
    <x v="8"/>
    <x v="24"/>
    <n v="0"/>
    <e v="#DIV/0!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x v="1552"/>
    <b v="0"/>
    <n v="16"/>
    <b v="0"/>
    <s v="photography/nature"/>
    <x v="8"/>
    <x v="24"/>
    <n v="49.186046511627907"/>
    <n v="132.1875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x v="1553"/>
    <b v="0"/>
    <n v="0"/>
    <b v="0"/>
    <s v="photography/nature"/>
    <x v="8"/>
    <x v="24"/>
    <n v="0"/>
    <e v="#DIV/0!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x v="1554"/>
    <b v="0"/>
    <n v="0"/>
    <b v="0"/>
    <s v="photography/nature"/>
    <x v="8"/>
    <x v="24"/>
    <n v="0"/>
    <e v="#DIV/0!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x v="1555"/>
    <b v="0"/>
    <n v="0"/>
    <b v="0"/>
    <s v="photography/nature"/>
    <x v="8"/>
    <x v="24"/>
    <n v="0"/>
    <e v="#DIV/0!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x v="1556"/>
    <b v="0"/>
    <n v="12"/>
    <b v="0"/>
    <s v="photography/nature"/>
    <x v="8"/>
    <x v="24"/>
    <n v="45.133333333333333"/>
    <n v="56.41666666666666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x v="1557"/>
    <b v="0"/>
    <n v="1"/>
    <b v="0"/>
    <s v="photography/nature"/>
    <x v="8"/>
    <x v="24"/>
    <n v="4"/>
    <n v="100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x v="1558"/>
    <b v="0"/>
    <n v="3"/>
    <b v="0"/>
    <s v="photography/nature"/>
    <x v="8"/>
    <x v="24"/>
    <n v="4.666666666666667"/>
    <n v="11.666666666666666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x v="1559"/>
    <b v="0"/>
    <n v="1"/>
    <b v="0"/>
    <s v="photography/nature"/>
    <x v="8"/>
    <x v="24"/>
    <n v="0.33333333333333337"/>
    <n v="5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x v="1560"/>
    <b v="0"/>
    <n v="4"/>
    <b v="0"/>
    <s v="photography/nature"/>
    <x v="8"/>
    <x v="24"/>
    <n v="3.7600000000000002"/>
    <n v="23.5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x v="1561"/>
    <b v="0"/>
    <n v="1"/>
    <b v="0"/>
    <s v="publishing/art books"/>
    <x v="3"/>
    <x v="25"/>
    <n v="0.67"/>
    <n v="67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x v="1562"/>
    <b v="0"/>
    <n v="0"/>
    <b v="0"/>
    <s v="publishing/art books"/>
    <x v="3"/>
    <x v="25"/>
    <n v="0"/>
    <e v="#DIV/0!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x v="1563"/>
    <b v="0"/>
    <n v="2"/>
    <b v="0"/>
    <s v="publishing/art books"/>
    <x v="3"/>
    <x v="25"/>
    <n v="1.4166666666666665"/>
    <n v="42.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x v="1564"/>
    <b v="0"/>
    <n v="1"/>
    <b v="0"/>
    <s v="publishing/art books"/>
    <x v="3"/>
    <x v="25"/>
    <n v="0.1"/>
    <n v="1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x v="1565"/>
    <b v="0"/>
    <n v="1"/>
    <b v="0"/>
    <s v="publishing/art books"/>
    <x v="3"/>
    <x v="25"/>
    <n v="2.5"/>
    <n v="100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x v="1566"/>
    <b v="0"/>
    <n v="59"/>
    <b v="0"/>
    <s v="publishing/art books"/>
    <x v="3"/>
    <x v="25"/>
    <n v="21.25"/>
    <n v="108.0508474576271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x v="1567"/>
    <b v="0"/>
    <n v="13"/>
    <b v="0"/>
    <s v="publishing/art books"/>
    <x v="3"/>
    <x v="25"/>
    <n v="4.117647058823529"/>
    <n v="26.92307692307692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x v="1568"/>
    <b v="0"/>
    <n v="22"/>
    <b v="0"/>
    <s v="publishing/art books"/>
    <x v="3"/>
    <x v="25"/>
    <n v="13.639999999999999"/>
    <n v="155"/>
  </r>
  <r>
    <n v="1569"/>
    <s v="to be removed (Canceled)"/>
    <s v="to be removed"/>
    <n v="30000"/>
    <n v="0"/>
    <x v="1"/>
    <x v="0"/>
    <s v="USD"/>
    <n v="1369498714"/>
    <x v="1569"/>
    <b v="0"/>
    <n v="0"/>
    <b v="0"/>
    <s v="publishing/art books"/>
    <x v="3"/>
    <x v="25"/>
    <n v="0"/>
    <e v="#DIV/0!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x v="1570"/>
    <b v="0"/>
    <n v="52"/>
    <b v="0"/>
    <s v="publishing/art books"/>
    <x v="3"/>
    <x v="25"/>
    <n v="41.4"/>
    <n v="47.769230769230766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x v="1571"/>
    <b v="0"/>
    <n v="4"/>
    <b v="0"/>
    <s v="publishing/art books"/>
    <x v="3"/>
    <x v="25"/>
    <n v="0.66115702479338845"/>
    <n v="2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x v="1572"/>
    <b v="0"/>
    <n v="3"/>
    <b v="0"/>
    <s v="publishing/art books"/>
    <x v="3"/>
    <x v="25"/>
    <n v="5"/>
    <n v="41.666666666666664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x v="1573"/>
    <b v="0"/>
    <n v="3"/>
    <b v="0"/>
    <s v="publishing/art books"/>
    <x v="3"/>
    <x v="25"/>
    <n v="2.4777777777777779"/>
    <n v="74.333333333333329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x v="1574"/>
    <b v="0"/>
    <n v="6"/>
    <b v="0"/>
    <s v="publishing/art books"/>
    <x v="3"/>
    <x v="25"/>
    <n v="5.0599999999999996"/>
    <n v="84.3333333333333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x v="1575"/>
    <b v="0"/>
    <n v="35"/>
    <b v="0"/>
    <s v="publishing/art books"/>
    <x v="3"/>
    <x v="25"/>
    <n v="22.91"/>
    <n v="65.4571428571428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x v="1576"/>
    <b v="0"/>
    <n v="10"/>
    <b v="0"/>
    <s v="publishing/art books"/>
    <x v="3"/>
    <x v="25"/>
    <n v="13"/>
    <n v="6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x v="1577"/>
    <b v="0"/>
    <n v="2"/>
    <b v="0"/>
    <s v="publishing/art books"/>
    <x v="3"/>
    <x v="25"/>
    <n v="0.54999999999999993"/>
    <n v="27.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x v="1578"/>
    <b v="0"/>
    <n v="4"/>
    <b v="0"/>
    <s v="publishing/art books"/>
    <x v="3"/>
    <x v="25"/>
    <n v="10.806536636794938"/>
    <n v="51.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x v="1579"/>
    <b v="0"/>
    <n v="2"/>
    <b v="0"/>
    <s v="publishing/art books"/>
    <x v="3"/>
    <x v="25"/>
    <n v="0.84008400840084008"/>
    <n v="1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x v="1580"/>
    <b v="0"/>
    <n v="0"/>
    <b v="0"/>
    <s v="publishing/art books"/>
    <x v="3"/>
    <x v="25"/>
    <n v="0"/>
    <e v="#DIV/0!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x v="1581"/>
    <b v="0"/>
    <n v="1"/>
    <b v="0"/>
    <s v="photography/places"/>
    <x v="8"/>
    <x v="26"/>
    <n v="0.5"/>
    <n v="5"/>
  </r>
  <r>
    <n v="1582"/>
    <s v="Scenes from New Orleans"/>
    <s v="I create canvas prints of images from in and around New Orleans"/>
    <n v="1000"/>
    <n v="93"/>
    <x v="2"/>
    <x v="0"/>
    <s v="USD"/>
    <n v="1445894400"/>
    <x v="1582"/>
    <b v="0"/>
    <n v="3"/>
    <b v="0"/>
    <s v="photography/places"/>
    <x v="8"/>
    <x v="26"/>
    <n v="9.3000000000000007"/>
    <n v="3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x v="1583"/>
    <b v="0"/>
    <n v="1"/>
    <b v="0"/>
    <s v="photography/places"/>
    <x v="8"/>
    <x v="26"/>
    <n v="7.4999999999999997E-2"/>
    <n v="15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x v="1584"/>
    <b v="0"/>
    <n v="0"/>
    <b v="0"/>
    <s v="photography/places"/>
    <x v="8"/>
    <x v="26"/>
    <n v="0"/>
    <e v="#DIV/0!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x v="1585"/>
    <b v="0"/>
    <n v="12"/>
    <b v="0"/>
    <s v="photography/places"/>
    <x v="8"/>
    <x v="26"/>
    <n v="79"/>
    <n v="131.66666666666666"/>
  </r>
  <r>
    <n v="1586"/>
    <s v="Missouri In Pictures"/>
    <s v="Show the world the beauty that is in all of our back yards!"/>
    <n v="1500"/>
    <n v="0"/>
    <x v="2"/>
    <x v="0"/>
    <s v="USD"/>
    <n v="1428197422"/>
    <x v="1586"/>
    <b v="0"/>
    <n v="0"/>
    <b v="0"/>
    <s v="photography/places"/>
    <x v="8"/>
    <x v="26"/>
    <n v="0"/>
    <e v="#DIV/0!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x v="1587"/>
    <b v="0"/>
    <n v="1"/>
    <b v="0"/>
    <s v="photography/places"/>
    <x v="8"/>
    <x v="26"/>
    <n v="1.3333333333333334E-2"/>
    <n v="1"/>
  </r>
  <r>
    <n v="1588"/>
    <s v="The Right Side of Texas"/>
    <s v="Southeast Texas as seen through the lens of a cell phone camera"/>
    <n v="516"/>
    <n v="0"/>
    <x v="2"/>
    <x v="0"/>
    <s v="USD"/>
    <n v="1422735120"/>
    <x v="1588"/>
    <b v="0"/>
    <n v="0"/>
    <b v="0"/>
    <s v="photography/places"/>
    <x v="8"/>
    <x v="26"/>
    <n v="0"/>
    <e v="#DIV/0!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x v="1589"/>
    <b v="0"/>
    <n v="0"/>
    <b v="0"/>
    <s v="photography/places"/>
    <x v="8"/>
    <x v="26"/>
    <n v="0"/>
    <e v="#DIV/0!"/>
  </r>
  <r>
    <n v="1590"/>
    <s v="An Italian Adventure"/>
    <s v="Discover Italy through photography."/>
    <n v="60000"/>
    <n v="1020"/>
    <x v="2"/>
    <x v="13"/>
    <s v="EUR"/>
    <n v="1443040464"/>
    <x v="1590"/>
    <b v="0"/>
    <n v="2"/>
    <b v="0"/>
    <s v="photography/places"/>
    <x v="8"/>
    <x v="26"/>
    <n v="1.7000000000000002"/>
    <n v="5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x v="1591"/>
    <b v="0"/>
    <n v="92"/>
    <b v="0"/>
    <s v="photography/places"/>
    <x v="8"/>
    <x v="26"/>
    <n v="29.228571428571428"/>
    <n v="44.478260869565219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x v="1592"/>
    <b v="0"/>
    <n v="0"/>
    <b v="0"/>
    <s v="photography/places"/>
    <x v="8"/>
    <x v="26"/>
    <n v="0"/>
    <e v="#DIV/0!"/>
  </r>
  <r>
    <n v="1593"/>
    <s v="Picturing Italy"/>
    <s v="A trip to fulfill a dream of capturing the wonders and history of ancient Italy in person."/>
    <n v="22000"/>
    <n v="3"/>
    <x v="2"/>
    <x v="0"/>
    <s v="USD"/>
    <n v="1425154655"/>
    <x v="1593"/>
    <b v="0"/>
    <n v="3"/>
    <b v="0"/>
    <s v="photography/places"/>
    <x v="8"/>
    <x v="26"/>
    <n v="1.3636363636363637E-2"/>
    <n v="1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x v="1594"/>
    <b v="0"/>
    <n v="10"/>
    <b v="0"/>
    <s v="photography/places"/>
    <x v="8"/>
    <x v="26"/>
    <n v="20.5"/>
    <n v="20.5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x v="1595"/>
    <b v="0"/>
    <n v="7"/>
    <b v="0"/>
    <s v="photography/places"/>
    <x v="8"/>
    <x v="26"/>
    <n v="0.27999999999999997"/>
    <n v="4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x v="1596"/>
    <b v="0"/>
    <n v="3"/>
    <b v="0"/>
    <s v="photography/places"/>
    <x v="8"/>
    <x v="26"/>
    <n v="2.3076923076923079"/>
    <n v="25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x v="1597"/>
    <b v="0"/>
    <n v="0"/>
    <b v="0"/>
    <s v="photography/places"/>
    <x v="8"/>
    <x v="26"/>
    <n v="0"/>
    <e v="#DIV/0!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x v="1598"/>
    <b v="0"/>
    <n v="1"/>
    <b v="0"/>
    <s v="photography/places"/>
    <x v="8"/>
    <x v="26"/>
    <n v="0.125"/>
    <n v="1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x v="1599"/>
    <b v="0"/>
    <n v="0"/>
    <b v="0"/>
    <s v="photography/places"/>
    <x v="8"/>
    <x v="26"/>
    <n v="0"/>
    <e v="#DIV/0!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x v="1600"/>
    <b v="0"/>
    <n v="9"/>
    <b v="0"/>
    <s v="photography/places"/>
    <x v="8"/>
    <x v="26"/>
    <n v="7.3400000000000007"/>
    <n v="40.777777777777779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x v="1601"/>
    <b v="0"/>
    <n v="56"/>
    <b v="1"/>
    <s v="music/rock"/>
    <x v="4"/>
    <x v="11"/>
    <n v="108.2492"/>
    <n v="48.325535714285714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x v="1602"/>
    <b v="0"/>
    <n v="32"/>
    <b v="1"/>
    <s v="music/rock"/>
    <x v="4"/>
    <x v="11"/>
    <n v="100.16666666666667"/>
    <n v="46.953125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x v="1603"/>
    <b v="0"/>
    <n v="30"/>
    <b v="1"/>
    <s v="music/rock"/>
    <x v="4"/>
    <x v="11"/>
    <n v="100.03299999999999"/>
    <n v="66.68866666666666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x v="1604"/>
    <b v="0"/>
    <n v="70"/>
    <b v="1"/>
    <s v="music/rock"/>
    <x v="4"/>
    <x v="11"/>
    <n v="122.10714285714286"/>
    <n v="48.84285714285714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x v="1605"/>
    <b v="0"/>
    <n v="44"/>
    <b v="1"/>
    <s v="music/rock"/>
    <x v="4"/>
    <x v="11"/>
    <n v="100.69333333333334"/>
    <n v="137.3090909090909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x v="1606"/>
    <b v="0"/>
    <n v="92"/>
    <b v="1"/>
    <s v="music/rock"/>
    <x v="4"/>
    <x v="11"/>
    <n v="101.004125"/>
    <n v="87.829673913043479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x v="1607"/>
    <b v="0"/>
    <n v="205"/>
    <b v="1"/>
    <s v="music/rock"/>
    <x v="4"/>
    <x v="11"/>
    <n v="145.11000000000001"/>
    <n v="70.785365853658533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x v="1608"/>
    <b v="0"/>
    <n v="23"/>
    <b v="1"/>
    <s v="music/rock"/>
    <x v="4"/>
    <x v="11"/>
    <n v="101.25"/>
    <n v="52.826086956521742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x v="1609"/>
    <b v="0"/>
    <n v="4"/>
    <b v="1"/>
    <s v="music/rock"/>
    <x v="4"/>
    <x v="11"/>
    <n v="118.33333333333333"/>
    <n v="443.75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x v="1610"/>
    <b v="0"/>
    <n v="112"/>
    <b v="1"/>
    <s v="music/rock"/>
    <x v="4"/>
    <x v="11"/>
    <n v="271.85000000000002"/>
    <n v="48.544642857142854"/>
  </r>
  <r>
    <n v="1611"/>
    <s v="Skelton-Luns CD/7&quot;             No Big Deal."/>
    <s v="Skelton-Luns CD/7&quot; No Big Deal."/>
    <n v="800"/>
    <n v="1001"/>
    <x v="0"/>
    <x v="0"/>
    <s v="USD"/>
    <n v="1370390432"/>
    <x v="1611"/>
    <b v="0"/>
    <n v="27"/>
    <b v="1"/>
    <s v="music/rock"/>
    <x v="4"/>
    <x v="11"/>
    <n v="125.125"/>
    <n v="37.074074074074076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x v="1612"/>
    <b v="0"/>
    <n v="11"/>
    <b v="1"/>
    <s v="music/rock"/>
    <x v="4"/>
    <x v="11"/>
    <n v="110.00000000000001"/>
    <n v="5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x v="1613"/>
    <b v="0"/>
    <n v="26"/>
    <b v="1"/>
    <s v="music/rock"/>
    <x v="4"/>
    <x v="11"/>
    <n v="101.49999999999999"/>
    <n v="39.0384615384615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x v="1614"/>
    <b v="0"/>
    <n v="77"/>
    <b v="1"/>
    <s v="music/rock"/>
    <x v="4"/>
    <x v="11"/>
    <n v="102.69999999999999"/>
    <n v="66.688311688311686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x v="1615"/>
    <b v="0"/>
    <n v="136"/>
    <b v="1"/>
    <s v="music/rock"/>
    <x v="4"/>
    <x v="11"/>
    <n v="114.12500000000001"/>
    <n v="67.132352941176464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x v="1616"/>
    <b v="0"/>
    <n v="157"/>
    <b v="1"/>
    <s v="music/rock"/>
    <x v="4"/>
    <x v="11"/>
    <n v="104.2"/>
    <n v="66.369426751592357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x v="1617"/>
    <b v="0"/>
    <n v="158"/>
    <b v="1"/>
    <s v="music/rock"/>
    <x v="4"/>
    <x v="11"/>
    <n v="145.85714285714286"/>
    <n v="64.620253164556956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x v="1618"/>
    <b v="0"/>
    <n v="27"/>
    <b v="1"/>
    <s v="music/rock"/>
    <x v="4"/>
    <x v="11"/>
    <n v="105.06666666666666"/>
    <n v="58.37037037037037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x v="1619"/>
    <b v="0"/>
    <n v="23"/>
    <b v="1"/>
    <s v="music/rock"/>
    <x v="4"/>
    <x v="11"/>
    <n v="133.33333333333331"/>
    <n v="86.956521739130437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x v="1620"/>
    <b v="0"/>
    <n v="17"/>
    <b v="1"/>
    <s v="music/rock"/>
    <x v="4"/>
    <x v="11"/>
    <n v="112.99999999999999"/>
    <n v="66.470588235294116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x v="1621"/>
    <b v="0"/>
    <n v="37"/>
    <b v="1"/>
    <s v="music/rock"/>
    <x v="4"/>
    <x v="11"/>
    <n v="121.2"/>
    <n v="163.78378378378378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x v="1622"/>
    <b v="0"/>
    <n v="65"/>
    <b v="1"/>
    <s v="music/rock"/>
    <x v="4"/>
    <x v="11"/>
    <n v="101.72463768115942"/>
    <n v="107.98461538461538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x v="1623"/>
    <b v="0"/>
    <n v="18"/>
    <b v="1"/>
    <s v="music/rock"/>
    <x v="4"/>
    <x v="11"/>
    <n v="101.06666666666666"/>
    <n v="42.11111111111111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x v="1624"/>
    <b v="0"/>
    <n v="25"/>
    <b v="1"/>
    <s v="music/rock"/>
    <x v="4"/>
    <x v="11"/>
    <n v="118"/>
    <n v="47.2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x v="1625"/>
    <b v="0"/>
    <n v="104"/>
    <b v="1"/>
    <s v="music/rock"/>
    <x v="4"/>
    <x v="11"/>
    <n v="155.33333333333331"/>
    <n v="112.01923076923077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x v="1626"/>
    <b v="0"/>
    <n v="108"/>
    <b v="1"/>
    <s v="music/rock"/>
    <x v="4"/>
    <x v="11"/>
    <n v="101.18750000000001"/>
    <n v="74.953703703703709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x v="1627"/>
    <b v="0"/>
    <n v="38"/>
    <b v="1"/>
    <s v="music/rock"/>
    <x v="4"/>
    <x v="11"/>
    <n v="117"/>
    <n v="61.57894736842105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x v="1628"/>
    <b v="0"/>
    <n v="88"/>
    <b v="1"/>
    <s v="music/rock"/>
    <x v="4"/>
    <x v="11"/>
    <n v="100.925"/>
    <n v="45.875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x v="1629"/>
    <b v="0"/>
    <n v="82"/>
    <b v="1"/>
    <s v="music/rock"/>
    <x v="4"/>
    <x v="11"/>
    <n v="103.66666666666666"/>
    <n v="75.85365853658537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x v="1630"/>
    <b v="0"/>
    <n v="126"/>
    <b v="1"/>
    <s v="music/rock"/>
    <x v="4"/>
    <x v="11"/>
    <n v="265.25"/>
    <n v="84.20634920634920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x v="1631"/>
    <b v="0"/>
    <n v="133"/>
    <b v="1"/>
    <s v="music/rock"/>
    <x v="4"/>
    <x v="11"/>
    <n v="155.91"/>
    <n v="117.22556390977444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x v="1632"/>
    <b v="0"/>
    <n v="47"/>
    <b v="1"/>
    <s v="music/rock"/>
    <x v="4"/>
    <x v="11"/>
    <n v="101.62500000000001"/>
    <n v="86.489361702127653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x v="1633"/>
    <b v="0"/>
    <n v="58"/>
    <b v="1"/>
    <s v="music/rock"/>
    <x v="4"/>
    <x v="11"/>
    <n v="100"/>
    <n v="172.41379310344828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x v="1634"/>
    <b v="0"/>
    <n v="32"/>
    <b v="1"/>
    <s v="music/rock"/>
    <x v="4"/>
    <x v="11"/>
    <n v="100.49999999999999"/>
    <n v="62.8125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x v="1635"/>
    <b v="0"/>
    <n v="37"/>
    <b v="1"/>
    <s v="music/rock"/>
    <x v="4"/>
    <x v="11"/>
    <n v="125.29999999999998"/>
    <n v="67.729729729729726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x v="1636"/>
    <b v="0"/>
    <n v="87"/>
    <b v="1"/>
    <s v="music/rock"/>
    <x v="4"/>
    <x v="11"/>
    <n v="103.55555555555556"/>
    <n v="53.563218390804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x v="1637"/>
    <b v="0"/>
    <n v="15"/>
    <b v="1"/>
    <s v="music/rock"/>
    <x v="4"/>
    <x v="11"/>
    <n v="103.8"/>
    <n v="34.6"/>
  </r>
  <r>
    <n v="1638"/>
    <s v="Avenues EP 2013"/>
    <s v="Avenues will be going in to the studio to record a new EP with Matt Allison!"/>
    <n v="1000"/>
    <n v="1050"/>
    <x v="0"/>
    <x v="0"/>
    <s v="USD"/>
    <n v="1362086700"/>
    <x v="1638"/>
    <b v="0"/>
    <n v="27"/>
    <b v="1"/>
    <s v="music/rock"/>
    <x v="4"/>
    <x v="11"/>
    <n v="105"/>
    <n v="38.888888888888886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x v="1639"/>
    <b v="0"/>
    <n v="19"/>
    <b v="1"/>
    <s v="music/rock"/>
    <x v="4"/>
    <x v="11"/>
    <n v="100"/>
    <n v="94.73684210526316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x v="1640"/>
    <b v="0"/>
    <n v="17"/>
    <b v="1"/>
    <s v="music/rock"/>
    <x v="4"/>
    <x v="11"/>
    <n v="169.86"/>
    <n v="39.967058823529413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x v="1641"/>
    <b v="0"/>
    <n v="26"/>
    <b v="1"/>
    <s v="music/pop"/>
    <x v="4"/>
    <x v="27"/>
    <n v="101.4"/>
    <n v="97.5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x v="1642"/>
    <b v="0"/>
    <n v="28"/>
    <b v="1"/>
    <s v="music/pop"/>
    <x v="4"/>
    <x v="27"/>
    <n v="100"/>
    <n v="42.857142857142854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x v="1643"/>
    <b v="0"/>
    <n v="37"/>
    <b v="1"/>
    <s v="music/pop"/>
    <x v="4"/>
    <x v="27"/>
    <n v="124.70000000000002"/>
    <n v="168.513513513513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x v="1644"/>
    <b v="0"/>
    <n v="128"/>
    <b v="1"/>
    <s v="music/pop"/>
    <x v="4"/>
    <x v="27"/>
    <n v="109.5"/>
    <n v="85.54687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x v="1645"/>
    <b v="0"/>
    <n v="10"/>
    <b v="1"/>
    <s v="music/pop"/>
    <x v="4"/>
    <x v="27"/>
    <n v="110.80000000000001"/>
    <n v="55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x v="1646"/>
    <b v="0"/>
    <n v="83"/>
    <b v="1"/>
    <s v="music/pop"/>
    <x v="4"/>
    <x v="27"/>
    <n v="110.2"/>
    <n v="26.554216867469879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x v="1647"/>
    <b v="0"/>
    <n v="46"/>
    <b v="1"/>
    <s v="music/pop"/>
    <x v="4"/>
    <x v="27"/>
    <n v="104.71999999999998"/>
    <n v="113.82608695652173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x v="1648"/>
    <b v="0"/>
    <n v="90"/>
    <b v="1"/>
    <s v="music/pop"/>
    <x v="4"/>
    <x v="27"/>
    <n v="125.26086956521738"/>
    <n v="32.011111111111113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x v="1649"/>
    <b v="0"/>
    <n v="81"/>
    <b v="1"/>
    <s v="music/pop"/>
    <x v="4"/>
    <x v="27"/>
    <n v="100.58763157894737"/>
    <n v="47.189259259259259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x v="1650"/>
    <b v="0"/>
    <n v="32"/>
    <b v="1"/>
    <s v="music/pop"/>
    <x v="4"/>
    <x v="27"/>
    <n v="141.55000000000001"/>
    <n v="88.46875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x v="1651"/>
    <b v="0"/>
    <n v="20"/>
    <b v="1"/>
    <s v="music/pop"/>
    <x v="4"/>
    <x v="27"/>
    <n v="100.75"/>
    <n v="100.75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x v="1652"/>
    <b v="0"/>
    <n v="70"/>
    <b v="1"/>
    <s v="music/pop"/>
    <x v="4"/>
    <x v="27"/>
    <n v="100.66666666666666"/>
    <n v="64.714285714285708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x v="1653"/>
    <b v="0"/>
    <n v="168"/>
    <b v="1"/>
    <s v="music/pop"/>
    <x v="4"/>
    <x v="27"/>
    <n v="174.2304"/>
    <n v="51.85428571428571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x v="1654"/>
    <b v="0"/>
    <n v="34"/>
    <b v="1"/>
    <s v="music/pop"/>
    <x v="4"/>
    <x v="27"/>
    <n v="119.90909090909089"/>
    <n v="38.794117647058826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x v="1655"/>
    <b v="0"/>
    <n v="48"/>
    <b v="1"/>
    <s v="music/pop"/>
    <x v="4"/>
    <x v="27"/>
    <n v="142.86666666666667"/>
    <n v="44.645833333333336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x v="1656"/>
    <b v="0"/>
    <n v="48"/>
    <b v="1"/>
    <s v="music/pop"/>
    <x v="4"/>
    <x v="27"/>
    <n v="100.33493333333334"/>
    <n v="156.7733333333333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x v="1657"/>
    <b v="0"/>
    <n v="221"/>
    <b v="1"/>
    <s v="music/pop"/>
    <x v="4"/>
    <x v="27"/>
    <n v="104.93380000000001"/>
    <n v="118.7033936651583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x v="1658"/>
    <b v="0"/>
    <n v="107"/>
    <b v="1"/>
    <s v="music/pop"/>
    <x v="4"/>
    <x v="27"/>
    <n v="132.23333333333335"/>
    <n v="74.149532710280369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x v="1659"/>
    <b v="0"/>
    <n v="45"/>
    <b v="1"/>
    <s v="music/pop"/>
    <x v="4"/>
    <x v="27"/>
    <n v="112.79999999999998"/>
    <n v="12.533333333333333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x v="1660"/>
    <b v="0"/>
    <n v="36"/>
    <b v="1"/>
    <s v="music/pop"/>
    <x v="4"/>
    <x v="27"/>
    <n v="1253.75"/>
    <n v="27.861111111111111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x v="1661"/>
    <b v="0"/>
    <n v="101"/>
    <b v="1"/>
    <s v="music/pop"/>
    <x v="4"/>
    <x v="27"/>
    <n v="102.50632911392405"/>
    <n v="80.17821782178218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x v="1662"/>
    <b v="0"/>
    <n v="62"/>
    <b v="1"/>
    <s v="music/pop"/>
    <x v="4"/>
    <x v="27"/>
    <n v="102.6375"/>
    <n v="132.43548387096774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x v="1663"/>
    <b v="0"/>
    <n v="32"/>
    <b v="1"/>
    <s v="music/pop"/>
    <x v="4"/>
    <x v="27"/>
    <n v="108"/>
    <n v="33.75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x v="1664"/>
    <b v="0"/>
    <n v="89"/>
    <b v="1"/>
    <s v="music/pop"/>
    <x v="4"/>
    <x v="27"/>
    <n v="122.40879999999999"/>
    <n v="34.38449438202246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x v="1665"/>
    <b v="0"/>
    <n v="93"/>
    <b v="1"/>
    <s v="music/pop"/>
    <x v="4"/>
    <x v="27"/>
    <n v="119.45714285714286"/>
    <n v="44.95698924731182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x v="1666"/>
    <b v="0"/>
    <n v="98"/>
    <b v="1"/>
    <s v="music/pop"/>
    <x v="4"/>
    <x v="27"/>
    <n v="160.88"/>
    <n v="41.04081632653061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x v="1667"/>
    <b v="0"/>
    <n v="82"/>
    <b v="1"/>
    <s v="music/pop"/>
    <x v="4"/>
    <x v="27"/>
    <n v="126.85294117647059"/>
    <n v="52.59756097560975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x v="1668"/>
    <b v="0"/>
    <n v="116"/>
    <b v="1"/>
    <s v="music/pop"/>
    <x v="4"/>
    <x v="27"/>
    <n v="102.6375"/>
    <n v="70.784482758620683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x v="1669"/>
    <b v="0"/>
    <n v="52"/>
    <b v="1"/>
    <s v="music/pop"/>
    <x v="4"/>
    <x v="27"/>
    <n v="139.75"/>
    <n v="53.7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x v="1670"/>
    <b v="0"/>
    <n v="23"/>
    <b v="1"/>
    <s v="music/pop"/>
    <x v="4"/>
    <x v="27"/>
    <n v="102.60000000000001"/>
    <n v="44.608695652173914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x v="1671"/>
    <b v="0"/>
    <n v="77"/>
    <b v="1"/>
    <s v="music/pop"/>
    <x v="4"/>
    <x v="27"/>
    <n v="100.67349999999999"/>
    <n v="26.148961038961041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x v="1672"/>
    <b v="0"/>
    <n v="49"/>
    <b v="1"/>
    <s v="music/pop"/>
    <x v="4"/>
    <x v="27"/>
    <n v="112.94117647058823"/>
    <n v="39.183673469387756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x v="1673"/>
    <b v="0"/>
    <n v="59"/>
    <b v="1"/>
    <s v="music/pop"/>
    <x v="4"/>
    <x v="27"/>
    <n v="128.09523809523807"/>
    <n v="45.5932203389830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x v="1674"/>
    <b v="0"/>
    <n v="113"/>
    <b v="1"/>
    <s v="music/pop"/>
    <x v="4"/>
    <x v="27"/>
    <n v="201.7"/>
    <n v="89.247787610619469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x v="1675"/>
    <b v="0"/>
    <n v="34"/>
    <b v="1"/>
    <s v="music/pop"/>
    <x v="4"/>
    <x v="27"/>
    <n v="137.416"/>
    <n v="40.416470588235299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x v="1676"/>
    <b v="0"/>
    <n v="42"/>
    <b v="1"/>
    <s v="music/pop"/>
    <x v="4"/>
    <x v="27"/>
    <n v="115.33333333333333"/>
    <n v="82.38095238095238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x v="1677"/>
    <b v="0"/>
    <n v="42"/>
    <b v="1"/>
    <s v="music/pop"/>
    <x v="4"/>
    <x v="27"/>
    <n v="111.66666666666667"/>
    <n v="159.5238095238095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x v="1678"/>
    <b v="0"/>
    <n v="49"/>
    <b v="1"/>
    <s v="music/pop"/>
    <x v="4"/>
    <x v="27"/>
    <n v="118.39999999999999"/>
    <n v="36.244897959183675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x v="1679"/>
    <b v="0"/>
    <n v="56"/>
    <b v="1"/>
    <s v="music/pop"/>
    <x v="4"/>
    <x v="27"/>
    <n v="175"/>
    <n v="62.5"/>
  </r>
  <r>
    <n v="1680"/>
    <s v="Kick Out a Record"/>
    <s v="Working Musician dilemma #164: how the taxman put Kick the Record 2.0 on hold"/>
    <n v="1000"/>
    <n v="1175"/>
    <x v="0"/>
    <x v="0"/>
    <s v="USD"/>
    <n v="1405188667"/>
    <x v="1680"/>
    <b v="0"/>
    <n v="25"/>
    <b v="1"/>
    <s v="music/pop"/>
    <x v="4"/>
    <x v="27"/>
    <n v="117.5"/>
    <n v="4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x v="1681"/>
    <b v="0"/>
    <n v="884"/>
    <b v="0"/>
    <s v="music/faith"/>
    <x v="4"/>
    <x v="28"/>
    <n v="101.42212307692309"/>
    <n v="74.575090497737563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x v="1682"/>
    <b v="0"/>
    <n v="0"/>
    <b v="0"/>
    <s v="music/faith"/>
    <x v="4"/>
    <x v="28"/>
    <n v="0"/>
    <e v="#DIV/0!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x v="1683"/>
    <b v="0"/>
    <n v="10"/>
    <b v="0"/>
    <s v="music/faith"/>
    <x v="4"/>
    <x v="28"/>
    <n v="21.714285714285715"/>
    <n v="76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x v="1684"/>
    <b v="0"/>
    <n v="101"/>
    <b v="0"/>
    <s v="music/faith"/>
    <x v="4"/>
    <x v="28"/>
    <n v="109.125"/>
    <n v="86.43564356435644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x v="1685"/>
    <b v="0"/>
    <n v="15"/>
    <b v="0"/>
    <s v="music/faith"/>
    <x v="4"/>
    <x v="28"/>
    <n v="102.85714285714285"/>
    <n v="2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x v="1686"/>
    <b v="0"/>
    <n v="1"/>
    <b v="0"/>
    <s v="music/faith"/>
    <x v="4"/>
    <x v="28"/>
    <n v="0.36"/>
    <n v="1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x v="1687"/>
    <b v="0"/>
    <n v="39"/>
    <b v="0"/>
    <s v="music/faith"/>
    <x v="4"/>
    <x v="28"/>
    <n v="31.25"/>
    <n v="80.128205128205124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x v="1688"/>
    <b v="0"/>
    <n v="7"/>
    <b v="0"/>
    <s v="music/faith"/>
    <x v="4"/>
    <x v="28"/>
    <n v="44.3"/>
    <n v="253.14285714285714"/>
  </r>
  <r>
    <n v="1689"/>
    <s v="Fly Away"/>
    <s v="Praising the Living God in the second half of life."/>
    <n v="2400"/>
    <n v="2400"/>
    <x v="3"/>
    <x v="0"/>
    <s v="USD"/>
    <n v="1489700230"/>
    <x v="1689"/>
    <b v="0"/>
    <n v="14"/>
    <b v="0"/>
    <s v="music/faith"/>
    <x v="4"/>
    <x v="28"/>
    <n v="100"/>
    <n v="171.42857142857142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x v="1690"/>
    <b v="0"/>
    <n v="11"/>
    <b v="0"/>
    <s v="music/faith"/>
    <x v="4"/>
    <x v="28"/>
    <n v="25.4"/>
    <n v="57.72727272727272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x v="1691"/>
    <b v="0"/>
    <n v="38"/>
    <b v="0"/>
    <s v="music/faith"/>
    <x v="4"/>
    <x v="28"/>
    <n v="33.473333333333329"/>
    <n v="264.26315789473682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x v="1692"/>
    <b v="0"/>
    <n v="15"/>
    <b v="0"/>
    <s v="music/faith"/>
    <x v="4"/>
    <x v="28"/>
    <n v="47.8"/>
    <n v="159.33333333333334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x v="1693"/>
    <b v="0"/>
    <n v="8"/>
    <b v="0"/>
    <s v="music/faith"/>
    <x v="4"/>
    <x v="28"/>
    <n v="9.3333333333333339"/>
    <n v="35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x v="1694"/>
    <b v="0"/>
    <n v="1"/>
    <b v="0"/>
    <s v="music/faith"/>
    <x v="4"/>
    <x v="28"/>
    <n v="0.05"/>
    <n v="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x v="1695"/>
    <b v="0"/>
    <n v="23"/>
    <b v="0"/>
    <s v="music/faith"/>
    <x v="4"/>
    <x v="28"/>
    <n v="11.708333333333334"/>
    <n v="61.086956521739133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x v="1696"/>
    <b v="0"/>
    <n v="0"/>
    <b v="0"/>
    <s v="music/faith"/>
    <x v="4"/>
    <x v="28"/>
    <n v="0"/>
    <e v="#DIV/0!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x v="1697"/>
    <b v="0"/>
    <n v="22"/>
    <b v="0"/>
    <s v="music/faith"/>
    <x v="4"/>
    <x v="28"/>
    <n v="20.208000000000002"/>
    <n v="114.8181818181818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x v="1698"/>
    <b v="0"/>
    <n v="0"/>
    <b v="0"/>
    <s v="music/faith"/>
    <x v="4"/>
    <x v="28"/>
    <n v="0"/>
    <e v="#DIV/0!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x v="1699"/>
    <b v="0"/>
    <n v="4"/>
    <b v="0"/>
    <s v="music/faith"/>
    <x v="4"/>
    <x v="28"/>
    <n v="4.2311459353574925"/>
    <n v="5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x v="1700"/>
    <b v="0"/>
    <n v="79"/>
    <b v="0"/>
    <s v="music/faith"/>
    <x v="4"/>
    <x v="28"/>
    <n v="26.06"/>
    <n v="65.97468354430380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x v="1701"/>
    <b v="0"/>
    <n v="2"/>
    <b v="0"/>
    <s v="music/faith"/>
    <x v="4"/>
    <x v="28"/>
    <n v="0.19801980198019803"/>
    <n v="5"/>
  </r>
  <r>
    <n v="1702"/>
    <s v="lyndale lewis and new vision prosper cd release"/>
    <s v="I can do all things through christ jesus"/>
    <n v="16500"/>
    <n v="1"/>
    <x v="2"/>
    <x v="0"/>
    <s v="USD"/>
    <n v="1427745150"/>
    <x v="1702"/>
    <b v="0"/>
    <n v="1"/>
    <b v="0"/>
    <s v="music/faith"/>
    <x v="4"/>
    <x v="28"/>
    <n v="6.0606060606060606E-3"/>
    <n v="1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x v="1703"/>
    <b v="0"/>
    <n v="2"/>
    <b v="0"/>
    <s v="music/faith"/>
    <x v="4"/>
    <x v="28"/>
    <n v="1.02"/>
    <n v="25.5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x v="1704"/>
    <b v="0"/>
    <n v="11"/>
    <b v="0"/>
    <s v="music/faith"/>
    <x v="4"/>
    <x v="28"/>
    <n v="65.100000000000009"/>
    <n v="118.36363636363636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x v="1705"/>
    <b v="0"/>
    <n v="0"/>
    <b v="0"/>
    <s v="music/faith"/>
    <x v="4"/>
    <x v="28"/>
    <n v="0"/>
    <e v="#DIV/0!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x v="1706"/>
    <b v="0"/>
    <n v="0"/>
    <b v="0"/>
    <s v="music/faith"/>
    <x v="4"/>
    <x v="28"/>
    <n v="0"/>
    <e v="#DIV/0!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x v="1707"/>
    <b v="0"/>
    <n v="9"/>
    <b v="0"/>
    <s v="music/faith"/>
    <x v="4"/>
    <x v="28"/>
    <n v="9.74"/>
    <n v="54.111111111111114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x v="1708"/>
    <b v="0"/>
    <n v="0"/>
    <b v="0"/>
    <s v="music/faith"/>
    <x v="4"/>
    <x v="28"/>
    <n v="0"/>
    <e v="#DIV/0!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x v="1709"/>
    <b v="0"/>
    <n v="4"/>
    <b v="0"/>
    <s v="music/faith"/>
    <x v="4"/>
    <x v="28"/>
    <n v="4.8571428571428568"/>
    <n v="21.25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x v="1710"/>
    <b v="0"/>
    <n v="1"/>
    <b v="0"/>
    <s v="music/faith"/>
    <x v="4"/>
    <x v="28"/>
    <n v="0.67999999999999994"/>
    <n v="34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x v="1711"/>
    <b v="0"/>
    <n v="2"/>
    <b v="0"/>
    <s v="music/faith"/>
    <x v="4"/>
    <x v="28"/>
    <n v="10.5"/>
    <n v="525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x v="1712"/>
    <b v="0"/>
    <n v="0"/>
    <b v="0"/>
    <s v="music/faith"/>
    <x v="4"/>
    <x v="28"/>
    <n v="0"/>
    <e v="#DIV/0!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x v="1713"/>
    <b v="0"/>
    <n v="1"/>
    <b v="0"/>
    <s v="music/faith"/>
    <x v="4"/>
    <x v="28"/>
    <n v="1.6666666666666667"/>
    <n v="5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x v="1714"/>
    <b v="0"/>
    <n v="17"/>
    <b v="0"/>
    <s v="music/faith"/>
    <x v="4"/>
    <x v="28"/>
    <n v="7.8680000000000003"/>
    <n v="115.70588235294117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x v="1715"/>
    <b v="0"/>
    <n v="2"/>
    <b v="0"/>
    <s v="music/faith"/>
    <x v="4"/>
    <x v="28"/>
    <n v="0.22"/>
    <n v="5.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x v="1716"/>
    <b v="0"/>
    <n v="3"/>
    <b v="0"/>
    <s v="music/faith"/>
    <x v="4"/>
    <x v="28"/>
    <n v="7.5"/>
    <n v="50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x v="1717"/>
    <b v="0"/>
    <n v="41"/>
    <b v="0"/>
    <s v="music/faith"/>
    <x v="4"/>
    <x v="28"/>
    <n v="42.725880551301685"/>
    <n v="34.024390243902438"/>
  </r>
  <r>
    <n v="1718"/>
    <s v="The Prodigal Son"/>
    <s v="A melody for the galaxy."/>
    <n v="35000"/>
    <n v="75"/>
    <x v="2"/>
    <x v="0"/>
    <s v="USD"/>
    <n v="1463201940"/>
    <x v="1718"/>
    <b v="0"/>
    <n v="2"/>
    <b v="0"/>
    <s v="music/faith"/>
    <x v="4"/>
    <x v="28"/>
    <n v="0.2142857142857143"/>
    <n v="37.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x v="1719"/>
    <b v="0"/>
    <n v="3"/>
    <b v="0"/>
    <s v="music/faith"/>
    <x v="4"/>
    <x v="28"/>
    <n v="0.87500000000000011"/>
    <n v="11.666666666666666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x v="1720"/>
    <b v="0"/>
    <n v="8"/>
    <b v="0"/>
    <s v="music/faith"/>
    <x v="4"/>
    <x v="28"/>
    <n v="5.625"/>
    <n v="28.125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x v="1721"/>
    <b v="0"/>
    <n v="0"/>
    <b v="0"/>
    <s v="music/faith"/>
    <x v="4"/>
    <x v="28"/>
    <n v="0"/>
    <e v="#DIV/0!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x v="1722"/>
    <b v="0"/>
    <n v="1"/>
    <b v="0"/>
    <s v="music/faith"/>
    <x v="4"/>
    <x v="28"/>
    <n v="3.4722222222222224E-2"/>
    <n v="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x v="1723"/>
    <b v="0"/>
    <n v="3"/>
    <b v="0"/>
    <s v="music/faith"/>
    <x v="4"/>
    <x v="28"/>
    <n v="6.5"/>
    <n v="216.66666666666666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x v="1724"/>
    <b v="0"/>
    <n v="4"/>
    <b v="0"/>
    <s v="music/faith"/>
    <x v="4"/>
    <x v="28"/>
    <n v="0.58333333333333337"/>
    <n v="8.75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x v="1725"/>
    <b v="0"/>
    <n v="9"/>
    <b v="0"/>
    <s v="music/faith"/>
    <x v="4"/>
    <x v="28"/>
    <n v="10.181818181818182"/>
    <n v="62.222222222222221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x v="1726"/>
    <b v="0"/>
    <n v="16"/>
    <b v="0"/>
    <s v="music/faith"/>
    <x v="4"/>
    <x v="28"/>
    <n v="33.784615384615385"/>
    <n v="137.2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x v="1727"/>
    <b v="0"/>
    <n v="1"/>
    <b v="0"/>
    <s v="music/faith"/>
    <x v="4"/>
    <x v="28"/>
    <n v="3.3333333333333333E-2"/>
    <n v="1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x v="1728"/>
    <b v="0"/>
    <n v="7"/>
    <b v="0"/>
    <s v="music/faith"/>
    <x v="4"/>
    <x v="28"/>
    <n v="68.400000000000006"/>
    <n v="122.142857142857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x v="1729"/>
    <b v="0"/>
    <n v="0"/>
    <b v="0"/>
    <s v="music/faith"/>
    <x v="4"/>
    <x v="28"/>
    <n v="0"/>
    <e v="#DIV/0!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x v="1730"/>
    <b v="0"/>
    <n v="0"/>
    <b v="0"/>
    <s v="music/faith"/>
    <x v="4"/>
    <x v="28"/>
    <n v="0"/>
    <e v="#DIV/0!"/>
  </r>
  <r>
    <n v="1731"/>
    <s v="Sam Cox Band First Christian Tour"/>
    <s v="We are a Christin Worship band looking to midwest tour. God Bless!"/>
    <n v="1000"/>
    <n v="0"/>
    <x v="2"/>
    <x v="0"/>
    <s v="USD"/>
    <n v="1434034800"/>
    <x v="1731"/>
    <b v="0"/>
    <n v="0"/>
    <b v="0"/>
    <s v="music/faith"/>
    <x v="4"/>
    <x v="28"/>
    <n v="0"/>
    <e v="#DIV/0!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x v="1732"/>
    <b v="0"/>
    <n v="0"/>
    <b v="0"/>
    <s v="music/faith"/>
    <x v="4"/>
    <x v="28"/>
    <n v="0"/>
    <e v="#DIV/0!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x v="1733"/>
    <b v="0"/>
    <n v="0"/>
    <b v="0"/>
    <s v="music/faith"/>
    <x v="4"/>
    <x v="28"/>
    <n v="0"/>
    <e v="#DIV/0!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x v="1734"/>
    <b v="0"/>
    <n v="1"/>
    <b v="0"/>
    <s v="music/faith"/>
    <x v="4"/>
    <x v="28"/>
    <n v="2.2222222222222223E-2"/>
    <n v="1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x v="1735"/>
    <b v="0"/>
    <n v="2"/>
    <b v="0"/>
    <s v="music/faith"/>
    <x v="4"/>
    <x v="28"/>
    <n v="11"/>
    <n v="5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x v="1736"/>
    <b v="0"/>
    <n v="1"/>
    <b v="0"/>
    <s v="music/faith"/>
    <x v="4"/>
    <x v="28"/>
    <n v="0.73333333333333328"/>
    <n v="22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x v="1737"/>
    <b v="0"/>
    <n v="15"/>
    <b v="0"/>
    <s v="music/faith"/>
    <x v="4"/>
    <x v="28"/>
    <n v="21.25"/>
    <n v="56.666666666666664"/>
  </r>
  <r>
    <n v="1738"/>
    <s v="The Flashing Lights"/>
    <s v="Music that inspires and gives hope for overcoming and change. And it is good music."/>
    <n v="5000"/>
    <n v="20"/>
    <x v="2"/>
    <x v="0"/>
    <s v="USD"/>
    <n v="1412283542"/>
    <x v="1738"/>
    <b v="0"/>
    <n v="1"/>
    <b v="0"/>
    <s v="music/faith"/>
    <x v="4"/>
    <x v="28"/>
    <n v="0.4"/>
    <n v="2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x v="1739"/>
    <b v="0"/>
    <n v="1"/>
    <b v="0"/>
    <s v="music/faith"/>
    <x v="4"/>
    <x v="28"/>
    <n v="0.1"/>
    <n v="1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x v="1740"/>
    <b v="0"/>
    <n v="0"/>
    <b v="0"/>
    <s v="music/faith"/>
    <x v="4"/>
    <x v="28"/>
    <n v="0"/>
    <e v="#DIV/0!"/>
  </r>
  <r>
    <n v="1741"/>
    <s v="Caught off Guard"/>
    <s v="A photo journal documenting my experiences and travels across New Zealand"/>
    <n v="1200"/>
    <n v="1330"/>
    <x v="0"/>
    <x v="1"/>
    <s v="GBP"/>
    <n v="1433948671"/>
    <x v="1741"/>
    <b v="0"/>
    <n v="52"/>
    <b v="1"/>
    <s v="photography/photobooks"/>
    <x v="8"/>
    <x v="20"/>
    <n v="110.83333333333334"/>
    <n v="25.576923076923077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x v="1742"/>
    <b v="0"/>
    <n v="34"/>
    <b v="1"/>
    <s v="photography/photobooks"/>
    <x v="8"/>
    <x v="20"/>
    <n v="108.74999999999999"/>
    <n v="63.970588235294116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x v="1743"/>
    <b v="0"/>
    <n v="67"/>
    <b v="1"/>
    <s v="photography/photobooks"/>
    <x v="8"/>
    <x v="20"/>
    <n v="100.41666666666667"/>
    <n v="89.925373134328353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x v="1744"/>
    <b v="0"/>
    <n v="70"/>
    <b v="1"/>
    <s v="photography/photobooks"/>
    <x v="8"/>
    <x v="20"/>
    <n v="118.45454545454545"/>
    <n v="93.071428571428569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x v="1745"/>
    <b v="0"/>
    <n v="89"/>
    <b v="1"/>
    <s v="photography/photobooks"/>
    <x v="8"/>
    <x v="20"/>
    <n v="114.01428571428571"/>
    <n v="89.67415730337079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x v="1746"/>
    <b v="0"/>
    <n v="107"/>
    <b v="1"/>
    <s v="photography/photobooks"/>
    <x v="8"/>
    <x v="20"/>
    <n v="148.10000000000002"/>
    <n v="207.61682242990653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x v="1747"/>
    <b v="0"/>
    <n v="159"/>
    <b v="1"/>
    <s v="photography/photobooks"/>
    <x v="8"/>
    <x v="20"/>
    <n v="104.95555555555556"/>
    <n v="59.408805031446541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x v="1748"/>
    <b v="0"/>
    <n v="181"/>
    <b v="1"/>
    <s v="photography/photobooks"/>
    <x v="8"/>
    <x v="20"/>
    <n v="129.94800000000001"/>
    <n v="358.97237569060775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x v="1749"/>
    <b v="0"/>
    <n v="131"/>
    <b v="1"/>
    <s v="photography/photobooks"/>
    <x v="8"/>
    <x v="20"/>
    <n v="123.48756218905473"/>
    <n v="94.736641221374043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x v="1750"/>
    <b v="0"/>
    <n v="125"/>
    <b v="1"/>
    <s v="photography/photobooks"/>
    <x v="8"/>
    <x v="20"/>
    <n v="201.62"/>
    <n v="80.647999999999996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x v="1751"/>
    <b v="0"/>
    <n v="61"/>
    <b v="1"/>
    <s v="photography/photobooks"/>
    <x v="8"/>
    <x v="20"/>
    <n v="102.89999999999999"/>
    <n v="168.68852459016392"/>
  </r>
  <r>
    <n v="1752"/>
    <s v="Adfectus Book"/>
    <s v="A little book of calm, in picture form, that will soothe the soul and un-furrow the brow."/>
    <n v="1200"/>
    <n v="3122"/>
    <x v="0"/>
    <x v="1"/>
    <s v="GBP"/>
    <n v="1476425082"/>
    <x v="1752"/>
    <b v="0"/>
    <n v="90"/>
    <b v="1"/>
    <s v="photography/photobooks"/>
    <x v="8"/>
    <x v="20"/>
    <n v="260.16666666666663"/>
    <n v="34.68888888888889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x v="1753"/>
    <b v="0"/>
    <n v="35"/>
    <b v="1"/>
    <s v="photography/photobooks"/>
    <x v="8"/>
    <x v="20"/>
    <n v="108"/>
    <n v="462.8571428571428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x v="1754"/>
    <b v="0"/>
    <n v="90"/>
    <b v="1"/>
    <s v="photography/photobooks"/>
    <x v="8"/>
    <x v="20"/>
    <n v="110.52941176470587"/>
    <n v="104.38888888888889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x v="1755"/>
    <b v="0"/>
    <n v="4"/>
    <b v="1"/>
    <s v="photography/photobooks"/>
    <x v="8"/>
    <x v="20"/>
    <n v="120"/>
    <n v="7.5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x v="1756"/>
    <b v="0"/>
    <n v="120"/>
    <b v="1"/>
    <s v="photography/photobooks"/>
    <x v="8"/>
    <x v="20"/>
    <n v="102.82909090909091"/>
    <n v="47.13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x v="1757"/>
    <b v="0"/>
    <n v="14"/>
    <b v="1"/>
    <s v="photography/photobooks"/>
    <x v="8"/>
    <x v="20"/>
    <n v="115.99999999999999"/>
    <n v="414.2857142857142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x v="1758"/>
    <b v="0"/>
    <n v="27"/>
    <b v="1"/>
    <s v="photography/photobooks"/>
    <x v="8"/>
    <x v="20"/>
    <n v="114.7"/>
    <n v="42.481481481481481"/>
  </r>
  <r>
    <n v="1759"/>
    <s v="Death Valley"/>
    <s v="Death Valley will be the first photo book of Andi State"/>
    <n v="5000"/>
    <n v="5330"/>
    <x v="0"/>
    <x v="0"/>
    <s v="USD"/>
    <n v="1427309629"/>
    <x v="1759"/>
    <b v="0"/>
    <n v="49"/>
    <b v="1"/>
    <s v="photography/photobooks"/>
    <x v="8"/>
    <x v="20"/>
    <n v="106.60000000000001"/>
    <n v="108.77551020408163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x v="1760"/>
    <b v="0"/>
    <n v="102"/>
    <b v="1"/>
    <s v="photography/photobooks"/>
    <x v="8"/>
    <x v="20"/>
    <n v="165.44"/>
    <n v="81.098039215686271"/>
  </r>
  <r>
    <n v="1761"/>
    <s v="I Wanted To See Boobs"/>
    <s v="A hardcover photobook telling the naked truth of a young photographers journey."/>
    <n v="100"/>
    <n v="155"/>
    <x v="0"/>
    <x v="1"/>
    <s v="GBP"/>
    <n v="1442065060"/>
    <x v="1761"/>
    <b v="0"/>
    <n v="3"/>
    <b v="1"/>
    <s v="photography/photobooks"/>
    <x v="8"/>
    <x v="20"/>
    <n v="155"/>
    <n v="51.666666666666664"/>
  </r>
  <r>
    <n v="1762"/>
    <s v="&quot;The Naked Pixel&quot; Ali Pakele"/>
    <s v="Project rewards $25 gets you 190+ digital images"/>
    <n v="100"/>
    <n v="885"/>
    <x v="0"/>
    <x v="0"/>
    <s v="USD"/>
    <n v="1457739245"/>
    <x v="1762"/>
    <b v="0"/>
    <n v="25"/>
    <b v="1"/>
    <s v="photography/photobooks"/>
    <x v="8"/>
    <x v="20"/>
    <n v="885"/>
    <n v="35.4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x v="1763"/>
    <b v="0"/>
    <n v="118"/>
    <b v="1"/>
    <s v="photography/photobooks"/>
    <x v="8"/>
    <x v="20"/>
    <n v="101.90833333333333"/>
    <n v="103.63559322033899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x v="1764"/>
    <b v="1"/>
    <n v="39"/>
    <b v="0"/>
    <s v="photography/photobooks"/>
    <x v="8"/>
    <x v="20"/>
    <n v="19.600000000000001"/>
    <n v="55.282051282051285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x v="1765"/>
    <b v="1"/>
    <n v="103"/>
    <b v="0"/>
    <s v="photography/photobooks"/>
    <x v="8"/>
    <x v="20"/>
    <n v="59.467839999999995"/>
    <n v="72.16970873786407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x v="1766"/>
    <b v="1"/>
    <n v="0"/>
    <b v="0"/>
    <s v="photography/photobooks"/>
    <x v="8"/>
    <x v="20"/>
    <n v="0"/>
    <e v="#DIV/0!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x v="1767"/>
    <b v="1"/>
    <n v="39"/>
    <b v="0"/>
    <s v="photography/photobooks"/>
    <x v="8"/>
    <x v="20"/>
    <n v="45.72"/>
    <n v="58.615384615384613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x v="1768"/>
    <b v="1"/>
    <n v="15"/>
    <b v="0"/>
    <s v="photography/photobooks"/>
    <x v="8"/>
    <x v="20"/>
    <n v="3.74"/>
    <n v="12.466666666666667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x v="1769"/>
    <b v="1"/>
    <n v="22"/>
    <b v="0"/>
    <s v="photography/photobooks"/>
    <x v="8"/>
    <x v="20"/>
    <n v="2.7025000000000001"/>
    <n v="49.13636363636363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x v="1770"/>
    <b v="1"/>
    <n v="92"/>
    <b v="0"/>
    <s v="photography/photobooks"/>
    <x v="8"/>
    <x v="20"/>
    <n v="56.51428571428572"/>
    <n v="150.5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x v="1771"/>
    <b v="1"/>
    <n v="25"/>
    <b v="0"/>
    <s v="photography/photobooks"/>
    <x v="8"/>
    <x v="20"/>
    <n v="21.30952380952381"/>
    <n v="35.799999999999997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x v="1772"/>
    <b v="1"/>
    <n v="19"/>
    <b v="0"/>
    <s v="photography/photobooks"/>
    <x v="8"/>
    <x v="20"/>
    <n v="15.6"/>
    <n v="45.15789473684210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x v="1773"/>
    <b v="1"/>
    <n v="19"/>
    <b v="0"/>
    <s v="photography/photobooks"/>
    <x v="8"/>
    <x v="20"/>
    <n v="6.2566666666666677"/>
    <n v="98.7894736842105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x v="1774"/>
    <b v="1"/>
    <n v="13"/>
    <b v="0"/>
    <s v="photography/photobooks"/>
    <x v="8"/>
    <x v="20"/>
    <n v="45.92"/>
    <n v="88.307692307692307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x v="1775"/>
    <b v="1"/>
    <n v="124"/>
    <b v="0"/>
    <s v="photography/photobooks"/>
    <x v="8"/>
    <x v="20"/>
    <n v="65.101538461538468"/>
    <n v="170.62903225806451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x v="1776"/>
    <b v="1"/>
    <n v="4"/>
    <b v="0"/>
    <s v="photography/photobooks"/>
    <x v="8"/>
    <x v="20"/>
    <n v="6.7"/>
    <n v="83.75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x v="1777"/>
    <b v="1"/>
    <n v="10"/>
    <b v="0"/>
    <s v="photography/photobooks"/>
    <x v="8"/>
    <x v="20"/>
    <n v="13.5625"/>
    <n v="65.09999999999999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x v="1778"/>
    <b v="1"/>
    <n v="15"/>
    <b v="0"/>
    <s v="photography/photobooks"/>
    <x v="8"/>
    <x v="20"/>
    <n v="1.9900000000000002"/>
    <n v="66.333333333333329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x v="1779"/>
    <b v="1"/>
    <n v="38"/>
    <b v="0"/>
    <s v="photography/photobooks"/>
    <x v="8"/>
    <x v="20"/>
    <n v="36.236363636363642"/>
    <n v="104.89473684210526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x v="1780"/>
    <b v="1"/>
    <n v="152"/>
    <b v="0"/>
    <s v="photography/photobooks"/>
    <x v="8"/>
    <x v="20"/>
    <n v="39.743333333333339"/>
    <n v="78.440789473684205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x v="1781"/>
    <b v="1"/>
    <n v="24"/>
    <b v="0"/>
    <s v="photography/photobooks"/>
    <x v="8"/>
    <x v="20"/>
    <n v="25.763636363636365"/>
    <n v="59.04166666666666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x v="1782"/>
    <b v="1"/>
    <n v="76"/>
    <b v="0"/>
    <s v="photography/photobooks"/>
    <x v="8"/>
    <x v="20"/>
    <n v="15.491428571428573"/>
    <n v="71.3421052631578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x v="1783"/>
    <b v="1"/>
    <n v="185"/>
    <b v="0"/>
    <s v="photography/photobooks"/>
    <x v="8"/>
    <x v="20"/>
    <n v="23.692499999999999"/>
    <n v="51.227027027027027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x v="1784"/>
    <b v="1"/>
    <n v="33"/>
    <b v="0"/>
    <s v="photography/photobooks"/>
    <x v="8"/>
    <x v="20"/>
    <n v="39.76"/>
    <n v="60.24242424242424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x v="1785"/>
    <b v="1"/>
    <n v="108"/>
    <b v="0"/>
    <s v="photography/photobooks"/>
    <x v="8"/>
    <x v="20"/>
    <n v="20.220833333333331"/>
    <n v="44.935185185185183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x v="1786"/>
    <b v="1"/>
    <n v="29"/>
    <b v="0"/>
    <s v="photography/photobooks"/>
    <x v="8"/>
    <x v="20"/>
    <n v="47.631578947368418"/>
    <n v="31.206896551724139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x v="1787"/>
    <b v="1"/>
    <n v="24"/>
    <b v="0"/>
    <s v="photography/photobooks"/>
    <x v="8"/>
    <x v="20"/>
    <n v="15.329999999999998"/>
    <n v="63.875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x v="1788"/>
    <b v="1"/>
    <n v="4"/>
    <b v="0"/>
    <s v="photography/photobooks"/>
    <x v="8"/>
    <x v="20"/>
    <n v="1.3818181818181818"/>
    <n v="19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x v="1789"/>
    <b v="1"/>
    <n v="4"/>
    <b v="0"/>
    <s v="photography/photobooks"/>
    <x v="8"/>
    <x v="20"/>
    <n v="0.5"/>
    <n v="1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x v="1790"/>
    <b v="1"/>
    <n v="15"/>
    <b v="0"/>
    <s v="photography/photobooks"/>
    <x v="8"/>
    <x v="20"/>
    <n v="4.957575757575758"/>
    <n v="109.06666666666666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x v="1791"/>
    <b v="1"/>
    <n v="4"/>
    <b v="0"/>
    <s v="photography/photobooks"/>
    <x v="8"/>
    <x v="20"/>
    <n v="3.5666666666666664"/>
    <n v="26.7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x v="1792"/>
    <b v="1"/>
    <n v="139"/>
    <b v="0"/>
    <s v="photography/photobooks"/>
    <x v="8"/>
    <x v="20"/>
    <n v="61.124000000000002"/>
    <n v="109.93525179856115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x v="1793"/>
    <b v="1"/>
    <n v="2"/>
    <b v="0"/>
    <s v="photography/photobooks"/>
    <x v="8"/>
    <x v="20"/>
    <n v="1.3333333333333335"/>
    <n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x v="1794"/>
    <b v="1"/>
    <n v="18"/>
    <b v="0"/>
    <s v="photography/photobooks"/>
    <x v="8"/>
    <x v="20"/>
    <n v="11.077777777777778"/>
    <n v="55.388888888888886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x v="1795"/>
    <b v="1"/>
    <n v="81"/>
    <b v="0"/>
    <s v="photography/photobooks"/>
    <x v="8"/>
    <x v="20"/>
    <n v="38.735714285714288"/>
    <n v="133.90123456790124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x v="1796"/>
    <b v="1"/>
    <n v="86"/>
    <b v="0"/>
    <s v="photography/photobooks"/>
    <x v="8"/>
    <x v="20"/>
    <n v="22.05263157894737"/>
    <n v="48.720930232558139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x v="1797"/>
    <b v="1"/>
    <n v="140"/>
    <b v="0"/>
    <s v="photography/photobooks"/>
    <x v="8"/>
    <x v="20"/>
    <n v="67.55"/>
    <n v="48.25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x v="1798"/>
    <b v="1"/>
    <n v="37"/>
    <b v="0"/>
    <s v="photography/photobooks"/>
    <x v="8"/>
    <x v="20"/>
    <n v="13.637499999999999"/>
    <n v="58.972972972972975"/>
  </r>
  <r>
    <n v="1799"/>
    <s v="The UnDiscovered Image"/>
    <s v="The UnDiscovered Image, a monthly publication dedicated to photographers."/>
    <n v="4000"/>
    <n v="69.83"/>
    <x v="2"/>
    <x v="1"/>
    <s v="GBP"/>
    <n v="1415740408"/>
    <x v="1799"/>
    <b v="1"/>
    <n v="6"/>
    <b v="0"/>
    <s v="photography/photobooks"/>
    <x v="8"/>
    <x v="20"/>
    <n v="1.7457500000000001"/>
    <n v="11.63833333333333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x v="1800"/>
    <b v="1"/>
    <n v="113"/>
    <b v="0"/>
    <s v="photography/photobooks"/>
    <x v="8"/>
    <x v="20"/>
    <n v="20.44963251188932"/>
    <n v="83.71681415929204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x v="1801"/>
    <b v="1"/>
    <n v="37"/>
    <b v="0"/>
    <s v="photography/photobooks"/>
    <x v="8"/>
    <x v="20"/>
    <n v="13.852941176470587"/>
    <n v="63.648648648648646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x v="1802"/>
    <b v="1"/>
    <n v="18"/>
    <b v="0"/>
    <s v="photography/photobooks"/>
    <x v="8"/>
    <x v="20"/>
    <n v="48.485714285714288"/>
    <n v="94.277777777777771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x v="1803"/>
    <b v="1"/>
    <n v="75"/>
    <b v="0"/>
    <s v="photography/photobooks"/>
    <x v="8"/>
    <x v="20"/>
    <n v="30.8"/>
    <n v="71.86666666666666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x v="1804"/>
    <b v="1"/>
    <n v="52"/>
    <b v="0"/>
    <s v="photography/photobooks"/>
    <x v="8"/>
    <x v="20"/>
    <n v="35.174193548387095"/>
    <n v="104.8461538461538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x v="1805"/>
    <b v="1"/>
    <n v="122"/>
    <b v="0"/>
    <s v="photography/photobooks"/>
    <x v="8"/>
    <x v="20"/>
    <n v="36.404444444444444"/>
    <n v="67.139344262295083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x v="1806"/>
    <b v="1"/>
    <n v="8"/>
    <b v="0"/>
    <s v="photography/photobooks"/>
    <x v="8"/>
    <x v="20"/>
    <n v="2.9550000000000001"/>
    <n v="73.875"/>
  </r>
  <r>
    <n v="1807"/>
    <s v="Anywhere but Here"/>
    <s v="I want to explore alternative cultures and lifestyles in America."/>
    <n v="5000"/>
    <n v="553"/>
    <x v="2"/>
    <x v="0"/>
    <s v="USD"/>
    <n v="1411868313"/>
    <x v="1807"/>
    <b v="1"/>
    <n v="8"/>
    <b v="0"/>
    <s v="photography/photobooks"/>
    <x v="8"/>
    <x v="20"/>
    <n v="11.06"/>
    <n v="69.125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x v="1808"/>
    <b v="1"/>
    <n v="96"/>
    <b v="0"/>
    <s v="photography/photobooks"/>
    <x v="8"/>
    <x v="20"/>
    <n v="41.407142857142858"/>
    <n v="120.77083333333333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x v="1809"/>
    <b v="1"/>
    <n v="9"/>
    <b v="0"/>
    <s v="photography/photobooks"/>
    <x v="8"/>
    <x v="20"/>
    <n v="10.857142857142858"/>
    <n v="42.222222222222221"/>
  </r>
  <r>
    <n v="1810"/>
    <s v="Film Speed"/>
    <s v="Film Speed is a series of Zines focusing on architecture shot completely on 35 and 120mm film."/>
    <n v="450"/>
    <n v="15"/>
    <x v="2"/>
    <x v="0"/>
    <s v="USD"/>
    <n v="1408657826"/>
    <x v="1810"/>
    <b v="0"/>
    <n v="2"/>
    <b v="0"/>
    <s v="photography/photobooks"/>
    <x v="8"/>
    <x v="20"/>
    <n v="3.3333333333333335"/>
    <n v="7.5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x v="1811"/>
    <b v="0"/>
    <n v="26"/>
    <b v="0"/>
    <s v="photography/photobooks"/>
    <x v="8"/>
    <x v="20"/>
    <n v="7.407407407407407E-2"/>
    <n v="1.5384615384615385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x v="1812"/>
    <b v="0"/>
    <n v="23"/>
    <b v="0"/>
    <s v="photography/photobooks"/>
    <x v="8"/>
    <x v="20"/>
    <n v="13.307692307692307"/>
    <n v="37.608695652173914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x v="1813"/>
    <b v="0"/>
    <n v="0"/>
    <b v="0"/>
    <s v="photography/photobooks"/>
    <x v="8"/>
    <x v="20"/>
    <n v="0"/>
    <e v="#DIV/0!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x v="1814"/>
    <b v="0"/>
    <n v="140"/>
    <b v="0"/>
    <s v="photography/photobooks"/>
    <x v="8"/>
    <x v="20"/>
    <n v="49.183333333333337"/>
    <n v="42.157142857142858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x v="1815"/>
    <b v="0"/>
    <n v="0"/>
    <b v="0"/>
    <s v="photography/photobooks"/>
    <x v="8"/>
    <x v="20"/>
    <n v="0"/>
    <e v="#DIV/0!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x v="1816"/>
    <b v="0"/>
    <n v="6"/>
    <b v="0"/>
    <s v="photography/photobooks"/>
    <x v="8"/>
    <x v="20"/>
    <n v="2.036"/>
    <n v="84.833333333333329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x v="1817"/>
    <b v="0"/>
    <n v="100"/>
    <b v="0"/>
    <s v="photography/photobooks"/>
    <x v="8"/>
    <x v="20"/>
    <n v="52.327777777777776"/>
    <n v="94.19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x v="1818"/>
    <b v="0"/>
    <n v="0"/>
    <b v="0"/>
    <s v="photography/photobooks"/>
    <x v="8"/>
    <x v="20"/>
    <n v="0"/>
    <e v="#DIV/0!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x v="1819"/>
    <b v="0"/>
    <n v="4"/>
    <b v="0"/>
    <s v="photography/photobooks"/>
    <x v="8"/>
    <x v="20"/>
    <n v="2.083333333333333"/>
    <n v="6.2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x v="1820"/>
    <b v="0"/>
    <n v="8"/>
    <b v="0"/>
    <s v="photography/photobooks"/>
    <x v="8"/>
    <x v="20"/>
    <n v="6.565384615384616"/>
    <n v="213.375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x v="1821"/>
    <b v="0"/>
    <n v="57"/>
    <b v="1"/>
    <s v="music/rock"/>
    <x v="4"/>
    <x v="11"/>
    <n v="134.88999999999999"/>
    <n v="59.162280701754383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x v="1822"/>
    <b v="0"/>
    <n v="11"/>
    <b v="1"/>
    <s v="music/rock"/>
    <x v="4"/>
    <x v="11"/>
    <n v="100"/>
    <n v="27.27272727272727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x v="1823"/>
    <b v="0"/>
    <n v="33"/>
    <b v="1"/>
    <s v="music/rock"/>
    <x v="4"/>
    <x v="11"/>
    <n v="115.85714285714286"/>
    <n v="24.575757575757574"/>
  </r>
  <r>
    <n v="1824"/>
    <s v="Tin Man's Broken Wisdom Fund"/>
    <s v="cd fund raiser"/>
    <n v="3000"/>
    <n v="3002"/>
    <x v="0"/>
    <x v="0"/>
    <s v="USD"/>
    <n v="1389146880"/>
    <x v="1824"/>
    <b v="0"/>
    <n v="40"/>
    <b v="1"/>
    <s v="music/rock"/>
    <x v="4"/>
    <x v="11"/>
    <n v="100.06666666666666"/>
    <n v="75.0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x v="1825"/>
    <b v="0"/>
    <n v="50"/>
    <b v="1"/>
    <s v="music/rock"/>
    <x v="4"/>
    <x v="11"/>
    <n v="105.05"/>
    <n v="42.02"/>
  </r>
  <r>
    <n v="1826"/>
    <s v="BEAR GHOST! Professional Recording! Yay!"/>
    <s v="Hear your favorite Bear Ghost in eargasmic quality!"/>
    <n v="2000"/>
    <n v="2020"/>
    <x v="0"/>
    <x v="0"/>
    <s v="USD"/>
    <n v="1392675017"/>
    <x v="1826"/>
    <b v="0"/>
    <n v="38"/>
    <b v="1"/>
    <s v="music/rock"/>
    <x v="4"/>
    <x v="11"/>
    <n v="101"/>
    <n v="53.15789473684210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x v="1827"/>
    <b v="0"/>
    <n v="96"/>
    <b v="1"/>
    <s v="music/rock"/>
    <x v="4"/>
    <x v="11"/>
    <n v="100.66250000000001"/>
    <n v="83.88541666666667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x v="1828"/>
    <b v="0"/>
    <n v="48"/>
    <b v="1"/>
    <s v="music/rock"/>
    <x v="4"/>
    <x v="11"/>
    <n v="100.16000000000001"/>
    <n v="417.3333333333333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x v="1829"/>
    <b v="0"/>
    <n v="33"/>
    <b v="1"/>
    <s v="music/rock"/>
    <x v="4"/>
    <x v="11"/>
    <n v="166.68333333333334"/>
    <n v="75.765151515151516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x v="1830"/>
    <b v="0"/>
    <n v="226"/>
    <b v="1"/>
    <s v="music/rock"/>
    <x v="4"/>
    <x v="11"/>
    <n v="101.53333333333335"/>
    <n v="67.389380530973455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x v="1831"/>
    <b v="0"/>
    <n v="14"/>
    <b v="1"/>
    <s v="music/rock"/>
    <x v="4"/>
    <x v="11"/>
    <n v="103"/>
    <n v="73.571428571428569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x v="1832"/>
    <b v="0"/>
    <n v="20"/>
    <b v="1"/>
    <s v="music/rock"/>
    <x v="4"/>
    <x v="11"/>
    <n v="142.85714285714286"/>
    <n v="25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x v="1833"/>
    <b v="0"/>
    <n v="25"/>
    <b v="1"/>
    <s v="music/rock"/>
    <x v="4"/>
    <x v="11"/>
    <n v="262.5"/>
    <n v="42"/>
  </r>
  <r>
    <n v="1834"/>
    <s v="TDJ - All Part of the Plan EP/Tour"/>
    <s v="Help us fund our first tour and promote our new EP!"/>
    <n v="10000"/>
    <n v="11805"/>
    <x v="0"/>
    <x v="0"/>
    <s v="USD"/>
    <n v="1422140895"/>
    <x v="1834"/>
    <b v="0"/>
    <n v="90"/>
    <b v="1"/>
    <s v="music/rock"/>
    <x v="4"/>
    <x v="11"/>
    <n v="118.05000000000001"/>
    <n v="131.16666666666666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x v="1835"/>
    <b v="0"/>
    <n v="11"/>
    <b v="1"/>
    <s v="music/rock"/>
    <x v="4"/>
    <x v="11"/>
    <n v="104"/>
    <n v="47.272727272727273"/>
  </r>
  <r>
    <n v="1836"/>
    <s v="KICKSTART OUR &lt;+3"/>
    <s v="Help fund our 2013 Sound &amp; Lighting Touring rig!"/>
    <n v="5000"/>
    <n v="10017"/>
    <x v="0"/>
    <x v="0"/>
    <s v="USD"/>
    <n v="1361129129"/>
    <x v="1836"/>
    <b v="0"/>
    <n v="55"/>
    <b v="1"/>
    <s v="music/rock"/>
    <x v="4"/>
    <x v="11"/>
    <n v="200.34"/>
    <n v="182.1272727272727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x v="1837"/>
    <b v="0"/>
    <n v="30"/>
    <b v="1"/>
    <s v="music/rock"/>
    <x v="4"/>
    <x v="11"/>
    <n v="306.83333333333331"/>
    <n v="61.36666666666666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x v="1838"/>
    <b v="0"/>
    <n v="28"/>
    <b v="1"/>
    <s v="music/rock"/>
    <x v="4"/>
    <x v="11"/>
    <n v="100.149"/>
    <n v="35.76749999999999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x v="1839"/>
    <b v="0"/>
    <n v="45"/>
    <b v="1"/>
    <s v="music/rock"/>
    <x v="4"/>
    <x v="11"/>
    <n v="205.29999999999998"/>
    <n v="45.6222222222222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x v="1840"/>
    <b v="0"/>
    <n v="13"/>
    <b v="1"/>
    <s v="music/rock"/>
    <x v="4"/>
    <x v="11"/>
    <n v="108.88888888888889"/>
    <n v="75.384615384615387"/>
  </r>
  <r>
    <n v="1841"/>
    <s v="Hydra Effect Debut EP"/>
    <s v="Hard Rock with a Positive Message. Help us fund, release and promote our debut EP!"/>
    <n v="2000"/>
    <n v="2035"/>
    <x v="0"/>
    <x v="0"/>
    <s v="USD"/>
    <n v="1400561940"/>
    <x v="1841"/>
    <b v="0"/>
    <n v="40"/>
    <b v="1"/>
    <s v="music/rock"/>
    <x v="4"/>
    <x v="11"/>
    <n v="101.75"/>
    <n v="50.875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x v="1842"/>
    <b v="0"/>
    <n v="21"/>
    <b v="1"/>
    <s v="music/rock"/>
    <x v="4"/>
    <x v="11"/>
    <n v="125.25"/>
    <n v="119.2857142857142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x v="1843"/>
    <b v="0"/>
    <n v="134"/>
    <b v="1"/>
    <s v="music/rock"/>
    <x v="4"/>
    <x v="11"/>
    <n v="124.0061"/>
    <n v="92.54186567164180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x v="1844"/>
    <b v="0"/>
    <n v="20"/>
    <b v="1"/>
    <s v="music/rock"/>
    <x v="4"/>
    <x v="11"/>
    <n v="101.4"/>
    <n v="76.0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x v="1845"/>
    <b v="0"/>
    <n v="19"/>
    <b v="1"/>
    <s v="music/rock"/>
    <x v="4"/>
    <x v="11"/>
    <n v="100"/>
    <n v="52.631578947368418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x v="1846"/>
    <b v="0"/>
    <n v="209"/>
    <b v="1"/>
    <s v="music/rock"/>
    <x v="4"/>
    <x v="11"/>
    <n v="137.92666666666668"/>
    <n v="98.990430622009569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x v="1847"/>
    <b v="0"/>
    <n v="38"/>
    <b v="1"/>
    <s v="music/rock"/>
    <x v="4"/>
    <x v="11"/>
    <n v="120.88000000000001"/>
    <n v="79.526315789473685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x v="1848"/>
    <b v="0"/>
    <n v="24"/>
    <b v="1"/>
    <s v="music/rock"/>
    <x v="4"/>
    <x v="11"/>
    <n v="107.36666666666667"/>
    <n v="134.20833333333334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x v="1849"/>
    <b v="0"/>
    <n v="8"/>
    <b v="1"/>
    <s v="music/rock"/>
    <x v="4"/>
    <x v="11"/>
    <n v="100.33333333333334"/>
    <n v="37.62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x v="1850"/>
    <b v="0"/>
    <n v="179"/>
    <b v="1"/>
    <s v="music/rock"/>
    <x v="4"/>
    <x v="11"/>
    <n v="101.52222222222223"/>
    <n v="51.044692737430168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x v="1851"/>
    <b v="0"/>
    <n v="26"/>
    <b v="1"/>
    <s v="music/rock"/>
    <x v="4"/>
    <x v="11"/>
    <n v="100.07692307692308"/>
    <n v="50.0384615384615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x v="1852"/>
    <b v="0"/>
    <n v="131"/>
    <b v="1"/>
    <s v="music/rock"/>
    <x v="4"/>
    <x v="11"/>
    <n v="116.96666666666667"/>
    <n v="133.93129770992365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x v="1853"/>
    <b v="0"/>
    <n v="14"/>
    <b v="1"/>
    <s v="music/rock"/>
    <x v="4"/>
    <x v="11"/>
    <n v="101.875"/>
    <n v="58.21428571428571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x v="1854"/>
    <b v="0"/>
    <n v="174"/>
    <b v="1"/>
    <s v="music/rock"/>
    <x v="4"/>
    <x v="11"/>
    <n v="102.12366666666665"/>
    <n v="88.037643678160919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x v="1855"/>
    <b v="0"/>
    <n v="191"/>
    <b v="1"/>
    <s v="music/rock"/>
    <x v="4"/>
    <x v="11"/>
    <n v="154.05897142857143"/>
    <n v="70.57675392670157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x v="1856"/>
    <b v="0"/>
    <n v="38"/>
    <b v="1"/>
    <s v="music/rock"/>
    <x v="4"/>
    <x v="11"/>
    <n v="101.25"/>
    <n v="53.289473684210527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x v="1857"/>
    <b v="0"/>
    <n v="22"/>
    <b v="1"/>
    <s v="music/rock"/>
    <x v="4"/>
    <x v="11"/>
    <n v="100"/>
    <n v="136.3636363636363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x v="1858"/>
    <b v="0"/>
    <n v="149"/>
    <b v="1"/>
    <s v="music/rock"/>
    <x v="4"/>
    <x v="11"/>
    <n v="108.74800874800874"/>
    <n v="40.547315436241611"/>
  </r>
  <r>
    <n v="1859"/>
    <s v="Queen Kwong Tour to London and Paris"/>
    <s v="Queen Kwong is going ON TOUR to London and Paris!"/>
    <n v="3000"/>
    <n v="3955"/>
    <x v="0"/>
    <x v="0"/>
    <s v="USD"/>
    <n v="1316716129"/>
    <x v="1859"/>
    <b v="0"/>
    <n v="56"/>
    <b v="1"/>
    <s v="music/rock"/>
    <x v="4"/>
    <x v="11"/>
    <n v="131.83333333333334"/>
    <n v="70.625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x v="1860"/>
    <b v="0"/>
    <n v="19"/>
    <b v="1"/>
    <s v="music/rock"/>
    <x v="4"/>
    <x v="11"/>
    <n v="133.46666666666667"/>
    <n v="52.684210526315788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x v="1861"/>
    <b v="0"/>
    <n v="0"/>
    <b v="0"/>
    <s v="games/mobile games"/>
    <x v="6"/>
    <x v="18"/>
    <n v="0"/>
    <e v="#DIV/0!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x v="1862"/>
    <b v="0"/>
    <n v="16"/>
    <b v="0"/>
    <s v="games/mobile games"/>
    <x v="6"/>
    <x v="18"/>
    <n v="8.0833333333333321"/>
    <n v="90.9375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x v="1863"/>
    <b v="0"/>
    <n v="2"/>
    <b v="0"/>
    <s v="games/mobile games"/>
    <x v="6"/>
    <x v="18"/>
    <n v="0.4"/>
    <n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x v="1864"/>
    <b v="0"/>
    <n v="48"/>
    <b v="0"/>
    <s v="games/mobile games"/>
    <x v="6"/>
    <x v="18"/>
    <n v="42.892307692307689"/>
    <n v="58.083333333333336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x v="1865"/>
    <b v="0"/>
    <n v="2"/>
    <b v="0"/>
    <s v="games/mobile games"/>
    <x v="6"/>
    <x v="18"/>
    <n v="3.6363636363636364E-3"/>
    <n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x v="1866"/>
    <b v="0"/>
    <n v="2"/>
    <b v="0"/>
    <s v="games/mobile games"/>
    <x v="6"/>
    <x v="18"/>
    <n v="0.5"/>
    <n v="62.5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x v="1867"/>
    <b v="0"/>
    <n v="1"/>
    <b v="0"/>
    <s v="games/mobile games"/>
    <x v="6"/>
    <x v="18"/>
    <n v="0.05"/>
    <n v="1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x v="1868"/>
    <b v="0"/>
    <n v="17"/>
    <b v="0"/>
    <s v="games/mobile games"/>
    <x v="6"/>
    <x v="18"/>
    <n v="4.8680000000000003"/>
    <n v="71.588235294117652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x v="1869"/>
    <b v="0"/>
    <n v="0"/>
    <b v="0"/>
    <s v="games/mobile games"/>
    <x v="6"/>
    <x v="18"/>
    <n v="0"/>
    <e v="#DIV/0!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x v="1870"/>
    <b v="0"/>
    <n v="11"/>
    <b v="0"/>
    <s v="games/mobile games"/>
    <x v="6"/>
    <x v="18"/>
    <n v="10.314285714285715"/>
    <n v="32.8181818181818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x v="1871"/>
    <b v="0"/>
    <n v="95"/>
    <b v="0"/>
    <s v="games/mobile games"/>
    <x v="6"/>
    <x v="18"/>
    <n v="71.784615384615378"/>
    <n v="49.115789473684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x v="1872"/>
    <b v="0"/>
    <n v="13"/>
    <b v="0"/>
    <s v="games/mobile games"/>
    <x v="6"/>
    <x v="18"/>
    <n v="1.06"/>
    <n v="16.307692307692307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x v="1873"/>
    <b v="0"/>
    <n v="2"/>
    <b v="0"/>
    <s v="games/mobile games"/>
    <x v="6"/>
    <x v="18"/>
    <n v="0.44999999999999996"/>
    <n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x v="1874"/>
    <b v="0"/>
    <n v="2"/>
    <b v="0"/>
    <s v="games/mobile games"/>
    <x v="6"/>
    <x v="18"/>
    <n v="1.6250000000000001E-2"/>
    <n v="1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x v="1875"/>
    <b v="0"/>
    <n v="3"/>
    <b v="0"/>
    <s v="games/mobile games"/>
    <x v="6"/>
    <x v="18"/>
    <n v="0.51"/>
    <n v="17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x v="1876"/>
    <b v="0"/>
    <n v="0"/>
    <b v="0"/>
    <s v="games/mobile games"/>
    <x v="6"/>
    <x v="18"/>
    <n v="0"/>
    <e v="#DIV/0!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x v="1877"/>
    <b v="0"/>
    <n v="0"/>
    <b v="0"/>
    <s v="games/mobile games"/>
    <x v="6"/>
    <x v="18"/>
    <n v="0"/>
    <e v="#DIV/0!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x v="1878"/>
    <b v="0"/>
    <n v="0"/>
    <b v="0"/>
    <s v="games/mobile games"/>
    <x v="6"/>
    <x v="18"/>
    <n v="0"/>
    <e v="#DIV/0!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x v="1879"/>
    <b v="0"/>
    <n v="2"/>
    <b v="0"/>
    <s v="games/mobile games"/>
    <x v="6"/>
    <x v="18"/>
    <n v="0.12"/>
    <n v="3"/>
  </r>
  <r>
    <n v="1880"/>
    <s v="Sim Betting Football"/>
    <s v="Sim Betting Football is the only football (soccer) betting simulation  game."/>
    <n v="5000"/>
    <n v="1004"/>
    <x v="2"/>
    <x v="1"/>
    <s v="GBP"/>
    <n v="1459341380"/>
    <x v="1880"/>
    <b v="0"/>
    <n v="24"/>
    <b v="0"/>
    <s v="games/mobile games"/>
    <x v="6"/>
    <x v="18"/>
    <n v="20.080000000000002"/>
    <n v="41.833333333333336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x v="1881"/>
    <b v="0"/>
    <n v="70"/>
    <b v="1"/>
    <s v="music/indie rock"/>
    <x v="4"/>
    <x v="14"/>
    <n v="172.68449999999999"/>
    <n v="49.33842857142857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x v="1882"/>
    <b v="0"/>
    <n v="81"/>
    <b v="1"/>
    <s v="music/indie rock"/>
    <x v="4"/>
    <x v="14"/>
    <n v="100.8955223880597"/>
    <n v="41.72839506172839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x v="1883"/>
    <b v="0"/>
    <n v="32"/>
    <b v="1"/>
    <s v="music/indie rock"/>
    <x v="4"/>
    <x v="14"/>
    <n v="104.8048048048048"/>
    <n v="32.7187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x v="1884"/>
    <b v="0"/>
    <n v="26"/>
    <b v="1"/>
    <s v="music/indie rock"/>
    <x v="4"/>
    <x v="14"/>
    <n v="135.1"/>
    <n v="51.96153846153846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x v="1885"/>
    <b v="0"/>
    <n v="105"/>
    <b v="1"/>
    <s v="music/indie rock"/>
    <x v="4"/>
    <x v="14"/>
    <n v="116.32786885245903"/>
    <n v="50.68571428571428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x v="1886"/>
    <b v="0"/>
    <n v="29"/>
    <b v="1"/>
    <s v="music/indie rock"/>
    <x v="4"/>
    <x v="14"/>
    <n v="102.08333333333333"/>
    <n v="42.24137931034482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x v="1887"/>
    <b v="0"/>
    <n v="8"/>
    <b v="1"/>
    <s v="music/indie rock"/>
    <x v="4"/>
    <x v="14"/>
    <n v="111.16666666666666"/>
    <n v="416.87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x v="1888"/>
    <b v="0"/>
    <n v="89"/>
    <b v="1"/>
    <s v="music/indie rock"/>
    <x v="4"/>
    <x v="14"/>
    <n v="166.08"/>
    <n v="46.651685393258425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x v="1889"/>
    <b v="0"/>
    <n v="44"/>
    <b v="1"/>
    <s v="music/indie rock"/>
    <x v="4"/>
    <x v="14"/>
    <n v="106.60000000000001"/>
    <n v="48.454545454545453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x v="1890"/>
    <b v="0"/>
    <n v="246"/>
    <b v="1"/>
    <s v="music/indie rock"/>
    <x v="4"/>
    <x v="14"/>
    <n v="144.58441666666667"/>
    <n v="70.528983739837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x v="1891"/>
    <b v="0"/>
    <n v="120"/>
    <b v="1"/>
    <s v="music/indie rock"/>
    <x v="4"/>
    <x v="14"/>
    <n v="105.55000000000001"/>
    <n v="87.958333333333329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x v="1892"/>
    <b v="0"/>
    <n v="26"/>
    <b v="1"/>
    <s v="music/indie rock"/>
    <x v="4"/>
    <x v="14"/>
    <n v="136.60000000000002"/>
    <n v="26.26923076923077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x v="1893"/>
    <b v="0"/>
    <n v="45"/>
    <b v="1"/>
    <s v="music/indie rock"/>
    <x v="4"/>
    <x v="14"/>
    <n v="104"/>
    <n v="57.777777777777779"/>
  </r>
  <r>
    <n v="1894"/>
    <s v="Help me release my first 3 song EP!!"/>
    <s v="Im trying to raise $1000 for a 3 song EP in a studio!"/>
    <n v="1000"/>
    <n v="1145"/>
    <x v="0"/>
    <x v="0"/>
    <s v="USD"/>
    <n v="1329082983"/>
    <x v="1894"/>
    <b v="0"/>
    <n v="20"/>
    <b v="1"/>
    <s v="music/indie rock"/>
    <x v="4"/>
    <x v="14"/>
    <n v="114.5"/>
    <n v="57.2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x v="1895"/>
    <b v="0"/>
    <n v="47"/>
    <b v="1"/>
    <s v="music/indie rock"/>
    <x v="4"/>
    <x v="14"/>
    <n v="101.71957671957672"/>
    <n v="196.34042553191489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x v="1896"/>
    <b v="0"/>
    <n v="13"/>
    <b v="1"/>
    <s v="music/indie rock"/>
    <x v="4"/>
    <x v="14"/>
    <n v="123.94678492239468"/>
    <n v="43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x v="1897"/>
    <b v="0"/>
    <n v="183"/>
    <b v="1"/>
    <s v="music/indie rock"/>
    <x v="4"/>
    <x v="14"/>
    <n v="102.45669291338582"/>
    <n v="35.551912568306008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x v="1898"/>
    <b v="0"/>
    <n v="21"/>
    <b v="1"/>
    <s v="music/indie rock"/>
    <x v="4"/>
    <x v="14"/>
    <n v="144.5"/>
    <n v="68.8095238095238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x v="1899"/>
    <b v="0"/>
    <n v="42"/>
    <b v="1"/>
    <s v="music/indie rock"/>
    <x v="4"/>
    <x v="14"/>
    <n v="133.33333333333331"/>
    <n v="28.57142857142857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x v="1900"/>
    <b v="0"/>
    <n v="54"/>
    <b v="1"/>
    <s v="music/indie rock"/>
    <x v="4"/>
    <x v="14"/>
    <n v="109.3644"/>
    <n v="50.63166666666666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x v="1901"/>
    <b v="0"/>
    <n v="25"/>
    <b v="0"/>
    <s v="technology/gadgets"/>
    <x v="2"/>
    <x v="29"/>
    <n v="2.6969696969696968"/>
    <n v="106.8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x v="1902"/>
    <b v="0"/>
    <n v="3"/>
    <b v="0"/>
    <s v="technology/gadgets"/>
    <x v="2"/>
    <x v="29"/>
    <n v="1.2"/>
    <n v="4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x v="1903"/>
    <b v="0"/>
    <n v="41"/>
    <b v="0"/>
    <s v="technology/gadgets"/>
    <x v="2"/>
    <x v="29"/>
    <n v="46.6"/>
    <n v="34.097560975609753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x v="1904"/>
    <b v="0"/>
    <n v="2"/>
    <b v="0"/>
    <s v="technology/gadgets"/>
    <x v="2"/>
    <x v="29"/>
    <n v="0.1"/>
    <n v="2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x v="1905"/>
    <b v="0"/>
    <n v="4"/>
    <b v="0"/>
    <s v="technology/gadgets"/>
    <x v="2"/>
    <x v="29"/>
    <n v="0.16800000000000001"/>
    <n v="10.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x v="1906"/>
    <b v="0"/>
    <n v="99"/>
    <b v="0"/>
    <s v="technology/gadgets"/>
    <x v="2"/>
    <x v="29"/>
    <n v="42.76"/>
    <n v="215.95959595959596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x v="1907"/>
    <b v="0"/>
    <n v="4"/>
    <b v="0"/>
    <s v="technology/gadgets"/>
    <x v="2"/>
    <x v="29"/>
    <n v="0.28333333333333333"/>
    <n v="21.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x v="1908"/>
    <b v="0"/>
    <n v="4"/>
    <b v="0"/>
    <s v="technology/gadgets"/>
    <x v="2"/>
    <x v="29"/>
    <n v="1.7319999999999998"/>
    <n v="108.2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x v="1909"/>
    <b v="0"/>
    <n v="38"/>
    <b v="0"/>
    <s v="technology/gadgets"/>
    <x v="2"/>
    <x v="29"/>
    <n v="14.111428571428572"/>
    <n v="129.9736842105263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x v="1910"/>
    <b v="0"/>
    <n v="285"/>
    <b v="0"/>
    <s v="technology/gadgets"/>
    <x v="2"/>
    <x v="29"/>
    <n v="39.395294117647055"/>
    <n v="117.49473684210527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x v="1911"/>
    <b v="0"/>
    <n v="1"/>
    <b v="0"/>
    <s v="technology/gadgets"/>
    <x v="2"/>
    <x v="29"/>
    <n v="2.3529411764705882E-2"/>
    <n v="1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x v="1912"/>
    <b v="0"/>
    <n v="42"/>
    <b v="0"/>
    <s v="technology/gadgets"/>
    <x v="2"/>
    <x v="29"/>
    <n v="59.3"/>
    <n v="70.595238095238102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x v="1913"/>
    <b v="0"/>
    <n v="26"/>
    <b v="0"/>
    <s v="technology/gadgets"/>
    <x v="2"/>
    <x v="29"/>
    <n v="1.3270833333333334"/>
    <n v="24.5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x v="1914"/>
    <b v="0"/>
    <n v="2"/>
    <b v="0"/>
    <s v="technology/gadgets"/>
    <x v="2"/>
    <x v="29"/>
    <n v="9.0090090090090094"/>
    <n v="3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x v="1915"/>
    <b v="0"/>
    <n v="4"/>
    <b v="0"/>
    <s v="technology/gadgets"/>
    <x v="2"/>
    <x v="29"/>
    <n v="1.6"/>
    <n v="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x v="1916"/>
    <b v="0"/>
    <n v="6"/>
    <b v="0"/>
    <s v="technology/gadgets"/>
    <x v="2"/>
    <x v="29"/>
    <n v="0.51"/>
    <n v="17"/>
  </r>
  <r>
    <n v="1917"/>
    <s v="Chronovisor:The MOST innovative watch for night time reading"/>
    <s v="Let's build a legendary brand altogether"/>
    <n v="390000"/>
    <n v="205025"/>
    <x v="2"/>
    <x v="7"/>
    <s v="HKD"/>
    <n v="1486708133"/>
    <x v="1917"/>
    <b v="0"/>
    <n v="70"/>
    <b v="0"/>
    <s v="technology/gadgets"/>
    <x v="2"/>
    <x v="29"/>
    <n v="52.570512820512818"/>
    <n v="2928.928571428571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x v="1918"/>
    <b v="0"/>
    <n v="9"/>
    <b v="0"/>
    <s v="technology/gadgets"/>
    <x v="2"/>
    <x v="29"/>
    <n v="1.04"/>
    <n v="28.88888888888888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x v="1919"/>
    <b v="0"/>
    <n v="8"/>
    <b v="0"/>
    <s v="technology/gadgets"/>
    <x v="2"/>
    <x v="29"/>
    <n v="47.4"/>
    <n v="29.625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x v="1920"/>
    <b v="0"/>
    <n v="105"/>
    <b v="0"/>
    <s v="technology/gadgets"/>
    <x v="2"/>
    <x v="29"/>
    <n v="43.03"/>
    <n v="40.980952380952381"/>
  </r>
  <r>
    <n v="1921"/>
    <s v="The Fine Spirits are making an album!"/>
    <s v="The Fine Spirits are making an album, but we need your help!"/>
    <n v="1500"/>
    <n v="2052"/>
    <x v="0"/>
    <x v="0"/>
    <s v="USD"/>
    <n v="1342243143"/>
    <x v="1921"/>
    <b v="0"/>
    <n v="38"/>
    <b v="1"/>
    <s v="music/indie rock"/>
    <x v="4"/>
    <x v="14"/>
    <n v="136.80000000000001"/>
    <n v="5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x v="1922"/>
    <b v="0"/>
    <n v="64"/>
    <b v="1"/>
    <s v="music/indie rock"/>
    <x v="4"/>
    <x v="14"/>
    <n v="115.55"/>
    <n v="36.109375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x v="1923"/>
    <b v="0"/>
    <n v="13"/>
    <b v="1"/>
    <s v="music/indie rock"/>
    <x v="4"/>
    <x v="14"/>
    <n v="240.79999999999998"/>
    <n v="23.15384615384615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x v="1924"/>
    <b v="0"/>
    <n v="33"/>
    <b v="1"/>
    <s v="music/indie rock"/>
    <x v="4"/>
    <x v="14"/>
    <n v="114.39999999999999"/>
    <n v="10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x v="1925"/>
    <b v="0"/>
    <n v="52"/>
    <b v="1"/>
    <s v="music/indie rock"/>
    <x v="4"/>
    <x v="14"/>
    <n v="110.33333333333333"/>
    <n v="31.826923076923077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x v="1926"/>
    <b v="0"/>
    <n v="107"/>
    <b v="1"/>
    <s v="music/indie rock"/>
    <x v="4"/>
    <x v="14"/>
    <n v="195.37933333333334"/>
    <n v="27.3896261682243"/>
  </r>
  <r>
    <n v="1927"/>
    <s v="GBS Detroit Presents Hampshire"/>
    <s v="Hampshire is headed to GBS Detroit."/>
    <n v="600"/>
    <n v="620"/>
    <x v="0"/>
    <x v="0"/>
    <s v="USD"/>
    <n v="1331182740"/>
    <x v="1927"/>
    <b v="0"/>
    <n v="11"/>
    <b v="1"/>
    <s v="music/indie rock"/>
    <x v="4"/>
    <x v="14"/>
    <n v="103.33333333333334"/>
    <n v="56.363636363636367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x v="1928"/>
    <b v="0"/>
    <n v="34"/>
    <b v="1"/>
    <s v="music/indie rock"/>
    <x v="4"/>
    <x v="14"/>
    <n v="103.1372549019608"/>
    <n v="77.35294117647059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x v="1929"/>
    <b v="0"/>
    <n v="75"/>
    <b v="1"/>
    <s v="music/indie rock"/>
    <x v="4"/>
    <x v="14"/>
    <n v="100.3125"/>
    <n v="42.8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x v="1930"/>
    <b v="0"/>
    <n v="26"/>
    <b v="1"/>
    <s v="music/indie rock"/>
    <x v="4"/>
    <x v="14"/>
    <n v="127"/>
    <n v="48.846153846153847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x v="1931"/>
    <b v="0"/>
    <n v="50"/>
    <b v="1"/>
    <s v="music/indie rock"/>
    <x v="4"/>
    <x v="14"/>
    <n v="120.601"/>
    <n v="48.24040000000000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x v="1932"/>
    <b v="0"/>
    <n v="80"/>
    <b v="1"/>
    <s v="music/indie rock"/>
    <x v="4"/>
    <x v="14"/>
    <n v="106.99047619047619"/>
    <n v="70.212500000000006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x v="1933"/>
    <b v="0"/>
    <n v="110"/>
    <b v="1"/>
    <s v="music/indie rock"/>
    <x v="4"/>
    <x v="14"/>
    <n v="172.43333333333334"/>
    <n v="94.054545454545448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x v="1934"/>
    <b v="0"/>
    <n v="77"/>
    <b v="1"/>
    <s v="music/indie rock"/>
    <x v="4"/>
    <x v="14"/>
    <n v="123.61999999999999"/>
    <n v="80.27272727272726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x v="1935"/>
    <b v="0"/>
    <n v="50"/>
    <b v="1"/>
    <s v="music/indie rock"/>
    <x v="4"/>
    <x v="14"/>
    <n v="108.4"/>
    <n v="54.2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x v="1936"/>
    <b v="0"/>
    <n v="145"/>
    <b v="1"/>
    <s v="music/indie rock"/>
    <x v="4"/>
    <x v="14"/>
    <n v="116.52013333333333"/>
    <n v="60.26903448275862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x v="1937"/>
    <b v="0"/>
    <n v="29"/>
    <b v="1"/>
    <s v="music/indie rock"/>
    <x v="4"/>
    <x v="14"/>
    <n v="187.245"/>
    <n v="38.74034482758620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x v="1938"/>
    <b v="0"/>
    <n v="114"/>
    <b v="1"/>
    <s v="music/indie rock"/>
    <x v="4"/>
    <x v="14"/>
    <n v="115.93333333333334"/>
    <n v="152.54385964912279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x v="1939"/>
    <b v="0"/>
    <n v="96"/>
    <b v="1"/>
    <s v="music/indie rock"/>
    <x v="4"/>
    <x v="14"/>
    <n v="110.7"/>
    <n v="115.3125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x v="1940"/>
    <b v="0"/>
    <n v="31"/>
    <b v="1"/>
    <s v="music/indie rock"/>
    <x v="4"/>
    <x v="14"/>
    <n v="170.92307692307693"/>
    <n v="35.838709677419352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x v="1941"/>
    <b v="1"/>
    <n v="4883"/>
    <b v="1"/>
    <s v="technology/hardware"/>
    <x v="2"/>
    <x v="30"/>
    <n v="126.11835600000001"/>
    <n v="64.57011877943887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x v="1942"/>
    <b v="1"/>
    <n v="95"/>
    <b v="1"/>
    <s v="technology/hardware"/>
    <x v="2"/>
    <x v="30"/>
    <n v="138.44033333333334"/>
    <n v="87.436000000000007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x v="1943"/>
    <b v="1"/>
    <n v="2478"/>
    <b v="1"/>
    <s v="technology/hardware"/>
    <x v="2"/>
    <x v="30"/>
    <n v="1705.2499999999998"/>
    <n v="68.815577078288939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x v="1944"/>
    <b v="1"/>
    <n v="1789"/>
    <b v="1"/>
    <s v="technology/hardware"/>
    <x v="2"/>
    <x v="30"/>
    <n v="788.05550000000005"/>
    <n v="176.200223588597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x v="1945"/>
    <b v="1"/>
    <n v="680"/>
    <b v="1"/>
    <s v="technology/hardware"/>
    <x v="2"/>
    <x v="30"/>
    <n v="348.01799999999997"/>
    <n v="511.7911764705882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x v="1946"/>
    <b v="1"/>
    <n v="70"/>
    <b v="1"/>
    <s v="technology/hardware"/>
    <x v="2"/>
    <x v="30"/>
    <n v="149.74666666666667"/>
    <n v="160.4428571428571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x v="1947"/>
    <b v="1"/>
    <n v="23"/>
    <b v="1"/>
    <s v="technology/hardware"/>
    <x v="2"/>
    <x v="30"/>
    <n v="100.63375000000001"/>
    <n v="35.003043478260871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x v="1948"/>
    <b v="1"/>
    <n v="4245"/>
    <b v="1"/>
    <s v="technology/hardware"/>
    <x v="2"/>
    <x v="30"/>
    <n v="800.21100000000001"/>
    <n v="188.5067137809187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x v="1949"/>
    <b v="1"/>
    <n v="943"/>
    <b v="1"/>
    <s v="technology/hardware"/>
    <x v="2"/>
    <x v="30"/>
    <n v="106.00260000000002"/>
    <n v="56.204984093319197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x v="1950"/>
    <b v="1"/>
    <n v="1876"/>
    <b v="1"/>
    <s v="technology/hardware"/>
    <x v="2"/>
    <x v="30"/>
    <n v="200.51866666666669"/>
    <n v="51.305415778251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x v="1951"/>
    <b v="1"/>
    <n v="834"/>
    <b v="1"/>
    <s v="technology/hardware"/>
    <x v="2"/>
    <x v="30"/>
    <n v="212.44399999999999"/>
    <n v="127.36450839328538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x v="1952"/>
    <b v="1"/>
    <n v="682"/>
    <b v="1"/>
    <s v="technology/hardware"/>
    <x v="2"/>
    <x v="30"/>
    <n v="198.47237142857145"/>
    <n v="101.85532258064516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x v="1953"/>
    <b v="1"/>
    <n v="147"/>
    <b v="1"/>
    <s v="technology/hardware"/>
    <x v="2"/>
    <x v="30"/>
    <n v="225.94666666666666"/>
    <n v="230.55782312925169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x v="1954"/>
    <b v="1"/>
    <n v="415"/>
    <b v="1"/>
    <s v="technology/hardware"/>
    <x v="2"/>
    <x v="30"/>
    <n v="698.94800000000009"/>
    <n v="842.10602409638557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x v="1955"/>
    <b v="1"/>
    <n v="290"/>
    <b v="1"/>
    <s v="technology/hardware"/>
    <x v="2"/>
    <x v="30"/>
    <n v="398.59528571428569"/>
    <n v="577.2759310344827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x v="1956"/>
    <b v="1"/>
    <n v="365"/>
    <b v="1"/>
    <s v="technology/hardware"/>
    <x v="2"/>
    <x v="30"/>
    <n v="294.0333333333333"/>
    <n v="483.34246575342468"/>
  </r>
  <r>
    <n v="1957"/>
    <s v="freeSoC and freeSoC Mini"/>
    <s v="An open hardware platform for the best microcontroller in the world."/>
    <n v="30000"/>
    <n v="50251.41"/>
    <x v="0"/>
    <x v="0"/>
    <s v="USD"/>
    <n v="1351304513"/>
    <x v="1957"/>
    <b v="1"/>
    <n v="660"/>
    <b v="1"/>
    <s v="technology/hardware"/>
    <x v="2"/>
    <x v="30"/>
    <n v="167.50470000000001"/>
    <n v="76.138500000000008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x v="1958"/>
    <b v="1"/>
    <n v="1356"/>
    <b v="1"/>
    <s v="technology/hardware"/>
    <x v="2"/>
    <x v="30"/>
    <n v="1435.5717142857143"/>
    <n v="74.107684365781708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x v="1959"/>
    <b v="1"/>
    <n v="424"/>
    <b v="1"/>
    <s v="technology/hardware"/>
    <x v="2"/>
    <x v="30"/>
    <n v="156.73439999999999"/>
    <n v="36.965660377358489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x v="1960"/>
    <b v="1"/>
    <n v="33"/>
    <b v="1"/>
    <s v="technology/hardware"/>
    <x v="2"/>
    <x v="30"/>
    <n v="117.90285714285716"/>
    <n v="2500.969696969697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x v="1961"/>
    <b v="1"/>
    <n v="1633"/>
    <b v="1"/>
    <s v="technology/hardware"/>
    <x v="2"/>
    <x v="30"/>
    <n v="1105.3811999999998"/>
    <n v="67.690214329454989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x v="1962"/>
    <b v="1"/>
    <n v="306"/>
    <b v="1"/>
    <s v="technology/hardware"/>
    <x v="2"/>
    <x v="30"/>
    <n v="192.92499999999998"/>
    <n v="63.0473856209150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x v="1963"/>
    <b v="1"/>
    <n v="205"/>
    <b v="1"/>
    <s v="technology/hardware"/>
    <x v="2"/>
    <x v="30"/>
    <n v="126.8842105263158"/>
    <n v="117.6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x v="1964"/>
    <b v="1"/>
    <n v="1281"/>
    <b v="1"/>
    <s v="technology/hardware"/>
    <x v="2"/>
    <x v="30"/>
    <n v="259.57748878923763"/>
    <n v="180.7518501170960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x v="1965"/>
    <b v="1"/>
    <n v="103"/>
    <b v="1"/>
    <s v="technology/hardware"/>
    <x v="2"/>
    <x v="30"/>
    <n v="262.27999999999997"/>
    <n v="127.3203883495145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x v="1966"/>
    <b v="1"/>
    <n v="1513"/>
    <b v="1"/>
    <s v="technology/hardware"/>
    <x v="2"/>
    <x v="30"/>
    <n v="206.74309000000002"/>
    <n v="136.644474553866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x v="1967"/>
    <b v="1"/>
    <n v="405"/>
    <b v="1"/>
    <s v="technology/hardware"/>
    <x v="2"/>
    <x v="30"/>
    <n v="370.13"/>
    <n v="182.78024691358024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x v="1968"/>
    <b v="1"/>
    <n v="510"/>
    <b v="1"/>
    <s v="technology/hardware"/>
    <x v="2"/>
    <x v="30"/>
    <n v="284.96600000000001"/>
    <n v="279.3784313725490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x v="1969"/>
    <b v="1"/>
    <n v="1887"/>
    <b v="1"/>
    <s v="technology/hardware"/>
    <x v="2"/>
    <x v="30"/>
    <n v="579.08000000000004"/>
    <n v="61.37572866984631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x v="1970"/>
    <b v="1"/>
    <n v="701"/>
    <b v="1"/>
    <s v="technology/hardware"/>
    <x v="2"/>
    <x v="30"/>
    <n v="1131.8"/>
    <n v="80.727532097004286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x v="1971"/>
    <b v="1"/>
    <n v="3863"/>
    <b v="1"/>
    <s v="technology/hardware"/>
    <x v="2"/>
    <x v="30"/>
    <n v="263.02771750000005"/>
    <n v="272.3559073259125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x v="1972"/>
    <b v="1"/>
    <n v="238"/>
    <b v="1"/>
    <s v="technology/hardware"/>
    <x v="2"/>
    <x v="30"/>
    <n v="674.48"/>
    <n v="70.84873949579831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x v="1973"/>
    <b v="1"/>
    <n v="2051"/>
    <b v="1"/>
    <s v="technology/hardware"/>
    <x v="2"/>
    <x v="30"/>
    <n v="256.83081313131316"/>
    <n v="247.9400341296928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x v="1974"/>
    <b v="1"/>
    <n v="402"/>
    <b v="1"/>
    <s v="technology/hardware"/>
    <x v="2"/>
    <x v="30"/>
    <n v="375.49599999999998"/>
    <n v="186.81393034825871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x v="1975"/>
    <b v="1"/>
    <n v="253"/>
    <b v="1"/>
    <s v="technology/hardware"/>
    <x v="2"/>
    <x v="30"/>
    <n v="208.70837499999996"/>
    <n v="131.98948616600788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x v="1976"/>
    <b v="1"/>
    <n v="473"/>
    <b v="1"/>
    <s v="technology/hardware"/>
    <x v="2"/>
    <x v="30"/>
    <n v="346.6"/>
    <n v="29.310782241014799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x v="1977"/>
    <b v="1"/>
    <n v="821"/>
    <b v="1"/>
    <s v="technology/hardware"/>
    <x v="2"/>
    <x v="30"/>
    <n v="402.33"/>
    <n v="245.02436053593178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x v="1978"/>
    <b v="1"/>
    <n v="388"/>
    <b v="1"/>
    <s v="technology/hardware"/>
    <x v="2"/>
    <x v="30"/>
    <n v="1026.8451399999999"/>
    <n v="1323.2540463917526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x v="1979"/>
    <b v="1"/>
    <n v="813"/>
    <b v="1"/>
    <s v="technology/hardware"/>
    <x v="2"/>
    <x v="30"/>
    <n v="114.901155"/>
    <n v="282.65966789667897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x v="1980"/>
    <b v="1"/>
    <n v="1945"/>
    <b v="1"/>
    <s v="technology/hardware"/>
    <x v="2"/>
    <x v="30"/>
    <n v="354.82402000000002"/>
    <n v="91.214401028277635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x v="1981"/>
    <b v="0"/>
    <n v="12"/>
    <b v="0"/>
    <s v="photography/people"/>
    <x v="8"/>
    <x v="31"/>
    <n v="5.08"/>
    <n v="31.7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x v="1982"/>
    <b v="0"/>
    <n v="0"/>
    <b v="0"/>
    <s v="photography/people"/>
    <x v="8"/>
    <x v="31"/>
    <n v="0"/>
    <e v="#DIV/0!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x v="1983"/>
    <b v="0"/>
    <n v="16"/>
    <b v="0"/>
    <s v="photography/people"/>
    <x v="8"/>
    <x v="31"/>
    <n v="4.3"/>
    <n v="88.6875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x v="1984"/>
    <b v="0"/>
    <n v="7"/>
    <b v="0"/>
    <s v="photography/people"/>
    <x v="8"/>
    <x v="31"/>
    <n v="21.146666666666665"/>
    <n v="453.14285714285717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x v="1985"/>
    <b v="0"/>
    <n v="4"/>
    <b v="0"/>
    <s v="photography/people"/>
    <x v="8"/>
    <x v="31"/>
    <n v="3.1875"/>
    <n v="12.7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x v="1986"/>
    <b v="0"/>
    <n v="1"/>
    <b v="0"/>
    <s v="photography/people"/>
    <x v="8"/>
    <x v="31"/>
    <n v="0.05"/>
    <n v="1"/>
  </r>
  <r>
    <n v="1987"/>
    <s v="Ethiopia: Beheld"/>
    <s v="A collection of images that depicts the beauty and diversity within Ethiopia"/>
    <n v="5500"/>
    <n v="2336"/>
    <x v="2"/>
    <x v="1"/>
    <s v="GBP"/>
    <n v="1425223276"/>
    <x v="1987"/>
    <b v="0"/>
    <n v="28"/>
    <b v="0"/>
    <s v="photography/people"/>
    <x v="8"/>
    <x v="31"/>
    <n v="42.472727272727276"/>
    <n v="83.428571428571431"/>
  </r>
  <r>
    <n v="1988"/>
    <s v="Phillip Michael Photography"/>
    <s v="Expressing art in an image!"/>
    <n v="6000"/>
    <n v="25"/>
    <x v="2"/>
    <x v="0"/>
    <s v="USD"/>
    <n v="1440094742"/>
    <x v="1988"/>
    <b v="0"/>
    <n v="1"/>
    <b v="0"/>
    <s v="photography/people"/>
    <x v="8"/>
    <x v="31"/>
    <n v="0.41666666666666669"/>
    <n v="25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x v="1989"/>
    <b v="0"/>
    <n v="1"/>
    <b v="0"/>
    <s v="photography/people"/>
    <x v="8"/>
    <x v="31"/>
    <n v="1"/>
    <n v="50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x v="1990"/>
    <b v="0"/>
    <n v="5"/>
    <b v="0"/>
    <s v="photography/people"/>
    <x v="8"/>
    <x v="31"/>
    <n v="16.966666666666665"/>
    <n v="101.8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x v="1991"/>
    <b v="0"/>
    <n v="3"/>
    <b v="0"/>
    <s v="photography/people"/>
    <x v="8"/>
    <x v="31"/>
    <n v="7.0000000000000009"/>
    <n v="46.666666666666664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x v="1992"/>
    <b v="0"/>
    <n v="2"/>
    <b v="0"/>
    <s v="photography/people"/>
    <x v="8"/>
    <x v="31"/>
    <n v="0.13333333333333333"/>
    <n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x v="1993"/>
    <b v="0"/>
    <n v="0"/>
    <b v="0"/>
    <s v="photography/people"/>
    <x v="8"/>
    <x v="31"/>
    <n v="0"/>
    <e v="#DIV/0!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x v="1994"/>
    <b v="0"/>
    <n v="0"/>
    <b v="0"/>
    <s v="photography/people"/>
    <x v="8"/>
    <x v="31"/>
    <n v="0"/>
    <e v="#DIV/0!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x v="1995"/>
    <b v="0"/>
    <n v="3"/>
    <b v="0"/>
    <s v="photography/people"/>
    <x v="8"/>
    <x v="31"/>
    <n v="7.8"/>
    <n v="2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x v="1996"/>
    <b v="0"/>
    <n v="0"/>
    <b v="0"/>
    <s v="photography/people"/>
    <x v="8"/>
    <x v="31"/>
    <n v="0"/>
    <e v="#DIV/0!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x v="1997"/>
    <b v="0"/>
    <n v="0"/>
    <b v="0"/>
    <s v="photography/people"/>
    <x v="8"/>
    <x v="31"/>
    <n v="0"/>
    <e v="#DIV/0!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x v="1998"/>
    <b v="0"/>
    <n v="3"/>
    <b v="0"/>
    <s v="photography/people"/>
    <x v="8"/>
    <x v="31"/>
    <n v="26.200000000000003"/>
    <n v="218.33333333333334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x v="1999"/>
    <b v="0"/>
    <n v="7"/>
    <b v="0"/>
    <s v="photography/people"/>
    <x v="8"/>
    <x v="31"/>
    <n v="0.76129032258064511"/>
    <n v="33.714285714285715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x v="2000"/>
    <b v="0"/>
    <n v="25"/>
    <b v="0"/>
    <s v="photography/people"/>
    <x v="8"/>
    <x v="31"/>
    <n v="12.5"/>
    <n v="25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x v="2001"/>
    <b v="1"/>
    <n v="1637"/>
    <b v="1"/>
    <s v="technology/hardware"/>
    <x v="2"/>
    <x v="30"/>
    <n v="382.12909090909091"/>
    <n v="128.3879047037263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x v="2002"/>
    <b v="1"/>
    <n v="1375"/>
    <b v="1"/>
    <s v="technology/hardware"/>
    <x v="2"/>
    <x v="30"/>
    <n v="216.79422000000002"/>
    <n v="78.834261818181815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x v="2003"/>
    <b v="1"/>
    <n v="17"/>
    <b v="1"/>
    <s v="technology/hardware"/>
    <x v="2"/>
    <x v="30"/>
    <n v="312"/>
    <n v="91.76470588235294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x v="2004"/>
    <b v="1"/>
    <n v="354"/>
    <b v="1"/>
    <s v="technology/hardware"/>
    <x v="2"/>
    <x v="30"/>
    <n v="234.42048"/>
    <n v="331.10237288135596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x v="2005"/>
    <b v="1"/>
    <n v="191"/>
    <b v="1"/>
    <s v="technology/hardware"/>
    <x v="2"/>
    <x v="30"/>
    <n v="123.68010000000001"/>
    <n v="194.2619371727748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x v="2006"/>
    <b v="1"/>
    <n v="303"/>
    <b v="1"/>
    <s v="technology/hardware"/>
    <x v="2"/>
    <x v="30"/>
    <n v="247.84"/>
    <n v="408.97689768976898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x v="2007"/>
    <b v="1"/>
    <n v="137"/>
    <b v="1"/>
    <s v="technology/hardware"/>
    <x v="2"/>
    <x v="30"/>
    <n v="115.7092"/>
    <n v="84.45927007299269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x v="2008"/>
    <b v="1"/>
    <n v="41"/>
    <b v="1"/>
    <s v="technology/hardware"/>
    <x v="2"/>
    <x v="30"/>
    <n v="117.07484768810599"/>
    <n v="44.85365853658536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x v="2009"/>
    <b v="1"/>
    <n v="398"/>
    <b v="1"/>
    <s v="technology/hardware"/>
    <x v="2"/>
    <x v="30"/>
    <n v="305.15800000000002"/>
    <n v="383.3643216080402"/>
  </r>
  <r>
    <n v="2010"/>
    <s v="Weighitz: Weigh Smarter"/>
    <s v="Weighitz are miniature smart scales designed to weigh anything in the home."/>
    <n v="30000"/>
    <n v="96015.9"/>
    <x v="0"/>
    <x v="0"/>
    <s v="USD"/>
    <n v="1471564491"/>
    <x v="2010"/>
    <b v="1"/>
    <n v="1737"/>
    <b v="1"/>
    <s v="technology/hardware"/>
    <x v="2"/>
    <x v="30"/>
    <n v="320.05299999999994"/>
    <n v="55.276856649395505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x v="2011"/>
    <b v="1"/>
    <n v="971"/>
    <b v="1"/>
    <s v="technology/hardware"/>
    <x v="2"/>
    <x v="30"/>
    <n v="819.56399999999996"/>
    <n v="422.02059732234807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x v="2012"/>
    <b v="1"/>
    <n v="183"/>
    <b v="1"/>
    <s v="technology/hardware"/>
    <x v="2"/>
    <x v="30"/>
    <n v="234.90000000000003"/>
    <n v="64.180327868852459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x v="2013"/>
    <b v="1"/>
    <n v="4562"/>
    <b v="1"/>
    <s v="technology/hardware"/>
    <x v="2"/>
    <x v="30"/>
    <n v="494.91374999999999"/>
    <n v="173.57781674704077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x v="2014"/>
    <b v="1"/>
    <n v="26457"/>
    <b v="1"/>
    <s v="technology/hardware"/>
    <x v="2"/>
    <x v="30"/>
    <n v="7813.7822333333334"/>
    <n v="88.601680840609291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x v="2015"/>
    <b v="1"/>
    <n v="162"/>
    <b v="1"/>
    <s v="technology/hardware"/>
    <x v="2"/>
    <x v="30"/>
    <n v="113.00013888888888"/>
    <n v="50.222283950617282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x v="2016"/>
    <b v="1"/>
    <n v="479"/>
    <b v="1"/>
    <s v="technology/hardware"/>
    <x v="2"/>
    <x v="30"/>
    <n v="921.54219999999998"/>
    <n v="192.38876826722338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x v="2017"/>
    <b v="1"/>
    <n v="426"/>
    <b v="1"/>
    <s v="technology/hardware"/>
    <x v="2"/>
    <x v="30"/>
    <n v="125.10239999999999"/>
    <n v="73.416901408450698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x v="2018"/>
    <b v="1"/>
    <n v="450"/>
    <b v="1"/>
    <s v="technology/hardware"/>
    <x v="2"/>
    <x v="30"/>
    <n v="102.24343076923077"/>
    <n v="147.6849555555555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x v="2019"/>
    <b v="1"/>
    <n v="1780"/>
    <b v="1"/>
    <s v="technology/hardware"/>
    <x v="2"/>
    <x v="30"/>
    <n v="484.90975000000003"/>
    <n v="108.9684831460674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x v="2020"/>
    <b v="1"/>
    <n v="122"/>
    <b v="1"/>
    <s v="technology/hardware"/>
    <x v="2"/>
    <x v="30"/>
    <n v="192.33333333333334"/>
    <n v="23.647540983606557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x v="2021"/>
    <b v="1"/>
    <n v="95"/>
    <b v="1"/>
    <s v="technology/hardware"/>
    <x v="2"/>
    <x v="30"/>
    <n v="281.10000000000002"/>
    <n v="147.9473684210526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x v="2022"/>
    <b v="1"/>
    <n v="325"/>
    <b v="1"/>
    <s v="technology/hardware"/>
    <x v="2"/>
    <x v="30"/>
    <n v="125.13700000000001"/>
    <n v="385.03692307692307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x v="2023"/>
    <b v="1"/>
    <n v="353"/>
    <b v="1"/>
    <s v="technology/hardware"/>
    <x v="2"/>
    <x v="30"/>
    <n v="161.459"/>
    <n v="457.39093484419266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x v="2024"/>
    <b v="1"/>
    <n v="105"/>
    <b v="1"/>
    <s v="technology/hardware"/>
    <x v="2"/>
    <x v="30"/>
    <n v="585.35"/>
    <n v="222.9904761904761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x v="2025"/>
    <b v="1"/>
    <n v="729"/>
    <b v="1"/>
    <s v="technology/hardware"/>
    <x v="2"/>
    <x v="30"/>
    <n v="201.14999999999998"/>
    <n v="220.74074074074073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x v="2026"/>
    <b v="1"/>
    <n v="454"/>
    <b v="1"/>
    <s v="technology/hardware"/>
    <x v="2"/>
    <x v="30"/>
    <n v="133.48307999999997"/>
    <n v="73.503898678414089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x v="2027"/>
    <b v="1"/>
    <n v="539"/>
    <b v="1"/>
    <s v="technology/hardware"/>
    <x v="2"/>
    <x v="30"/>
    <n v="120.24900000000001"/>
    <n v="223.09647495361781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x v="2028"/>
    <b v="1"/>
    <n v="79"/>
    <b v="1"/>
    <s v="technology/hardware"/>
    <x v="2"/>
    <x v="30"/>
    <n v="126.16666666666667"/>
    <n v="47.911392405063289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x v="2029"/>
    <b v="1"/>
    <n v="94"/>
    <b v="1"/>
    <s v="technology/hardware"/>
    <x v="2"/>
    <x v="30"/>
    <n v="361.2"/>
    <n v="96.06382978723404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x v="2030"/>
    <b v="1"/>
    <n v="625"/>
    <b v="1"/>
    <s v="technology/hardware"/>
    <x v="2"/>
    <x v="30"/>
    <n v="226.239013671875"/>
    <n v="118.6144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x v="2031"/>
    <b v="1"/>
    <n v="508"/>
    <b v="1"/>
    <s v="technology/hardware"/>
    <x v="2"/>
    <x v="30"/>
    <n v="120.35"/>
    <n v="118.4547244094488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x v="2032"/>
    <b v="1"/>
    <n v="531"/>
    <b v="1"/>
    <s v="technology/hardware"/>
    <x v="2"/>
    <x v="30"/>
    <n v="304.18799999999999"/>
    <n v="143.2146892655367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x v="2033"/>
    <b v="1"/>
    <n v="158"/>
    <b v="1"/>
    <s v="technology/hardware"/>
    <x v="2"/>
    <x v="30"/>
    <n v="178.67599999999999"/>
    <n v="282.7151898734177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x v="2034"/>
    <b v="1"/>
    <n v="508"/>
    <b v="1"/>
    <s v="technology/hardware"/>
    <x v="2"/>
    <x v="30"/>
    <n v="386.81998717948721"/>
    <n v="593.93620078740162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x v="2035"/>
    <b v="1"/>
    <n v="644"/>
    <b v="1"/>
    <s v="technology/hardware"/>
    <x v="2"/>
    <x v="30"/>
    <n v="211.03642500000004"/>
    <n v="262.15704968944101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x v="2036"/>
    <b v="1"/>
    <n v="848"/>
    <b v="1"/>
    <s v="technology/hardware"/>
    <x v="2"/>
    <x v="30"/>
    <n v="131.66833333333335"/>
    <n v="46.58077830188679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x v="2037"/>
    <b v="1"/>
    <n v="429"/>
    <b v="1"/>
    <s v="technology/hardware"/>
    <x v="2"/>
    <x v="30"/>
    <n v="300.47639999999996"/>
    <n v="70.041118881118877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x v="2038"/>
    <b v="1"/>
    <n v="204"/>
    <b v="1"/>
    <s v="technology/hardware"/>
    <x v="2"/>
    <x v="30"/>
    <n v="420.51249999999999"/>
    <n v="164.9068627450980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x v="2039"/>
    <b v="1"/>
    <n v="379"/>
    <b v="1"/>
    <s v="technology/hardware"/>
    <x v="2"/>
    <x v="30"/>
    <n v="136.21680000000001"/>
    <n v="449.26385224274406"/>
  </r>
  <r>
    <n v="2040"/>
    <s v="Programmable Capacitor"/>
    <s v="4.29 Billion+ Capacitor Combinations._x000a_No Coding Required."/>
    <n v="3000"/>
    <n v="7445.14"/>
    <x v="0"/>
    <x v="0"/>
    <s v="USD"/>
    <n v="1384557303"/>
    <x v="2040"/>
    <b v="1"/>
    <n v="271"/>
    <b v="1"/>
    <s v="technology/hardware"/>
    <x v="2"/>
    <x v="30"/>
    <n v="248.17133333333334"/>
    <n v="27.472841328413285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x v="2041"/>
    <b v="0"/>
    <n v="120"/>
    <b v="1"/>
    <s v="technology/hardware"/>
    <x v="2"/>
    <x v="30"/>
    <n v="181.86315789473684"/>
    <n v="143.9749999999999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x v="2042"/>
    <b v="0"/>
    <n v="140"/>
    <b v="1"/>
    <s v="technology/hardware"/>
    <x v="2"/>
    <x v="30"/>
    <n v="123.53"/>
    <n v="88.23571428571428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x v="2043"/>
    <b v="0"/>
    <n v="193"/>
    <b v="1"/>
    <s v="technology/hardware"/>
    <x v="2"/>
    <x v="30"/>
    <n v="506.20938628158842"/>
    <n v="36.326424870466319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x v="2044"/>
    <b v="0"/>
    <n v="180"/>
    <b v="1"/>
    <s v="technology/hardware"/>
    <x v="2"/>
    <x v="30"/>
    <n v="108.21333333333334"/>
    <n v="90.177777777777777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x v="2045"/>
    <b v="0"/>
    <n v="263"/>
    <b v="1"/>
    <s v="technology/hardware"/>
    <x v="2"/>
    <x v="30"/>
    <n v="819.18387755102037"/>
    <n v="152.62361216730039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x v="2046"/>
    <b v="0"/>
    <n v="217"/>
    <b v="1"/>
    <s v="technology/hardware"/>
    <x v="2"/>
    <x v="30"/>
    <n v="121.10000000000001"/>
    <n v="55.8064516129032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x v="2047"/>
    <b v="0"/>
    <n v="443"/>
    <b v="1"/>
    <s v="technology/hardware"/>
    <x v="2"/>
    <x v="30"/>
    <n v="102.99897959183673"/>
    <n v="227.8532731376975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x v="2048"/>
    <b v="0"/>
    <n v="1373"/>
    <b v="1"/>
    <s v="technology/hardware"/>
    <x v="2"/>
    <x v="30"/>
    <n v="148.33229411764705"/>
    <n v="91.82989803350327"/>
  </r>
  <r>
    <n v="2049"/>
    <s v="LOCK8 - the World's First Smart Bike Lock"/>
    <s v="Keyless. Alarm secured. GPS tracking."/>
    <n v="50000"/>
    <n v="60095.35"/>
    <x v="0"/>
    <x v="1"/>
    <s v="GBP"/>
    <n v="1386025140"/>
    <x v="2049"/>
    <b v="0"/>
    <n v="742"/>
    <b v="1"/>
    <s v="technology/hardware"/>
    <x v="2"/>
    <x v="30"/>
    <n v="120.19070000000001"/>
    <n v="80.9910377358490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x v="2050"/>
    <b v="0"/>
    <n v="170"/>
    <b v="1"/>
    <s v="technology/hardware"/>
    <x v="2"/>
    <x v="30"/>
    <n v="473.27000000000004"/>
    <n v="278.39411764705881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x v="2051"/>
    <b v="0"/>
    <n v="242"/>
    <b v="1"/>
    <s v="technology/hardware"/>
    <x v="2"/>
    <x v="30"/>
    <n v="130.36250000000001"/>
    <n v="43.095041322314053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x v="2052"/>
    <b v="0"/>
    <n v="541"/>
    <b v="1"/>
    <s v="technology/hardware"/>
    <x v="2"/>
    <x v="30"/>
    <n v="353.048"/>
    <n v="326.29205175600737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x v="2053"/>
    <b v="0"/>
    <n v="121"/>
    <b v="1"/>
    <s v="technology/hardware"/>
    <x v="2"/>
    <x v="30"/>
    <n v="101.02"/>
    <n v="41.74380165289256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x v="2054"/>
    <b v="0"/>
    <n v="621"/>
    <b v="1"/>
    <s v="technology/hardware"/>
    <x v="2"/>
    <x v="30"/>
    <n v="113.59142857142857"/>
    <n v="64.020933977455712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x v="2055"/>
    <b v="0"/>
    <n v="101"/>
    <b v="1"/>
    <s v="technology/hardware"/>
    <x v="2"/>
    <x v="30"/>
    <n v="167.41666666666666"/>
    <n v="99.455445544554451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x v="2056"/>
    <b v="0"/>
    <n v="554"/>
    <b v="1"/>
    <s v="technology/hardware"/>
    <x v="2"/>
    <x v="30"/>
    <n v="153.452"/>
    <n v="138.4945848375451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x v="2057"/>
    <b v="0"/>
    <n v="666"/>
    <b v="1"/>
    <s v="technology/hardware"/>
    <x v="2"/>
    <x v="30"/>
    <n v="202.23220000000001"/>
    <n v="45.547792792792798"/>
  </r>
  <r>
    <n v="2058"/>
    <s v="Raspberry Pi Debug Clip"/>
    <s v="Making using the serial terminal on the Raspberry Pi as easy as Pi!"/>
    <n v="2560"/>
    <n v="4308"/>
    <x v="0"/>
    <x v="1"/>
    <s v="GBP"/>
    <n v="1425326400"/>
    <x v="2058"/>
    <b v="0"/>
    <n v="410"/>
    <b v="1"/>
    <s v="technology/hardware"/>
    <x v="2"/>
    <x v="30"/>
    <n v="168.28125"/>
    <n v="10.507317073170732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x v="2059"/>
    <b v="0"/>
    <n v="375"/>
    <b v="1"/>
    <s v="technology/hardware"/>
    <x v="2"/>
    <x v="30"/>
    <n v="143.45666666666668"/>
    <n v="114.7653333333333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x v="2060"/>
    <b v="0"/>
    <n v="1364"/>
    <b v="1"/>
    <s v="technology/hardware"/>
    <x v="2"/>
    <x v="30"/>
    <n v="196.4"/>
    <n v="35.99706744868035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x v="2061"/>
    <b v="0"/>
    <n v="35"/>
    <b v="1"/>
    <s v="technology/hardware"/>
    <x v="2"/>
    <x v="30"/>
    <n v="107.91999999999999"/>
    <n v="154.17142857142858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x v="2062"/>
    <b v="0"/>
    <n v="203"/>
    <b v="1"/>
    <s v="technology/hardware"/>
    <x v="2"/>
    <x v="30"/>
    <n v="114.97699999999999"/>
    <n v="566.38916256157631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x v="2063"/>
    <b v="0"/>
    <n v="49"/>
    <b v="1"/>
    <s v="technology/hardware"/>
    <x v="2"/>
    <x v="30"/>
    <n v="148.04999999999998"/>
    <n v="120.8571428571428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x v="2064"/>
    <b v="0"/>
    <n v="5812"/>
    <b v="1"/>
    <s v="technology/hardware"/>
    <x v="2"/>
    <x v="30"/>
    <n v="191.16676082790633"/>
    <n v="86.16384549208534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x v="2065"/>
    <b v="0"/>
    <n v="1556"/>
    <b v="1"/>
    <s v="technology/hardware"/>
    <x v="2"/>
    <x v="30"/>
    <n v="199.215125"/>
    <n v="51.212114395886893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x v="2066"/>
    <b v="0"/>
    <n v="65"/>
    <b v="1"/>
    <s v="technology/hardware"/>
    <x v="2"/>
    <x v="30"/>
    <n v="218.6"/>
    <n v="67.261538461538464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x v="2067"/>
    <b v="0"/>
    <n v="10"/>
    <b v="1"/>
    <s v="technology/hardware"/>
    <x v="2"/>
    <x v="30"/>
    <n v="126.86868686868686"/>
    <n v="62.8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x v="2068"/>
    <b v="0"/>
    <n v="76"/>
    <b v="1"/>
    <s v="technology/hardware"/>
    <x v="2"/>
    <x v="30"/>
    <n v="105.22388000000001"/>
    <n v="346.1311842105263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x v="2069"/>
    <b v="0"/>
    <n v="263"/>
    <b v="1"/>
    <s v="technology/hardware"/>
    <x v="2"/>
    <x v="30"/>
    <n v="128.40666000000002"/>
    <n v="244.1191254752851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x v="2070"/>
    <b v="0"/>
    <n v="1530"/>
    <b v="1"/>
    <s v="technology/hardware"/>
    <x v="2"/>
    <x v="30"/>
    <n v="317.3272"/>
    <n v="259.2542483660130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x v="2071"/>
    <b v="0"/>
    <n v="278"/>
    <b v="1"/>
    <s v="technology/hardware"/>
    <x v="2"/>
    <x v="30"/>
    <n v="280.73"/>
    <n v="201.9640287769784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x v="2072"/>
    <b v="0"/>
    <n v="350"/>
    <b v="1"/>
    <s v="technology/hardware"/>
    <x v="2"/>
    <x v="30"/>
    <n v="110.73146853146854"/>
    <n v="226.2085714285714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x v="2073"/>
    <b v="0"/>
    <n v="470"/>
    <b v="1"/>
    <s v="technology/hardware"/>
    <x v="2"/>
    <x v="30"/>
    <n v="152.60429999999999"/>
    <n v="324.69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x v="2074"/>
    <b v="0"/>
    <n v="3"/>
    <b v="1"/>
    <s v="technology/hardware"/>
    <x v="2"/>
    <x v="30"/>
    <n v="102.49999999999999"/>
    <n v="205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x v="2075"/>
    <b v="0"/>
    <n v="8200"/>
    <b v="1"/>
    <s v="technology/hardware"/>
    <x v="2"/>
    <x v="30"/>
    <n v="1678.3738373837384"/>
    <n v="20.465926829268295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x v="2076"/>
    <b v="0"/>
    <n v="8359"/>
    <b v="1"/>
    <s v="technology/hardware"/>
    <x v="2"/>
    <x v="30"/>
    <n v="543.349156424581"/>
    <n v="116.35303146309367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x v="2077"/>
    <b v="0"/>
    <n v="188"/>
    <b v="1"/>
    <s v="technology/hardware"/>
    <x v="2"/>
    <x v="30"/>
    <n v="115.50800000000001"/>
    <n v="307.20212765957444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x v="2078"/>
    <b v="0"/>
    <n v="48"/>
    <b v="1"/>
    <s v="technology/hardware"/>
    <x v="2"/>
    <x v="30"/>
    <n v="131.20499999999998"/>
    <n v="546.6875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x v="2079"/>
    <b v="0"/>
    <n v="607"/>
    <b v="1"/>
    <s v="technology/hardware"/>
    <x v="2"/>
    <x v="30"/>
    <n v="288.17"/>
    <n v="47.47446457990115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x v="2080"/>
    <b v="0"/>
    <n v="50"/>
    <b v="1"/>
    <s v="technology/hardware"/>
    <x v="2"/>
    <x v="30"/>
    <n v="507.8"/>
    <n v="101.56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x v="2081"/>
    <b v="0"/>
    <n v="55"/>
    <b v="1"/>
    <s v="music/indie rock"/>
    <x v="4"/>
    <x v="14"/>
    <n v="114.57142857142857"/>
    <n v="72.909090909090907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x v="2082"/>
    <b v="0"/>
    <n v="38"/>
    <b v="1"/>
    <s v="music/indie rock"/>
    <x v="4"/>
    <x v="14"/>
    <n v="110.73333333333333"/>
    <n v="43.710526315789473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x v="2083"/>
    <b v="0"/>
    <n v="25"/>
    <b v="1"/>
    <s v="music/indie rock"/>
    <x v="4"/>
    <x v="14"/>
    <n v="113.33333333333333"/>
    <n v="3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x v="2084"/>
    <b v="0"/>
    <n v="46"/>
    <b v="1"/>
    <s v="music/indie rock"/>
    <x v="4"/>
    <x v="14"/>
    <n v="108.33333333333333"/>
    <n v="70.6521739130434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x v="2085"/>
    <b v="0"/>
    <n v="83"/>
    <b v="1"/>
    <s v="music/indie rock"/>
    <x v="4"/>
    <x v="14"/>
    <n v="123.53333333333335"/>
    <n v="89.301204819277103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x v="2086"/>
    <b v="0"/>
    <n v="35"/>
    <b v="1"/>
    <s v="music/indie rock"/>
    <x v="4"/>
    <x v="14"/>
    <n v="100.69999999999999"/>
    <n v="115.08571428571429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x v="2087"/>
    <b v="0"/>
    <n v="25"/>
    <b v="1"/>
    <s v="music/indie rock"/>
    <x v="4"/>
    <x v="14"/>
    <n v="103.53333333333335"/>
    <n v="62.12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x v="2088"/>
    <b v="0"/>
    <n v="75"/>
    <b v="1"/>
    <s v="music/indie rock"/>
    <x v="4"/>
    <x v="14"/>
    <n v="115.51066666666668"/>
    <n v="46.204266666666669"/>
  </r>
  <r>
    <n v="2089"/>
    <s v="Little Moses EP"/>
    <s v="Little Moses is trying to record their first EP, and we can't do it without your help!"/>
    <n v="2500"/>
    <n v="3010.01"/>
    <x v="0"/>
    <x v="0"/>
    <s v="USD"/>
    <n v="1375408194"/>
    <x v="2089"/>
    <b v="0"/>
    <n v="62"/>
    <b v="1"/>
    <s v="music/indie rock"/>
    <x v="4"/>
    <x v="14"/>
    <n v="120.4004"/>
    <n v="48.54854838709678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x v="2090"/>
    <b v="0"/>
    <n v="160"/>
    <b v="1"/>
    <s v="music/indie rock"/>
    <x v="4"/>
    <x v="14"/>
    <n v="115.040375"/>
    <n v="57.52018749999999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x v="2091"/>
    <b v="0"/>
    <n v="246"/>
    <b v="1"/>
    <s v="music/indie rock"/>
    <x v="4"/>
    <x v="14"/>
    <n v="120.46777777777777"/>
    <n v="88.14715447154472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x v="2092"/>
    <b v="0"/>
    <n v="55"/>
    <b v="1"/>
    <s v="music/indie rock"/>
    <x v="4"/>
    <x v="14"/>
    <n v="101.28333333333333"/>
    <n v="110.49090909090908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x v="2093"/>
    <b v="0"/>
    <n v="23"/>
    <b v="1"/>
    <s v="music/indie rock"/>
    <x v="4"/>
    <x v="14"/>
    <n v="102.46666666666667"/>
    <n v="66.82608695652173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x v="2094"/>
    <b v="0"/>
    <n v="72"/>
    <b v="1"/>
    <s v="music/indie rock"/>
    <x v="4"/>
    <x v="14"/>
    <n v="120.54285714285714"/>
    <n v="58.59722222222222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x v="2095"/>
    <b v="0"/>
    <n v="22"/>
    <b v="1"/>
    <s v="music/indie rock"/>
    <x v="4"/>
    <x v="14"/>
    <n v="100"/>
    <n v="113.6363636363636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x v="2096"/>
    <b v="0"/>
    <n v="14"/>
    <b v="1"/>
    <s v="music/indie rock"/>
    <x v="4"/>
    <x v="14"/>
    <n v="101.66666666666666"/>
    <n v="43.571428571428569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x v="2097"/>
    <b v="0"/>
    <n v="38"/>
    <b v="1"/>
    <s v="music/indie rock"/>
    <x v="4"/>
    <x v="14"/>
    <n v="100"/>
    <n v="78.94736842105263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x v="2098"/>
    <b v="0"/>
    <n v="32"/>
    <b v="1"/>
    <s v="music/indie rock"/>
    <x v="4"/>
    <x v="14"/>
    <n v="100.33333333333334"/>
    <n v="188.125"/>
  </r>
  <r>
    <n v="2099"/>
    <s v="Roosevelt Died."/>
    <s v="Our tour van died, we need help!"/>
    <n v="3000"/>
    <n v="3971"/>
    <x v="0"/>
    <x v="0"/>
    <s v="USD"/>
    <n v="1435808400"/>
    <x v="2099"/>
    <b v="0"/>
    <n v="63"/>
    <b v="1"/>
    <s v="music/indie rock"/>
    <x v="4"/>
    <x v="14"/>
    <n v="132.36666666666667"/>
    <n v="63.031746031746032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x v="2100"/>
    <b v="0"/>
    <n v="27"/>
    <b v="1"/>
    <s v="music/indie rock"/>
    <x v="4"/>
    <x v="14"/>
    <n v="136.66666666666666"/>
    <n v="30.37037037037037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x v="2101"/>
    <b v="0"/>
    <n v="44"/>
    <b v="1"/>
    <s v="music/indie rock"/>
    <x v="4"/>
    <x v="14"/>
    <n v="113.25"/>
    <n v="51.477272727272727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x v="2102"/>
    <b v="0"/>
    <n v="38"/>
    <b v="1"/>
    <s v="music/indie rock"/>
    <x v="4"/>
    <x v="14"/>
    <n v="136"/>
    <n v="35.789473684210527"/>
  </r>
  <r>
    <n v="2103"/>
    <s v="Matthew Moon's New Album"/>
    <s v="Indie rocker, Matthew Moon, has something to share with you..."/>
    <n v="7777"/>
    <n v="11364"/>
    <x v="0"/>
    <x v="0"/>
    <s v="USD"/>
    <n v="1352488027"/>
    <x v="2103"/>
    <b v="0"/>
    <n v="115"/>
    <b v="1"/>
    <s v="music/indie rock"/>
    <x v="4"/>
    <x v="14"/>
    <n v="146.12318374694613"/>
    <n v="98.81739130434782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x v="2104"/>
    <b v="0"/>
    <n v="37"/>
    <b v="1"/>
    <s v="music/indie rock"/>
    <x v="4"/>
    <x v="14"/>
    <n v="129.5"/>
    <n v="28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x v="2105"/>
    <b v="0"/>
    <n v="99"/>
    <b v="1"/>
    <s v="music/indie rock"/>
    <x v="4"/>
    <x v="14"/>
    <n v="254"/>
    <n v="51.31313131313131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x v="2106"/>
    <b v="0"/>
    <n v="44"/>
    <b v="1"/>
    <s v="music/indie rock"/>
    <x v="4"/>
    <x v="14"/>
    <n v="107.04545454545456"/>
    <n v="53.522727272727273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x v="2107"/>
    <b v="0"/>
    <n v="58"/>
    <b v="1"/>
    <s v="music/indie rock"/>
    <x v="4"/>
    <x v="14"/>
    <n v="107.73299999999999"/>
    <n v="37.14931034482758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x v="2108"/>
    <b v="0"/>
    <n v="191"/>
    <b v="1"/>
    <s v="music/indie rock"/>
    <x v="4"/>
    <x v="14"/>
    <n v="107.31250000000001"/>
    <n v="89.895287958115176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x v="2109"/>
    <b v="0"/>
    <n v="40"/>
    <b v="1"/>
    <s v="music/indie rock"/>
    <x v="4"/>
    <x v="14"/>
    <n v="106.52500000000001"/>
    <n v="106.52500000000001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x v="2110"/>
    <b v="0"/>
    <n v="38"/>
    <b v="1"/>
    <s v="music/indie rock"/>
    <x v="4"/>
    <x v="14"/>
    <n v="100.35000000000001"/>
    <n v="52.81578947368421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x v="2111"/>
    <b v="0"/>
    <n v="39"/>
    <b v="1"/>
    <s v="music/indie rock"/>
    <x v="4"/>
    <x v="14"/>
    <n v="106.5"/>
    <n v="54.615384615384613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x v="2112"/>
    <b v="0"/>
    <n v="11"/>
    <b v="1"/>
    <s v="music/indie rock"/>
    <x v="4"/>
    <x v="14"/>
    <n v="100"/>
    <n v="27.272727272727273"/>
  </r>
  <r>
    <n v="2113"/>
    <s v="Summer Underground // Honeycomb LP"/>
    <s v="Help us fund our second full-length album Honeycomb!"/>
    <n v="7000"/>
    <n v="7340"/>
    <x v="0"/>
    <x v="0"/>
    <s v="USD"/>
    <n v="1411505176"/>
    <x v="2113"/>
    <b v="0"/>
    <n v="107"/>
    <b v="1"/>
    <s v="music/indie rock"/>
    <x v="4"/>
    <x v="14"/>
    <n v="104.85714285714285"/>
    <n v="68.598130841121488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x v="2114"/>
    <b v="0"/>
    <n v="147"/>
    <b v="1"/>
    <s v="music/indie rock"/>
    <x v="4"/>
    <x v="14"/>
    <n v="104.69999999999999"/>
    <n v="35.612244897959187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x v="2115"/>
    <b v="0"/>
    <n v="36"/>
    <b v="1"/>
    <s v="music/indie rock"/>
    <x v="4"/>
    <x v="14"/>
    <n v="225.66666666666669"/>
    <n v="94.02777777777777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x v="2116"/>
    <b v="0"/>
    <n v="92"/>
    <b v="1"/>
    <s v="music/indie rock"/>
    <x v="4"/>
    <x v="14"/>
    <n v="100.90416666666667"/>
    <n v="526.45652173913038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x v="2117"/>
    <b v="0"/>
    <n v="35"/>
    <b v="1"/>
    <s v="music/indie rock"/>
    <x v="4"/>
    <x v="14"/>
    <n v="147.75"/>
    <n v="50.657142857142858"/>
  </r>
  <r>
    <n v="2118"/>
    <s v="PORCHES. vs. THE U.S.A."/>
    <s v="PORCHES.  and Documentarians tour from New York to San Francisco and back."/>
    <n v="1000"/>
    <n v="1346.11"/>
    <x v="0"/>
    <x v="0"/>
    <s v="USD"/>
    <n v="1311538136"/>
    <x v="2118"/>
    <b v="0"/>
    <n v="17"/>
    <b v="1"/>
    <s v="music/indie rock"/>
    <x v="4"/>
    <x v="14"/>
    <n v="134.61099999999999"/>
    <n v="79.182941176470578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x v="2119"/>
    <b v="0"/>
    <n v="22"/>
    <b v="1"/>
    <s v="music/indie rock"/>
    <x v="4"/>
    <x v="14"/>
    <n v="100.75"/>
    <n v="91.590909090909093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x v="2120"/>
    <b v="0"/>
    <n v="69"/>
    <b v="1"/>
    <s v="music/indie rock"/>
    <x v="4"/>
    <x v="14"/>
    <n v="100.880375"/>
    <n v="116.96275362318841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x v="2121"/>
    <b v="0"/>
    <n v="10"/>
    <b v="0"/>
    <s v="games/video games"/>
    <x v="6"/>
    <x v="17"/>
    <n v="0.56800000000000006"/>
    <n v="28.4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x v="2122"/>
    <b v="0"/>
    <n v="3"/>
    <b v="0"/>
    <s v="games/video games"/>
    <x v="6"/>
    <x v="17"/>
    <n v="0.38750000000000001"/>
    <n v="103.3333333333333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x v="2123"/>
    <b v="0"/>
    <n v="5"/>
    <b v="0"/>
    <s v="games/video games"/>
    <x v="6"/>
    <x v="17"/>
    <n v="10"/>
    <n v="1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x v="2124"/>
    <b v="0"/>
    <n v="5"/>
    <b v="0"/>
    <s v="games/video games"/>
    <x v="6"/>
    <x v="17"/>
    <n v="10.454545454545453"/>
    <n v="23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x v="2125"/>
    <b v="0"/>
    <n v="27"/>
    <b v="0"/>
    <s v="games/video games"/>
    <x v="6"/>
    <x v="17"/>
    <n v="1.4200000000000002"/>
    <n v="31.55555555555555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x v="2126"/>
    <b v="0"/>
    <n v="2"/>
    <b v="0"/>
    <s v="games/video games"/>
    <x v="6"/>
    <x v="17"/>
    <n v="0.05"/>
    <n v="5"/>
  </r>
  <r>
    <n v="2127"/>
    <s v="Three Monkeys - Part 1: Into the Abyss"/>
    <s v="Three Monkeys is an audio adventure game for PC."/>
    <n v="28000"/>
    <n v="8076"/>
    <x v="2"/>
    <x v="1"/>
    <s v="GBP"/>
    <n v="1426158463"/>
    <x v="2127"/>
    <b v="0"/>
    <n v="236"/>
    <b v="0"/>
    <s v="games/video games"/>
    <x v="6"/>
    <x v="17"/>
    <n v="28.842857142857142"/>
    <n v="34.220338983050844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x v="2128"/>
    <b v="0"/>
    <n v="1"/>
    <b v="0"/>
    <s v="games/video games"/>
    <x v="6"/>
    <x v="17"/>
    <n v="0.16666666666666669"/>
    <n v="25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x v="2129"/>
    <b v="0"/>
    <n v="12"/>
    <b v="0"/>
    <s v="games/video games"/>
    <x v="6"/>
    <x v="17"/>
    <n v="11.799999999999999"/>
    <n v="19.666666666666668"/>
  </r>
  <r>
    <n v="2130"/>
    <s v="Wondrous Adventures: A Kid's Game"/>
    <s v="You are the hero tasked to save your home from the villainous Sanword."/>
    <n v="42000"/>
    <n v="85"/>
    <x v="2"/>
    <x v="0"/>
    <s v="USD"/>
    <n v="1408154663"/>
    <x v="2130"/>
    <b v="0"/>
    <n v="4"/>
    <b v="0"/>
    <s v="games/video games"/>
    <x v="6"/>
    <x v="17"/>
    <n v="0.20238095238095236"/>
    <n v="21.25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x v="2131"/>
    <b v="0"/>
    <n v="3"/>
    <b v="0"/>
    <s v="games/video games"/>
    <x v="6"/>
    <x v="17"/>
    <n v="5"/>
    <n v="8.3333333333333339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x v="2132"/>
    <b v="0"/>
    <n v="99"/>
    <b v="0"/>
    <s v="games/video games"/>
    <x v="6"/>
    <x v="17"/>
    <n v="2.1129899999999995"/>
    <n v="21.3433333333333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x v="2133"/>
    <b v="0"/>
    <n v="3"/>
    <b v="0"/>
    <s v="games/video games"/>
    <x v="6"/>
    <x v="17"/>
    <n v="1.6"/>
    <n v="5.333333333333333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x v="2134"/>
    <b v="0"/>
    <n v="3"/>
    <b v="0"/>
    <s v="games/video games"/>
    <x v="6"/>
    <x v="17"/>
    <n v="1.7333333333333332"/>
    <n v="34.66666666666666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x v="2135"/>
    <b v="0"/>
    <n v="22"/>
    <b v="0"/>
    <s v="games/video games"/>
    <x v="6"/>
    <x v="17"/>
    <n v="9.56"/>
    <n v="21.72727272727272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x v="2136"/>
    <b v="0"/>
    <n v="4"/>
    <b v="0"/>
    <s v="games/video games"/>
    <x v="6"/>
    <x v="17"/>
    <n v="5.9612499999999999E-2"/>
    <n v="11.922499999999999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x v="2137"/>
    <b v="0"/>
    <n v="534"/>
    <b v="0"/>
    <s v="games/video games"/>
    <x v="6"/>
    <x v="17"/>
    <n v="28.405999999999999"/>
    <n v="26.59737827715356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x v="2138"/>
    <b v="0"/>
    <n v="12"/>
    <b v="0"/>
    <s v="games/video games"/>
    <x v="6"/>
    <x v="17"/>
    <n v="12.8"/>
    <n v="10.666666666666666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x v="2139"/>
    <b v="0"/>
    <n v="56"/>
    <b v="0"/>
    <s v="games/video games"/>
    <x v="6"/>
    <x v="17"/>
    <n v="5.42"/>
    <n v="29.035714285714285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x v="2140"/>
    <b v="0"/>
    <n v="11"/>
    <b v="0"/>
    <s v="games/video games"/>
    <x v="6"/>
    <x v="17"/>
    <n v="0.11199999999999999"/>
    <n v="50.90909090909090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x v="2141"/>
    <b v="0"/>
    <n v="0"/>
    <b v="0"/>
    <s v="games/video games"/>
    <x v="6"/>
    <x v="17"/>
    <n v="0"/>
    <e v="#DIV/0!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x v="2142"/>
    <b v="0"/>
    <n v="12"/>
    <b v="0"/>
    <s v="games/video games"/>
    <x v="6"/>
    <x v="17"/>
    <n v="5.7238095238095239"/>
    <n v="50.083333333333336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x v="2143"/>
    <b v="0"/>
    <n v="5"/>
    <b v="0"/>
    <s v="games/video games"/>
    <x v="6"/>
    <x v="17"/>
    <n v="11.25"/>
    <n v="45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x v="2144"/>
    <b v="0"/>
    <n v="24"/>
    <b v="0"/>
    <s v="games/video games"/>
    <x v="6"/>
    <x v="17"/>
    <n v="1.7098591549295776"/>
    <n v="25.291666666666668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x v="2145"/>
    <b v="0"/>
    <n v="89"/>
    <b v="0"/>
    <s v="games/video games"/>
    <x v="6"/>
    <x v="17"/>
    <n v="30.433333333333334"/>
    <n v="51.292134831460672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x v="2146"/>
    <b v="0"/>
    <n v="1"/>
    <b v="0"/>
    <s v="games/video games"/>
    <x v="6"/>
    <x v="17"/>
    <n v="0.02"/>
    <n v="1"/>
  </r>
  <r>
    <n v="2147"/>
    <s v="Johnny Rocketfingers 3"/>
    <s v="A Point and Click Adventure on Steroids."/>
    <n v="390000"/>
    <n v="2716"/>
    <x v="2"/>
    <x v="0"/>
    <s v="USD"/>
    <n v="1416125148"/>
    <x v="2147"/>
    <b v="0"/>
    <n v="55"/>
    <b v="0"/>
    <s v="games/video games"/>
    <x v="6"/>
    <x v="17"/>
    <n v="0.69641025641025645"/>
    <n v="49.381818181818183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x v="2148"/>
    <b v="0"/>
    <n v="2"/>
    <b v="0"/>
    <s v="games/video games"/>
    <x v="6"/>
    <x v="17"/>
    <n v="2"/>
    <n v="1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x v="2149"/>
    <b v="0"/>
    <n v="0"/>
    <b v="0"/>
    <s v="games/video games"/>
    <x v="6"/>
    <x v="17"/>
    <n v="0"/>
    <e v="#DIV/0!"/>
  </r>
  <r>
    <n v="2150"/>
    <s v="The Unknown Door"/>
    <s v="A pixel styled open world detective game."/>
    <n v="50000"/>
    <n v="405"/>
    <x v="2"/>
    <x v="10"/>
    <s v="NOK"/>
    <n v="1468392599"/>
    <x v="2150"/>
    <b v="0"/>
    <n v="4"/>
    <b v="0"/>
    <s v="games/video games"/>
    <x v="6"/>
    <x v="17"/>
    <n v="0.80999999999999994"/>
    <n v="101.25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x v="2151"/>
    <b v="0"/>
    <n v="6"/>
    <b v="0"/>
    <s v="games/video games"/>
    <x v="6"/>
    <x v="17"/>
    <n v="0.26222222222222225"/>
    <n v="19.666666666666668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x v="2152"/>
    <b v="0"/>
    <n v="4"/>
    <b v="0"/>
    <s v="games/video games"/>
    <x v="6"/>
    <x v="17"/>
    <n v="0.16666666666666669"/>
    <n v="12.5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x v="2153"/>
    <b v="0"/>
    <n v="4"/>
    <b v="0"/>
    <s v="games/video games"/>
    <x v="6"/>
    <x v="17"/>
    <n v="9.124454880912446E-3"/>
    <n v="8.5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x v="2154"/>
    <b v="0"/>
    <n v="2"/>
    <b v="0"/>
    <s v="games/video games"/>
    <x v="6"/>
    <x v="17"/>
    <n v="0.8"/>
    <n v="1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x v="2155"/>
    <b v="0"/>
    <n v="5"/>
    <b v="0"/>
    <s v="games/video games"/>
    <x v="6"/>
    <x v="17"/>
    <n v="2.2999999999999998"/>
    <n v="23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x v="2156"/>
    <b v="0"/>
    <n v="83"/>
    <b v="0"/>
    <s v="games/video games"/>
    <x v="6"/>
    <x v="17"/>
    <n v="2.6660714285714282"/>
    <n v="17.987951807228917"/>
  </r>
  <r>
    <n v="2157"/>
    <s v="Nin"/>
    <s v="Gamers and 90's fans unite in this small tale of epic proportions!"/>
    <n v="75000"/>
    <n v="21144"/>
    <x v="2"/>
    <x v="0"/>
    <s v="USD"/>
    <n v="1482479940"/>
    <x v="2157"/>
    <b v="0"/>
    <n v="57"/>
    <b v="0"/>
    <s v="games/video games"/>
    <x v="6"/>
    <x v="17"/>
    <n v="28.192"/>
    <n v="370.94736842105266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x v="2158"/>
    <b v="0"/>
    <n v="311"/>
    <b v="0"/>
    <s v="games/video games"/>
    <x v="6"/>
    <x v="17"/>
    <n v="6.5900366666666672"/>
    <n v="63.569485530546629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x v="2159"/>
    <b v="0"/>
    <n v="2"/>
    <b v="0"/>
    <s v="games/video games"/>
    <x v="6"/>
    <x v="17"/>
    <n v="0.72222222222222221"/>
    <n v="13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x v="2160"/>
    <b v="0"/>
    <n v="16"/>
    <b v="0"/>
    <s v="games/video games"/>
    <x v="6"/>
    <x v="17"/>
    <n v="0.85000000000000009"/>
    <n v="5.3125"/>
  </r>
  <r>
    <n v="2161"/>
    <s v="CallMeGhost DEBUT ALBUM preorder!"/>
    <s v="We're trying to fund hard copies of our debut album!"/>
    <n v="400"/>
    <n v="463"/>
    <x v="0"/>
    <x v="0"/>
    <s v="USD"/>
    <n v="1443040059"/>
    <x v="2161"/>
    <b v="0"/>
    <n v="13"/>
    <b v="1"/>
    <s v="music/rock"/>
    <x v="4"/>
    <x v="11"/>
    <n v="115.75"/>
    <n v="35.615384615384613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x v="2162"/>
    <b v="0"/>
    <n v="58"/>
    <b v="1"/>
    <s v="music/rock"/>
    <x v="4"/>
    <x v="11"/>
    <n v="112.26666666666667"/>
    <n v="87.103448275862064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x v="2163"/>
    <b v="0"/>
    <n v="44"/>
    <b v="1"/>
    <s v="music/rock"/>
    <x v="4"/>
    <x v="11"/>
    <n v="132.20000000000002"/>
    <n v="75.11363636363636"/>
  </r>
  <r>
    <n v="2164"/>
    <s v="Rosaline debut record"/>
    <s v="South Florida roots country/rock outfit's long awaited debut record"/>
    <n v="5500"/>
    <n v="5645"/>
    <x v="0"/>
    <x v="0"/>
    <s v="USD"/>
    <n v="1466827140"/>
    <x v="2164"/>
    <b v="0"/>
    <n v="83"/>
    <b v="1"/>
    <s v="music/rock"/>
    <x v="4"/>
    <x v="11"/>
    <n v="102.63636363636364"/>
    <n v="68.01204819277109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x v="2165"/>
    <b v="0"/>
    <n v="117"/>
    <b v="1"/>
    <s v="music/rock"/>
    <x v="4"/>
    <x v="11"/>
    <n v="138.64000000000001"/>
    <n v="29.62393162393162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x v="2166"/>
    <b v="0"/>
    <n v="32"/>
    <b v="1"/>
    <s v="music/rock"/>
    <x v="4"/>
    <x v="11"/>
    <n v="146.6"/>
    <n v="91.625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x v="2167"/>
    <b v="0"/>
    <n v="8"/>
    <b v="1"/>
    <s v="music/rock"/>
    <x v="4"/>
    <x v="11"/>
    <n v="120"/>
    <n v="22.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x v="2168"/>
    <b v="0"/>
    <n v="340"/>
    <b v="1"/>
    <s v="music/rock"/>
    <x v="4"/>
    <x v="11"/>
    <n v="121.5816111111111"/>
    <n v="64.366735294117646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x v="2169"/>
    <b v="0"/>
    <n v="7"/>
    <b v="1"/>
    <s v="music/rock"/>
    <x v="4"/>
    <x v="11"/>
    <n v="100"/>
    <n v="21.857142857142858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x v="2170"/>
    <b v="0"/>
    <n v="19"/>
    <b v="1"/>
    <s v="music/rock"/>
    <x v="4"/>
    <x v="11"/>
    <n v="180.85714285714286"/>
    <n v="33.31578947368421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x v="2171"/>
    <b v="0"/>
    <n v="47"/>
    <b v="1"/>
    <s v="music/rock"/>
    <x v="4"/>
    <x v="11"/>
    <n v="106.075"/>
    <n v="90.276595744680847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x v="2172"/>
    <b v="0"/>
    <n v="13"/>
    <b v="1"/>
    <s v="music/rock"/>
    <x v="4"/>
    <x v="11"/>
    <n v="100"/>
    <n v="76.9230769230769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x v="2173"/>
    <b v="0"/>
    <n v="90"/>
    <b v="1"/>
    <s v="music/rock"/>
    <x v="4"/>
    <x v="11"/>
    <n v="126.92857142857143"/>
    <n v="59.23333333333333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x v="2174"/>
    <b v="0"/>
    <n v="63"/>
    <b v="1"/>
    <s v="music/rock"/>
    <x v="4"/>
    <x v="11"/>
    <n v="102.97499999999999"/>
    <n v="65.3809523809523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x v="2175"/>
    <b v="0"/>
    <n v="26"/>
    <b v="1"/>
    <s v="music/rock"/>
    <x v="4"/>
    <x v="11"/>
    <n v="250"/>
    <n v="67.307692307692307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x v="2176"/>
    <b v="0"/>
    <n v="71"/>
    <b v="1"/>
    <s v="music/rock"/>
    <x v="4"/>
    <x v="11"/>
    <n v="126.02"/>
    <n v="88.7464788732394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x v="2177"/>
    <b v="0"/>
    <n v="38"/>
    <b v="1"/>
    <s v="music/rock"/>
    <x v="4"/>
    <x v="11"/>
    <n v="100.12"/>
    <n v="65.868421052631575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x v="2178"/>
    <b v="0"/>
    <n v="859"/>
    <b v="1"/>
    <s v="music/rock"/>
    <x v="4"/>
    <x v="11"/>
    <n v="138.64000000000001"/>
    <n v="40.34924330616996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x v="2179"/>
    <b v="0"/>
    <n v="21"/>
    <b v="1"/>
    <s v="music/rock"/>
    <x v="4"/>
    <x v="11"/>
    <n v="161.4"/>
    <n v="76.85714285714286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x v="2180"/>
    <b v="0"/>
    <n v="78"/>
    <b v="1"/>
    <s v="music/rock"/>
    <x v="4"/>
    <x v="11"/>
    <n v="107.18419999999999"/>
    <n v="68.70782051282051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x v="2181"/>
    <b v="0"/>
    <n v="53"/>
    <b v="1"/>
    <s v="games/tabletop games"/>
    <x v="6"/>
    <x v="32"/>
    <n v="153.1"/>
    <n v="57.773584905660378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x v="2182"/>
    <b v="0"/>
    <n v="356"/>
    <b v="1"/>
    <s v="games/tabletop games"/>
    <x v="6"/>
    <x v="32"/>
    <n v="524.16666666666663"/>
    <n v="44.171348314606739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x v="2183"/>
    <b v="0"/>
    <n v="279"/>
    <b v="1"/>
    <s v="games/tabletop games"/>
    <x v="6"/>
    <x v="32"/>
    <n v="489.27777777777777"/>
    <n v="31.566308243727597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x v="2184"/>
    <b v="1"/>
    <n v="266"/>
    <b v="1"/>
    <s v="games/tabletop games"/>
    <x v="6"/>
    <x v="32"/>
    <n v="284.74"/>
    <n v="107.04511278195488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x v="2185"/>
    <b v="0"/>
    <n v="623"/>
    <b v="1"/>
    <s v="games/tabletop games"/>
    <x v="6"/>
    <x v="32"/>
    <n v="1856.97"/>
    <n v="149.03451043338683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x v="2186"/>
    <b v="0"/>
    <n v="392"/>
    <b v="1"/>
    <s v="games/tabletop games"/>
    <x v="6"/>
    <x v="32"/>
    <n v="109.67499999999998"/>
    <n v="55.956632653061227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x v="2187"/>
    <b v="1"/>
    <n v="3562"/>
    <b v="1"/>
    <s v="games/tabletop games"/>
    <x v="6"/>
    <x v="32"/>
    <n v="1014.6425"/>
    <n v="56.970381807973048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x v="2188"/>
    <b v="0"/>
    <n v="514"/>
    <b v="1"/>
    <s v="games/tabletop games"/>
    <x v="6"/>
    <x v="32"/>
    <n v="412.17692027666544"/>
    <n v="44.056420233463037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x v="2189"/>
    <b v="0"/>
    <n v="88"/>
    <b v="1"/>
    <s v="games/tabletop games"/>
    <x v="6"/>
    <x v="32"/>
    <n v="503.25"/>
    <n v="68.625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x v="2190"/>
    <b v="0"/>
    <n v="537"/>
    <b v="1"/>
    <s v="games/tabletop games"/>
    <x v="6"/>
    <x v="32"/>
    <n v="184.61052631578946"/>
    <n v="65.318435754189949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x v="2191"/>
    <b v="0"/>
    <n v="25"/>
    <b v="1"/>
    <s v="games/tabletop games"/>
    <x v="6"/>
    <x v="32"/>
    <n v="119.73333333333333"/>
    <n v="35.9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x v="2192"/>
    <b v="0"/>
    <n v="3238"/>
    <b v="1"/>
    <s v="games/tabletop games"/>
    <x v="6"/>
    <x v="32"/>
    <n v="1081.2401666666667"/>
    <n v="40.07066707844348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x v="2193"/>
    <b v="0"/>
    <n v="897"/>
    <b v="1"/>
    <s v="games/tabletop games"/>
    <x v="6"/>
    <x v="32"/>
    <n v="452.37333333333333"/>
    <n v="75.64771460423634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x v="2194"/>
    <b v="0"/>
    <n v="878"/>
    <b v="1"/>
    <s v="games/tabletop games"/>
    <x v="6"/>
    <x v="32"/>
    <n v="537.37"/>
    <n v="61.203872437357631"/>
  </r>
  <r>
    <n v="2195"/>
    <s v="Purgatoria: City of Angels"/>
    <s v="A gritty, noir tabletop RPG with a fast-paced combo-based battle system."/>
    <n v="4600"/>
    <n v="5535"/>
    <x v="0"/>
    <x v="0"/>
    <s v="USD"/>
    <n v="1439317900"/>
    <x v="2195"/>
    <b v="0"/>
    <n v="115"/>
    <b v="1"/>
    <s v="games/tabletop games"/>
    <x v="6"/>
    <x v="32"/>
    <n v="120.32608695652173"/>
    <n v="48.130434782608695"/>
  </r>
  <r>
    <n v="2196"/>
    <s v="LACORSA Grand Prix Game (relaunch)"/>
    <s v="Race your friends in style with this classic Grand Prix game."/>
    <n v="14000"/>
    <n v="15937"/>
    <x v="0"/>
    <x v="0"/>
    <s v="USD"/>
    <n v="1480662000"/>
    <x v="2196"/>
    <b v="0"/>
    <n v="234"/>
    <b v="1"/>
    <s v="games/tabletop games"/>
    <x v="6"/>
    <x v="32"/>
    <n v="113.83571428571429"/>
    <n v="68.106837606837601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x v="2197"/>
    <b v="0"/>
    <n v="4330"/>
    <b v="1"/>
    <s v="games/tabletop games"/>
    <x v="6"/>
    <x v="32"/>
    <n v="951.03109999999992"/>
    <n v="65.89130023094688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x v="2198"/>
    <b v="0"/>
    <n v="651"/>
    <b v="1"/>
    <s v="games/tabletop games"/>
    <x v="6"/>
    <x v="32"/>
    <n v="132.89249999999998"/>
    <n v="81.654377880184327"/>
  </r>
  <r>
    <n v="2199"/>
    <s v="Decadolo. Flip it!"/>
    <s v="A new strategic board game designed to flip out your opponent."/>
    <n v="9000"/>
    <n v="13228"/>
    <x v="0"/>
    <x v="17"/>
    <s v="EUR"/>
    <n v="1444903198"/>
    <x v="2199"/>
    <b v="1"/>
    <n v="251"/>
    <b v="1"/>
    <s v="games/tabletop games"/>
    <x v="6"/>
    <x v="32"/>
    <n v="146.97777777777779"/>
    <n v="52.701195219123505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x v="2200"/>
    <b v="0"/>
    <n v="263"/>
    <b v="1"/>
    <s v="games/tabletop games"/>
    <x v="6"/>
    <x v="32"/>
    <n v="542.15"/>
    <n v="41.228136882129277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x v="2201"/>
    <b v="0"/>
    <n v="28"/>
    <b v="1"/>
    <s v="music/electronic music"/>
    <x v="4"/>
    <x v="15"/>
    <n v="382.71818181818185"/>
    <n v="15.035357142857142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x v="2202"/>
    <b v="0"/>
    <n v="721"/>
    <b v="1"/>
    <s v="music/electronic music"/>
    <x v="4"/>
    <x v="15"/>
    <n v="704.18124999999998"/>
    <n v="39.06692094313453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x v="2203"/>
    <b v="0"/>
    <n v="50"/>
    <b v="1"/>
    <s v="music/electronic music"/>
    <x v="4"/>
    <x v="15"/>
    <n v="109.55"/>
    <n v="43.8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x v="2204"/>
    <b v="0"/>
    <n v="73"/>
    <b v="1"/>
    <s v="music/electronic music"/>
    <x v="4"/>
    <x v="15"/>
    <n v="132.86666666666667"/>
    <n v="27.301369863013697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x v="2205"/>
    <b v="0"/>
    <n v="27"/>
    <b v="1"/>
    <s v="music/electronic music"/>
    <x v="4"/>
    <x v="15"/>
    <n v="152"/>
    <n v="42.222222222222221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x v="2206"/>
    <b v="0"/>
    <n v="34"/>
    <b v="1"/>
    <s v="music/electronic music"/>
    <x v="4"/>
    <x v="15"/>
    <n v="102.72727272727273"/>
    <n v="33.235294117647058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x v="2207"/>
    <b v="0"/>
    <n v="7"/>
    <b v="1"/>
    <s v="music/electronic music"/>
    <x v="4"/>
    <x v="15"/>
    <n v="100"/>
    <n v="285.71428571428572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x v="2208"/>
    <b v="0"/>
    <n v="24"/>
    <b v="1"/>
    <s v="music/electronic music"/>
    <x v="4"/>
    <x v="15"/>
    <n v="101.6"/>
    <n v="42.333333333333336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x v="2209"/>
    <b v="0"/>
    <n v="15"/>
    <b v="1"/>
    <s v="music/electronic music"/>
    <x v="4"/>
    <x v="15"/>
    <n v="150.80000000000001"/>
    <n v="50.26666666666666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x v="2210"/>
    <b v="0"/>
    <n v="72"/>
    <b v="1"/>
    <s v="music/electronic music"/>
    <x v="4"/>
    <x v="15"/>
    <n v="111.425"/>
    <n v="61.90277777777777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x v="2211"/>
    <b v="0"/>
    <n v="120"/>
    <b v="1"/>
    <s v="music/electronic music"/>
    <x v="4"/>
    <x v="15"/>
    <n v="195.6"/>
    <n v="40.7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x v="2212"/>
    <b v="0"/>
    <n v="123"/>
    <b v="1"/>
    <s v="music/electronic music"/>
    <x v="4"/>
    <x v="15"/>
    <n v="114.38333333333333"/>
    <n v="55.79674796747967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x v="2213"/>
    <b v="0"/>
    <n v="1"/>
    <b v="1"/>
    <s v="music/electronic music"/>
    <x v="4"/>
    <x v="15"/>
    <n v="200"/>
    <n v="1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x v="2214"/>
    <b v="0"/>
    <n v="24"/>
    <b v="1"/>
    <s v="music/electronic music"/>
    <x v="4"/>
    <x v="15"/>
    <n v="292.50166666666667"/>
    <n v="73.125416666666666"/>
  </r>
  <r>
    <n v="2215"/>
    <s v="&quot;Something to See, Not to Say&quot; - Anemometer's First EP Album"/>
    <s v="Ambient Electro Grind-fest!"/>
    <n v="550"/>
    <n v="860"/>
    <x v="0"/>
    <x v="0"/>
    <s v="USD"/>
    <n v="1331621940"/>
    <x v="2215"/>
    <b v="0"/>
    <n v="33"/>
    <b v="1"/>
    <s v="music/electronic music"/>
    <x v="4"/>
    <x v="15"/>
    <n v="156.36363636363637"/>
    <n v="26.06060606060606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x v="2216"/>
    <b v="0"/>
    <n v="14"/>
    <b v="1"/>
    <s v="music/electronic music"/>
    <x v="4"/>
    <x v="15"/>
    <n v="105.66666666666666"/>
    <n v="22.642857142857142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x v="2217"/>
    <b v="0"/>
    <n v="9"/>
    <b v="1"/>
    <s v="music/electronic music"/>
    <x v="4"/>
    <x v="15"/>
    <n v="101.19047619047619"/>
    <n v="47.22222222222222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x v="2218"/>
    <b v="0"/>
    <n v="76"/>
    <b v="1"/>
    <s v="music/electronic music"/>
    <x v="4"/>
    <x v="15"/>
    <n v="122.833"/>
    <n v="32.324473684210524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x v="2219"/>
    <b v="0"/>
    <n v="19"/>
    <b v="1"/>
    <s v="music/electronic music"/>
    <x v="4"/>
    <x v="15"/>
    <n v="101.49999999999999"/>
    <n v="53.42105263157894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x v="2220"/>
    <b v="0"/>
    <n v="69"/>
    <b v="1"/>
    <s v="music/electronic music"/>
    <x v="4"/>
    <x v="15"/>
    <n v="101.14285714285714"/>
    <n v="51.304347826086953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x v="2221"/>
    <b v="0"/>
    <n v="218"/>
    <b v="1"/>
    <s v="games/tabletop games"/>
    <x v="6"/>
    <x v="32"/>
    <n v="108.11999999999999"/>
    <n v="37.197247706422019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x v="2222"/>
    <b v="0"/>
    <n v="30"/>
    <b v="1"/>
    <s v="games/tabletop games"/>
    <x v="6"/>
    <x v="32"/>
    <n v="162.6"/>
    <n v="27.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x v="2223"/>
    <b v="0"/>
    <n v="100"/>
    <b v="1"/>
    <s v="games/tabletop games"/>
    <x v="6"/>
    <x v="32"/>
    <n v="105.80000000000001"/>
    <n v="206.3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x v="2224"/>
    <b v="0"/>
    <n v="296"/>
    <b v="1"/>
    <s v="games/tabletop games"/>
    <x v="6"/>
    <x v="32"/>
    <n v="243.15000000000003"/>
    <n v="82.14527027027027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x v="2225"/>
    <b v="0"/>
    <n v="1204"/>
    <b v="1"/>
    <s v="games/tabletop games"/>
    <x v="6"/>
    <x v="32"/>
    <n v="944.83338095238094"/>
    <n v="164.7965199335548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x v="2226"/>
    <b v="0"/>
    <n v="321"/>
    <b v="1"/>
    <s v="games/tabletop games"/>
    <x v="6"/>
    <x v="32"/>
    <n v="108.46283333333334"/>
    <n v="60.820280373831778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x v="2227"/>
    <b v="0"/>
    <n v="301"/>
    <b v="1"/>
    <s v="games/tabletop games"/>
    <x v="6"/>
    <x v="32"/>
    <n v="157.37692307692308"/>
    <n v="67.97009966777409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x v="2228"/>
    <b v="0"/>
    <n v="144"/>
    <b v="1"/>
    <s v="games/tabletop games"/>
    <x v="6"/>
    <x v="32"/>
    <n v="1174.49"/>
    <n v="81.561805555555551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x v="2229"/>
    <b v="0"/>
    <n v="539"/>
    <b v="1"/>
    <s v="games/tabletop games"/>
    <x v="6"/>
    <x v="32"/>
    <n v="171.04755366949576"/>
    <n v="25.4254730983302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x v="2230"/>
    <b v="0"/>
    <n v="498"/>
    <b v="1"/>
    <s v="games/tabletop games"/>
    <x v="6"/>
    <x v="32"/>
    <n v="125.95294117647057"/>
    <n v="21.497991967871485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x v="2231"/>
    <b v="0"/>
    <n v="1113"/>
    <b v="1"/>
    <s v="games/tabletop games"/>
    <x v="6"/>
    <x v="32"/>
    <n v="1212.1296000000002"/>
    <n v="27.226630727762803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x v="2232"/>
    <b v="0"/>
    <n v="988"/>
    <b v="1"/>
    <s v="games/tabletop games"/>
    <x v="6"/>
    <x v="32"/>
    <n v="495.8"/>
    <n v="25.091093117408906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x v="2233"/>
    <b v="0"/>
    <n v="391"/>
    <b v="1"/>
    <s v="games/tabletop games"/>
    <x v="6"/>
    <x v="32"/>
    <n v="332.03999999999996"/>
    <n v="21.23017902813299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x v="2234"/>
    <b v="0"/>
    <n v="28"/>
    <b v="1"/>
    <s v="games/tabletop games"/>
    <x v="6"/>
    <x v="32"/>
    <n v="1165"/>
    <n v="41.607142857142854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x v="2235"/>
    <b v="0"/>
    <n v="147"/>
    <b v="1"/>
    <s v="games/tabletop games"/>
    <x v="6"/>
    <x v="32"/>
    <n v="153.3153846153846"/>
    <n v="135.58503401360545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x v="2236"/>
    <b v="0"/>
    <n v="680"/>
    <b v="1"/>
    <s v="games/tabletop games"/>
    <x v="6"/>
    <x v="32"/>
    <n v="537.10714285714289"/>
    <n v="22.116176470588236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x v="2237"/>
    <b v="0"/>
    <n v="983"/>
    <b v="1"/>
    <s v="games/tabletop games"/>
    <x v="6"/>
    <x v="32"/>
    <n v="352.92777777777775"/>
    <n v="64.625635808748726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x v="2238"/>
    <b v="0"/>
    <n v="79"/>
    <b v="1"/>
    <s v="games/tabletop games"/>
    <x v="6"/>
    <x v="32"/>
    <n v="137.4"/>
    <n v="69.569620253164558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x v="2239"/>
    <b v="0"/>
    <n v="426"/>
    <b v="1"/>
    <s v="games/tabletop games"/>
    <x v="6"/>
    <x v="32"/>
    <n v="128.02668"/>
    <n v="75.13302816901408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x v="2240"/>
    <b v="0"/>
    <n v="96"/>
    <b v="1"/>
    <s v="games/tabletop games"/>
    <x v="6"/>
    <x v="32"/>
    <n v="270.68"/>
    <n v="140.97916666666666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x v="2241"/>
    <b v="0"/>
    <n v="163"/>
    <b v="1"/>
    <s v="games/tabletop games"/>
    <x v="6"/>
    <x v="32"/>
    <n v="806.4"/>
    <n v="49.472392638036808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x v="2242"/>
    <b v="0"/>
    <n v="2525"/>
    <b v="1"/>
    <s v="games/tabletop games"/>
    <x v="6"/>
    <x v="32"/>
    <n v="1360.0976000000001"/>
    <n v="53.86525148514851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x v="2243"/>
    <b v="0"/>
    <n v="2035"/>
    <b v="1"/>
    <s v="games/tabletop games"/>
    <x v="6"/>
    <x v="32"/>
    <n v="930250"/>
    <n v="4.5712530712530715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x v="2244"/>
    <b v="0"/>
    <n v="290"/>
    <b v="1"/>
    <s v="games/tabletop games"/>
    <x v="6"/>
    <x v="32"/>
    <n v="377.02"/>
    <n v="65.00344827586207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x v="2245"/>
    <b v="0"/>
    <n v="1980"/>
    <b v="1"/>
    <s v="games/tabletop games"/>
    <x v="6"/>
    <x v="32"/>
    <n v="2647.0250000000001"/>
    <n v="53.47525252525252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x v="2246"/>
    <b v="0"/>
    <n v="57"/>
    <b v="1"/>
    <s v="games/tabletop games"/>
    <x v="6"/>
    <x v="32"/>
    <n v="100.12"/>
    <n v="43.912280701754383"/>
  </r>
  <r>
    <n v="2247"/>
    <s v="Foragers"/>
    <s v="Take on the role of an ancient forager in this fun strategy game from the designer of Biblios."/>
    <n v="18500"/>
    <n v="19324"/>
    <x v="0"/>
    <x v="0"/>
    <s v="USD"/>
    <n v="1438185565"/>
    <x v="2247"/>
    <b v="0"/>
    <n v="380"/>
    <b v="1"/>
    <s v="games/tabletop games"/>
    <x v="6"/>
    <x v="32"/>
    <n v="104.45405405405405"/>
    <n v="50.85263157894736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x v="2248"/>
    <b v="0"/>
    <n v="128"/>
    <b v="1"/>
    <s v="games/tabletop games"/>
    <x v="6"/>
    <x v="32"/>
    <n v="107.21428571428571"/>
    <n v="58.6328125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x v="2249"/>
    <b v="0"/>
    <n v="180"/>
    <b v="1"/>
    <s v="games/tabletop games"/>
    <x v="6"/>
    <x v="32"/>
    <n v="168.77142857142857"/>
    <n v="32.81666666666667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x v="2250"/>
    <b v="0"/>
    <n v="571"/>
    <b v="1"/>
    <s v="games/tabletop games"/>
    <x v="6"/>
    <x v="32"/>
    <n v="975.11200000000008"/>
    <n v="426.93169877408059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x v="2251"/>
    <b v="0"/>
    <n v="480"/>
    <b v="1"/>
    <s v="games/tabletop games"/>
    <x v="6"/>
    <x v="32"/>
    <n v="134.44929411764704"/>
    <n v="23.808729166666669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x v="2252"/>
    <b v="0"/>
    <n v="249"/>
    <b v="1"/>
    <s v="games/tabletop games"/>
    <x v="6"/>
    <x v="32"/>
    <n v="272.27777777777777"/>
    <n v="98.413654618473899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x v="2253"/>
    <b v="0"/>
    <n v="84"/>
    <b v="1"/>
    <s v="games/tabletop games"/>
    <x v="6"/>
    <x v="32"/>
    <n v="112.6875"/>
    <n v="107.3214285714285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x v="2254"/>
    <b v="0"/>
    <n v="197"/>
    <b v="1"/>
    <s v="games/tabletop games"/>
    <x v="6"/>
    <x v="32"/>
    <n v="459.8"/>
    <n v="11.670050761421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x v="2255"/>
    <b v="0"/>
    <n v="271"/>
    <b v="1"/>
    <s v="games/tabletop games"/>
    <x v="6"/>
    <x v="32"/>
    <n v="286.65822784810126"/>
    <n v="41.7822878228782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x v="2256"/>
    <b v="0"/>
    <n v="50"/>
    <b v="1"/>
    <s v="games/tabletop games"/>
    <x v="6"/>
    <x v="32"/>
    <n v="222.70833333333334"/>
    <n v="21.38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x v="2257"/>
    <b v="0"/>
    <n v="169"/>
    <b v="1"/>
    <s v="games/tabletop games"/>
    <x v="6"/>
    <x v="32"/>
    <n v="636.14"/>
    <n v="94.103550295857985"/>
  </r>
  <r>
    <n v="2258"/>
    <s v="A Sundered World"/>
    <s v="A Dungeon World campaign setting that takes place after the end of the worlds."/>
    <n v="2200"/>
    <n v="3223"/>
    <x v="0"/>
    <x v="0"/>
    <s v="USD"/>
    <n v="1434045687"/>
    <x v="2258"/>
    <b v="0"/>
    <n v="205"/>
    <b v="1"/>
    <s v="games/tabletop games"/>
    <x v="6"/>
    <x v="32"/>
    <n v="146.5"/>
    <n v="15.721951219512196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x v="2259"/>
    <b v="0"/>
    <n v="206"/>
    <b v="1"/>
    <s v="games/tabletop games"/>
    <x v="6"/>
    <x v="32"/>
    <n v="1867.1"/>
    <n v="90.635922330097088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x v="2260"/>
    <b v="0"/>
    <n v="84"/>
    <b v="1"/>
    <s v="games/tabletop games"/>
    <x v="6"/>
    <x v="32"/>
    <n v="326.92"/>
    <n v="97.297619047619051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x v="2261"/>
    <b v="0"/>
    <n v="210"/>
    <b v="1"/>
    <s v="games/tabletop games"/>
    <x v="6"/>
    <x v="32"/>
    <n v="779.5"/>
    <n v="37.1190476190476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x v="2262"/>
    <b v="0"/>
    <n v="181"/>
    <b v="1"/>
    <s v="games/tabletop games"/>
    <x v="6"/>
    <x v="32"/>
    <n v="154.15151515151516"/>
    <n v="28.104972375690608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x v="2263"/>
    <b v="0"/>
    <n v="60"/>
    <b v="1"/>
    <s v="games/tabletop games"/>
    <x v="6"/>
    <x v="32"/>
    <n v="115.54666666666667"/>
    <n v="144.43333333333334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x v="2264"/>
    <b v="0"/>
    <n v="445"/>
    <b v="1"/>
    <s v="games/tabletop games"/>
    <x v="6"/>
    <x v="32"/>
    <n v="180.03333333333333"/>
    <n v="24.27415730337078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x v="2265"/>
    <b v="0"/>
    <n v="17"/>
    <b v="1"/>
    <s v="games/tabletop games"/>
    <x v="6"/>
    <x v="32"/>
    <n v="298.5"/>
    <n v="35.117647058823529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x v="2266"/>
    <b v="0"/>
    <n v="194"/>
    <b v="1"/>
    <s v="games/tabletop games"/>
    <x v="6"/>
    <x v="32"/>
    <n v="320.26666666666665"/>
    <n v="24.76288659793814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x v="2267"/>
    <b v="0"/>
    <n v="404"/>
    <b v="1"/>
    <s v="games/tabletop games"/>
    <x v="6"/>
    <x v="32"/>
    <n v="380.52499999999998"/>
    <n v="188.3787128712871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x v="2268"/>
    <b v="0"/>
    <n v="194"/>
    <b v="1"/>
    <s v="games/tabletop games"/>
    <x v="6"/>
    <x v="32"/>
    <n v="102.60000000000001"/>
    <n v="148.0824742268041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x v="2269"/>
    <b v="0"/>
    <n v="902"/>
    <b v="1"/>
    <s v="games/tabletop games"/>
    <x v="6"/>
    <x v="32"/>
    <n v="1801.64"/>
    <n v="49.93458980044346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x v="2270"/>
    <b v="0"/>
    <n v="1670"/>
    <b v="1"/>
    <s v="games/tabletop games"/>
    <x v="6"/>
    <x v="32"/>
    <n v="720.24800000000005"/>
    <n v="107.8215568862275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x v="2271"/>
    <b v="0"/>
    <n v="1328"/>
    <b v="1"/>
    <s v="games/tabletop games"/>
    <x v="6"/>
    <x v="32"/>
    <n v="283.09000000000003"/>
    <n v="42.63403614457831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x v="2272"/>
    <b v="0"/>
    <n v="944"/>
    <b v="1"/>
    <s v="games/tabletop games"/>
    <x v="6"/>
    <x v="32"/>
    <n v="1356.6000000000001"/>
    <n v="14.370762711864407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x v="2273"/>
    <b v="0"/>
    <n v="147"/>
    <b v="1"/>
    <s v="games/tabletop games"/>
    <x v="6"/>
    <x v="32"/>
    <n v="220.35999999999999"/>
    <n v="37.47619047619047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x v="2274"/>
    <b v="0"/>
    <n v="99"/>
    <b v="1"/>
    <s v="games/tabletop games"/>
    <x v="6"/>
    <x v="32"/>
    <n v="119.6"/>
    <n v="30.202020202020201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x v="2275"/>
    <b v="0"/>
    <n v="79"/>
    <b v="1"/>
    <s v="games/tabletop games"/>
    <x v="6"/>
    <x v="32"/>
    <n v="407.76923076923077"/>
    <n v="33.55063291139240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x v="2276"/>
    <b v="0"/>
    <n v="75"/>
    <b v="1"/>
    <s v="games/tabletop games"/>
    <x v="6"/>
    <x v="32"/>
    <n v="105.81826105905425"/>
    <n v="64.74666666666667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x v="2277"/>
    <b v="0"/>
    <n v="207"/>
    <b v="1"/>
    <s v="games/tabletop games"/>
    <x v="6"/>
    <x v="32"/>
    <n v="141.08235294117648"/>
    <n v="57.932367149758456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x v="2278"/>
    <b v="0"/>
    <n v="102"/>
    <b v="1"/>
    <s v="games/tabletop games"/>
    <x v="6"/>
    <x v="32"/>
    <n v="270.7"/>
    <n v="53.078431372549019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x v="2279"/>
    <b v="0"/>
    <n v="32"/>
    <b v="1"/>
    <s v="games/tabletop games"/>
    <x v="6"/>
    <x v="32"/>
    <n v="153.80000000000001"/>
    <n v="48.062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x v="2280"/>
    <b v="0"/>
    <n v="480"/>
    <b v="1"/>
    <s v="games/tabletop games"/>
    <x v="6"/>
    <x v="32"/>
    <n v="403.57653061224488"/>
    <n v="82.396874999999994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x v="2281"/>
    <b v="0"/>
    <n v="11"/>
    <b v="1"/>
    <s v="music/rock"/>
    <x v="4"/>
    <x v="11"/>
    <n v="185"/>
    <n v="50.454545454545453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x v="2282"/>
    <b v="0"/>
    <n v="12"/>
    <b v="1"/>
    <s v="music/rock"/>
    <x v="4"/>
    <x v="11"/>
    <n v="185.33333333333331"/>
    <n v="115.8333333333333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x v="2283"/>
    <b v="0"/>
    <n v="48"/>
    <b v="1"/>
    <s v="music/rock"/>
    <x v="4"/>
    <x v="11"/>
    <n v="100.85533333333332"/>
    <n v="63.03458333333333"/>
  </r>
  <r>
    <n v="2284"/>
    <s v="Make a record, write a song, take the Vinyl Skyway. "/>
    <s v="The Vinyl Skyway reunite to make a third album. "/>
    <n v="6000"/>
    <n v="6373.27"/>
    <x v="0"/>
    <x v="0"/>
    <s v="USD"/>
    <n v="1299902400"/>
    <x v="2284"/>
    <b v="0"/>
    <n v="59"/>
    <b v="1"/>
    <s v="music/rock"/>
    <x v="4"/>
    <x v="11"/>
    <n v="106.22116666666668"/>
    <n v="108.0215254237288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x v="2285"/>
    <b v="0"/>
    <n v="79"/>
    <b v="1"/>
    <s v="music/rock"/>
    <x v="4"/>
    <x v="11"/>
    <n v="121.36666666666667"/>
    <n v="46.0886075949367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x v="2286"/>
    <b v="0"/>
    <n v="14"/>
    <b v="1"/>
    <s v="music/rock"/>
    <x v="4"/>
    <x v="11"/>
    <n v="100.06666666666666"/>
    <n v="107.2142857142857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x v="2287"/>
    <b v="0"/>
    <n v="106"/>
    <b v="1"/>
    <s v="music/rock"/>
    <x v="4"/>
    <x v="11"/>
    <n v="119.97755555555555"/>
    <n v="50.933867924528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x v="2288"/>
    <b v="0"/>
    <n v="25"/>
    <b v="1"/>
    <s v="music/rock"/>
    <x v="4"/>
    <x v="11"/>
    <n v="100.1"/>
    <n v="40.04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x v="2289"/>
    <b v="0"/>
    <n v="25"/>
    <b v="1"/>
    <s v="music/rock"/>
    <x v="4"/>
    <x v="11"/>
    <n v="107.4"/>
    <n v="64.4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x v="2290"/>
    <b v="0"/>
    <n v="29"/>
    <b v="1"/>
    <s v="music/rock"/>
    <x v="4"/>
    <x v="11"/>
    <n v="104.06666666666666"/>
    <n v="53.827586206896555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x v="2291"/>
    <b v="0"/>
    <n v="43"/>
    <b v="1"/>
    <s v="music/rock"/>
    <x v="4"/>
    <x v="11"/>
    <n v="172.8"/>
    <n v="100.46511627906976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x v="2292"/>
    <b v="0"/>
    <n v="46"/>
    <b v="1"/>
    <s v="music/rock"/>
    <x v="4"/>
    <x v="11"/>
    <n v="107.2505"/>
    <n v="46.630652173913049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x v="2293"/>
    <b v="0"/>
    <n v="27"/>
    <b v="1"/>
    <s v="music/rock"/>
    <x v="4"/>
    <x v="11"/>
    <n v="108.23529411764706"/>
    <n v="34.074074074074076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x v="2294"/>
    <b v="0"/>
    <n v="112"/>
    <b v="1"/>
    <s v="music/rock"/>
    <x v="4"/>
    <x v="11"/>
    <n v="146.08079999999998"/>
    <n v="65.21464285714286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x v="2295"/>
    <b v="0"/>
    <n v="34"/>
    <b v="1"/>
    <s v="music/rock"/>
    <x v="4"/>
    <x v="11"/>
    <n v="125.25"/>
    <n v="44.205882352941174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x v="2296"/>
    <b v="0"/>
    <n v="145"/>
    <b v="1"/>
    <s v="music/rock"/>
    <x v="4"/>
    <x v="11"/>
    <n v="149.07142857142856"/>
    <n v="71.965517241379317"/>
  </r>
  <r>
    <n v="2297"/>
    <s v="Company Company: Debut EP"/>
    <s v="New Jersey Alternative Rock band COCO needs YOUR help self-releasing debut EP!"/>
    <n v="1000"/>
    <n v="1006"/>
    <x v="0"/>
    <x v="0"/>
    <s v="USD"/>
    <n v="1331697540"/>
    <x v="2297"/>
    <b v="0"/>
    <n v="19"/>
    <b v="1"/>
    <s v="music/rock"/>
    <x v="4"/>
    <x v="11"/>
    <n v="100.6"/>
    <n v="52.94736842105263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x v="2298"/>
    <b v="0"/>
    <n v="288"/>
    <b v="1"/>
    <s v="music/rock"/>
    <x v="4"/>
    <x v="11"/>
    <n v="105.07333333333332"/>
    <n v="109.45138888888889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x v="2299"/>
    <b v="0"/>
    <n v="14"/>
    <b v="1"/>
    <s v="music/rock"/>
    <x v="4"/>
    <x v="11"/>
    <n v="350.16666666666663"/>
    <n v="75.035714285714292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x v="2300"/>
    <b v="0"/>
    <n v="7"/>
    <b v="1"/>
    <s v="music/rock"/>
    <x v="4"/>
    <x v="11"/>
    <n v="101.25"/>
    <n v="115.71428571428571"/>
  </r>
  <r>
    <n v="2301"/>
    <s v="Time Crash"/>
    <s v="We are America's first trock band, and we're ready to bring you our first album!"/>
    <n v="5000"/>
    <n v="6680.22"/>
    <x v="0"/>
    <x v="0"/>
    <s v="USD"/>
    <n v="1371785496"/>
    <x v="2301"/>
    <b v="1"/>
    <n v="211"/>
    <b v="1"/>
    <s v="music/indie rock"/>
    <x v="4"/>
    <x v="14"/>
    <n v="133.6044"/>
    <n v="31.65981042654028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x v="2302"/>
    <b v="1"/>
    <n v="85"/>
    <b v="1"/>
    <s v="music/indie rock"/>
    <x v="4"/>
    <x v="14"/>
    <n v="170.65217391304347"/>
    <n v="46.176470588235297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x v="2303"/>
    <b v="1"/>
    <n v="103"/>
    <b v="1"/>
    <s v="music/indie rock"/>
    <x v="4"/>
    <x v="14"/>
    <n v="109.35829457364341"/>
    <n v="68.481650485436887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x v="2304"/>
    <b v="1"/>
    <n v="113"/>
    <b v="1"/>
    <s v="music/indie rock"/>
    <x v="4"/>
    <x v="14"/>
    <n v="100.70033333333335"/>
    <n v="53.469203539823013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x v="2305"/>
    <b v="1"/>
    <n v="167"/>
    <b v="1"/>
    <s v="music/indie rock"/>
    <x v="4"/>
    <x v="14"/>
    <n v="101.22777777777779"/>
    <n v="109.1077844311377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x v="2306"/>
    <b v="1"/>
    <n v="73"/>
    <b v="1"/>
    <s v="music/indie rock"/>
    <x v="4"/>
    <x v="14"/>
    <n v="106.75857142857143"/>
    <n v="51.185616438356163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x v="2307"/>
    <b v="1"/>
    <n v="75"/>
    <b v="1"/>
    <s v="music/indie rock"/>
    <x v="4"/>
    <x v="14"/>
    <n v="106.65777537961894"/>
    <n v="27.936800000000002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x v="2308"/>
    <b v="1"/>
    <n v="614"/>
    <b v="1"/>
    <s v="music/indie rock"/>
    <x v="4"/>
    <x v="14"/>
    <n v="101.30622"/>
    <n v="82.49692182410423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x v="2309"/>
    <b v="1"/>
    <n v="107"/>
    <b v="1"/>
    <s v="music/indie rock"/>
    <x v="4"/>
    <x v="14"/>
    <n v="106.67450000000001"/>
    <n v="59.81747663551401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x v="2310"/>
    <b v="1"/>
    <n v="1224"/>
    <b v="1"/>
    <s v="music/indie rock"/>
    <x v="4"/>
    <x v="14"/>
    <n v="428.83978378378379"/>
    <n v="64.816470588235291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x v="2311"/>
    <b v="1"/>
    <n v="104"/>
    <b v="1"/>
    <s v="music/indie rock"/>
    <x v="4"/>
    <x v="14"/>
    <n v="104.11111111111111"/>
    <n v="90.0961538461538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x v="2312"/>
    <b v="1"/>
    <n v="79"/>
    <b v="1"/>
    <s v="music/indie rock"/>
    <x v="4"/>
    <x v="14"/>
    <n v="107.86666666666666"/>
    <n v="40.962025316455694"/>
  </r>
  <r>
    <n v="2313"/>
    <s v="A SUNNY DAY IN GLASGOW"/>
    <s v="A Sunny Day in Glasgow are recording a new album and we need your help!"/>
    <n v="5000"/>
    <n v="8792.02"/>
    <x v="0"/>
    <x v="0"/>
    <s v="USD"/>
    <n v="1336086026"/>
    <x v="2313"/>
    <b v="1"/>
    <n v="157"/>
    <b v="1"/>
    <s v="music/indie rock"/>
    <x v="4"/>
    <x v="14"/>
    <n v="175.84040000000002"/>
    <n v="56.00012738853503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x v="2314"/>
    <b v="1"/>
    <n v="50"/>
    <b v="1"/>
    <s v="music/indie rock"/>
    <x v="4"/>
    <x v="14"/>
    <n v="156.97"/>
    <n v="37.672800000000002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x v="2315"/>
    <b v="1"/>
    <n v="64"/>
    <b v="1"/>
    <s v="music/indie rock"/>
    <x v="4"/>
    <x v="14"/>
    <n v="102.60000000000001"/>
    <n v="40.07812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x v="2316"/>
    <b v="1"/>
    <n v="200"/>
    <b v="1"/>
    <s v="music/indie rock"/>
    <x v="4"/>
    <x v="14"/>
    <n v="104.04266666666666"/>
    <n v="78.031999999999996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x v="2317"/>
    <b v="1"/>
    <n v="22"/>
    <b v="1"/>
    <s v="music/indie rock"/>
    <x v="4"/>
    <x v="14"/>
    <n v="104"/>
    <n v="18.9090909090909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x v="2318"/>
    <b v="1"/>
    <n v="163"/>
    <b v="1"/>
    <s v="music/indie rock"/>
    <x v="4"/>
    <x v="14"/>
    <n v="121.05999999999999"/>
    <n v="37.13496932515337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x v="2319"/>
    <b v="1"/>
    <n v="77"/>
    <b v="1"/>
    <s v="music/indie rock"/>
    <x v="4"/>
    <x v="14"/>
    <n v="107.69999999999999"/>
    <n v="41.96103896103895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x v="2320"/>
    <b v="1"/>
    <n v="89"/>
    <b v="1"/>
    <s v="music/indie rock"/>
    <x v="4"/>
    <x v="14"/>
    <n v="108.66"/>
    <n v="61.044943820224717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x v="2321"/>
    <b v="0"/>
    <n v="64"/>
    <b v="0"/>
    <s v="food/small batch"/>
    <x v="7"/>
    <x v="33"/>
    <n v="39.120962394619681"/>
    <n v="64.53125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x v="2322"/>
    <b v="0"/>
    <n v="4"/>
    <b v="0"/>
    <s v="food/small batch"/>
    <x v="7"/>
    <x v="33"/>
    <n v="3.1481481481481479"/>
    <n v="21.25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x v="2323"/>
    <b v="0"/>
    <n v="4"/>
    <b v="0"/>
    <s v="food/small batch"/>
    <x v="7"/>
    <x v="33"/>
    <n v="48"/>
    <n v="30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x v="2324"/>
    <b v="0"/>
    <n v="61"/>
    <b v="0"/>
    <s v="food/small batch"/>
    <x v="7"/>
    <x v="33"/>
    <n v="20.733333333333334"/>
    <n v="25.491803278688526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x v="2325"/>
    <b v="0"/>
    <n v="7"/>
    <b v="0"/>
    <s v="food/small batch"/>
    <x v="7"/>
    <x v="33"/>
    <n v="8"/>
    <n v="11.428571428571429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x v="2326"/>
    <b v="0"/>
    <n v="1"/>
    <b v="0"/>
    <s v="food/small batch"/>
    <x v="7"/>
    <x v="33"/>
    <n v="0.72"/>
    <n v="108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x v="2327"/>
    <b v="1"/>
    <n v="3355"/>
    <b v="1"/>
    <s v="food/small batch"/>
    <x v="7"/>
    <x v="33"/>
    <n v="526.09431428571429"/>
    <n v="54.88316244411326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x v="2328"/>
    <b v="1"/>
    <n v="537"/>
    <b v="1"/>
    <s v="food/small batch"/>
    <x v="7"/>
    <x v="33"/>
    <n v="254.45000000000002"/>
    <n v="47.383612662942269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x v="2329"/>
    <b v="1"/>
    <n v="125"/>
    <b v="1"/>
    <s v="food/small batch"/>
    <x v="7"/>
    <x v="33"/>
    <n v="105.91999999999999"/>
    <n v="211.8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x v="2330"/>
    <b v="1"/>
    <n v="163"/>
    <b v="1"/>
    <s v="food/small batch"/>
    <x v="7"/>
    <x v="33"/>
    <n v="102.42285714285715"/>
    <n v="219.92638036809817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x v="2331"/>
    <b v="1"/>
    <n v="283"/>
    <b v="1"/>
    <s v="food/small batch"/>
    <x v="7"/>
    <x v="33"/>
    <n v="144.31375"/>
    <n v="40.795406360424032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x v="2332"/>
    <b v="1"/>
    <n v="352"/>
    <b v="1"/>
    <s v="food/small batch"/>
    <x v="7"/>
    <x v="33"/>
    <n v="106.30800000000001"/>
    <n v="75.502840909090907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x v="2333"/>
    <b v="1"/>
    <n v="94"/>
    <b v="1"/>
    <s v="food/small batch"/>
    <x v="7"/>
    <x v="33"/>
    <n v="212.16666666666666"/>
    <n v="13.542553191489361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x v="2334"/>
    <b v="1"/>
    <n v="67"/>
    <b v="1"/>
    <s v="food/small batch"/>
    <x v="7"/>
    <x v="33"/>
    <n v="101.95"/>
    <n v="60.865671641791046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x v="2335"/>
    <b v="1"/>
    <n v="221"/>
    <b v="1"/>
    <s v="food/small batch"/>
    <x v="7"/>
    <x v="33"/>
    <n v="102.27200000000001"/>
    <n v="115.69230769230769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x v="2336"/>
    <b v="1"/>
    <n v="2165"/>
    <b v="1"/>
    <s v="food/small batch"/>
    <x v="7"/>
    <x v="33"/>
    <n v="520.73254999999995"/>
    <n v="48.104623556581984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x v="2337"/>
    <b v="1"/>
    <n v="179"/>
    <b v="1"/>
    <s v="food/small batch"/>
    <x v="7"/>
    <x v="33"/>
    <n v="110.65833333333333"/>
    <n v="74.18435754189944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x v="2338"/>
    <b v="1"/>
    <n v="123"/>
    <b v="1"/>
    <s v="food/small batch"/>
    <x v="7"/>
    <x v="33"/>
    <n v="101.14333333333335"/>
    <n v="123.3455284552845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x v="2339"/>
    <b v="1"/>
    <n v="1104"/>
    <b v="1"/>
    <s v="food/small batch"/>
    <x v="7"/>
    <x v="33"/>
    <n v="294.20799999999997"/>
    <n v="66.623188405797094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x v="2340"/>
    <b v="1"/>
    <n v="403"/>
    <b v="1"/>
    <s v="food/small batch"/>
    <x v="7"/>
    <x v="33"/>
    <n v="105.77749999999999"/>
    <n v="104.99007444168734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x v="2341"/>
    <b v="0"/>
    <n v="0"/>
    <b v="0"/>
    <s v="technology/web"/>
    <x v="2"/>
    <x v="7"/>
    <n v="0"/>
    <e v="#DIV/0!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x v="2342"/>
    <b v="0"/>
    <n v="0"/>
    <b v="0"/>
    <s v="technology/web"/>
    <x v="2"/>
    <x v="7"/>
    <n v="0"/>
    <e v="#DIV/0!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x v="2343"/>
    <b v="0"/>
    <n v="1"/>
    <b v="0"/>
    <s v="technology/web"/>
    <x v="2"/>
    <x v="7"/>
    <n v="3"/>
    <n v="3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x v="2344"/>
    <b v="0"/>
    <n v="1"/>
    <b v="0"/>
    <s v="technology/web"/>
    <x v="2"/>
    <x v="7"/>
    <n v="0.1"/>
    <n v="1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x v="2345"/>
    <b v="0"/>
    <n v="0"/>
    <b v="0"/>
    <s v="technology/web"/>
    <x v="2"/>
    <x v="7"/>
    <n v="0"/>
    <e v="#DIV/0!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x v="2346"/>
    <b v="0"/>
    <n v="3"/>
    <b v="0"/>
    <s v="technology/web"/>
    <x v="2"/>
    <x v="7"/>
    <n v="6.5000000000000002E-2"/>
    <n v="13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x v="2347"/>
    <b v="0"/>
    <n v="1"/>
    <b v="0"/>
    <s v="technology/web"/>
    <x v="2"/>
    <x v="7"/>
    <n v="1.5"/>
    <n v="1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x v="2348"/>
    <b v="0"/>
    <n v="5"/>
    <b v="0"/>
    <s v="technology/web"/>
    <x v="2"/>
    <x v="7"/>
    <n v="0.38571428571428573"/>
    <n v="5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x v="2349"/>
    <b v="0"/>
    <n v="0"/>
    <b v="0"/>
    <s v="technology/web"/>
    <x v="2"/>
    <x v="7"/>
    <n v="0"/>
    <e v="#DIV/0!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x v="2350"/>
    <b v="0"/>
    <n v="0"/>
    <b v="0"/>
    <s v="technology/web"/>
    <x v="2"/>
    <x v="7"/>
    <n v="0"/>
    <e v="#DIV/0!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x v="2351"/>
    <b v="0"/>
    <n v="7"/>
    <b v="0"/>
    <s v="technology/web"/>
    <x v="2"/>
    <x v="7"/>
    <n v="0.5714285714285714"/>
    <n v="15.42857142857142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x v="2352"/>
    <b v="0"/>
    <n v="0"/>
    <b v="0"/>
    <s v="technology/web"/>
    <x v="2"/>
    <x v="7"/>
    <n v="0"/>
    <e v="#DIV/0!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x v="2353"/>
    <b v="0"/>
    <n v="0"/>
    <b v="0"/>
    <s v="technology/web"/>
    <x v="2"/>
    <x v="7"/>
    <n v="0"/>
    <e v="#DIV/0!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x v="2354"/>
    <b v="0"/>
    <n v="1"/>
    <b v="0"/>
    <s v="technology/web"/>
    <x v="2"/>
    <x v="7"/>
    <n v="7.1428571428571425E-2"/>
    <n v="25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x v="2355"/>
    <b v="0"/>
    <n v="2"/>
    <b v="0"/>
    <s v="technology/web"/>
    <x v="2"/>
    <x v="7"/>
    <n v="0.6875"/>
    <n v="27.5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x v="2356"/>
    <b v="0"/>
    <n v="0"/>
    <b v="0"/>
    <s v="technology/web"/>
    <x v="2"/>
    <x v="7"/>
    <n v="0"/>
    <e v="#DIV/0!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x v="2357"/>
    <b v="0"/>
    <n v="0"/>
    <b v="0"/>
    <s v="technology/web"/>
    <x v="2"/>
    <x v="7"/>
    <n v="0"/>
    <e v="#DIV/0!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x v="2358"/>
    <b v="0"/>
    <n v="0"/>
    <b v="0"/>
    <s v="technology/web"/>
    <x v="2"/>
    <x v="7"/>
    <n v="0"/>
    <e v="#DIV/0!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x v="2359"/>
    <b v="0"/>
    <n v="3"/>
    <b v="0"/>
    <s v="technology/web"/>
    <x v="2"/>
    <x v="7"/>
    <n v="14.680000000000001"/>
    <n v="36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x v="2360"/>
    <b v="0"/>
    <n v="1"/>
    <b v="0"/>
    <s v="technology/web"/>
    <x v="2"/>
    <x v="7"/>
    <n v="0.04"/>
    <n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x v="2361"/>
    <b v="0"/>
    <n v="0"/>
    <b v="0"/>
    <s v="technology/web"/>
    <x v="2"/>
    <x v="7"/>
    <n v="0"/>
    <e v="#DIV/0!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x v="2362"/>
    <b v="0"/>
    <n v="2"/>
    <b v="0"/>
    <s v="technology/web"/>
    <x v="2"/>
    <x v="7"/>
    <n v="28.571428571428569"/>
    <n v="6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x v="2363"/>
    <b v="0"/>
    <n v="0"/>
    <b v="0"/>
    <s v="technology/web"/>
    <x v="2"/>
    <x v="7"/>
    <n v="0"/>
    <e v="#DIV/0!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x v="2364"/>
    <b v="0"/>
    <n v="0"/>
    <b v="0"/>
    <s v="technology/web"/>
    <x v="2"/>
    <x v="7"/>
    <n v="0"/>
    <e v="#DIV/0!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x v="2365"/>
    <b v="0"/>
    <n v="0"/>
    <b v="0"/>
    <s v="technology/web"/>
    <x v="2"/>
    <x v="7"/>
    <n v="0"/>
    <e v="#DIV/0!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x v="2366"/>
    <b v="0"/>
    <n v="27"/>
    <b v="0"/>
    <s v="technology/web"/>
    <x v="2"/>
    <x v="7"/>
    <n v="10.52"/>
    <n v="97.407407407407405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x v="2367"/>
    <b v="0"/>
    <n v="14"/>
    <b v="0"/>
    <s v="technology/web"/>
    <x v="2"/>
    <x v="7"/>
    <n v="1.34"/>
    <n v="47.857142857142854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x v="2368"/>
    <b v="0"/>
    <n v="2"/>
    <b v="0"/>
    <s v="technology/web"/>
    <x v="2"/>
    <x v="7"/>
    <n v="0.25"/>
    <n v="5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x v="2369"/>
    <b v="0"/>
    <n v="0"/>
    <b v="0"/>
    <s v="technology/web"/>
    <x v="2"/>
    <x v="7"/>
    <n v="0"/>
    <e v="#DIV/0!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x v="2370"/>
    <b v="0"/>
    <n v="4"/>
    <b v="0"/>
    <s v="technology/web"/>
    <x v="2"/>
    <x v="7"/>
    <n v="0.32800000000000001"/>
    <n v="20.5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x v="2371"/>
    <b v="0"/>
    <n v="0"/>
    <b v="0"/>
    <s v="technology/web"/>
    <x v="2"/>
    <x v="7"/>
    <n v="0"/>
    <e v="#DIV/0!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x v="2372"/>
    <b v="0"/>
    <n v="6"/>
    <b v="0"/>
    <s v="technology/web"/>
    <x v="2"/>
    <x v="7"/>
    <n v="3.2727272727272729"/>
    <n v="30"/>
  </r>
  <r>
    <n v="2373"/>
    <s v="Cykelauktion.com (Canceled)"/>
    <s v="We want to create a safe marketplace for buying and selling bicycles."/>
    <n v="850000"/>
    <n v="50"/>
    <x v="1"/>
    <x v="11"/>
    <s v="SEK"/>
    <n v="1440863624"/>
    <x v="2373"/>
    <b v="0"/>
    <n v="1"/>
    <b v="0"/>
    <s v="technology/web"/>
    <x v="2"/>
    <x v="7"/>
    <n v="5.8823529411764705E-3"/>
    <n v="5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x v="2374"/>
    <b v="0"/>
    <n v="1"/>
    <b v="0"/>
    <s v="technology/web"/>
    <x v="2"/>
    <x v="7"/>
    <n v="4.5454545454545456E-2"/>
    <n v="1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x v="2375"/>
    <b v="0"/>
    <n v="0"/>
    <b v="0"/>
    <s v="technology/web"/>
    <x v="2"/>
    <x v="7"/>
    <n v="0"/>
    <e v="#DIV/0!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x v="2376"/>
    <b v="0"/>
    <n v="4"/>
    <b v="0"/>
    <s v="technology/web"/>
    <x v="2"/>
    <x v="7"/>
    <n v="10.877666666666666"/>
    <n v="81.58249999999999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x v="2377"/>
    <b v="0"/>
    <n v="0"/>
    <b v="0"/>
    <s v="technology/web"/>
    <x v="2"/>
    <x v="7"/>
    <n v="0"/>
    <e v="#DIV/0!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x v="2378"/>
    <b v="0"/>
    <n v="0"/>
    <b v="0"/>
    <s v="technology/web"/>
    <x v="2"/>
    <x v="7"/>
    <n v="0"/>
    <e v="#DIV/0!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x v="2379"/>
    <b v="0"/>
    <n v="0"/>
    <b v="0"/>
    <s v="technology/web"/>
    <x v="2"/>
    <x v="7"/>
    <n v="0"/>
    <e v="#DIV/0!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x v="2380"/>
    <b v="0"/>
    <n v="3"/>
    <b v="0"/>
    <s v="technology/web"/>
    <x v="2"/>
    <x v="7"/>
    <n v="0.36666666666666664"/>
    <n v="18.33333333333333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x v="2381"/>
    <b v="0"/>
    <n v="7"/>
    <b v="0"/>
    <s v="technology/web"/>
    <x v="2"/>
    <x v="7"/>
    <n v="1.8193398957730169"/>
    <n v="224.42857142857142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x v="2382"/>
    <b v="0"/>
    <n v="2"/>
    <b v="0"/>
    <s v="technology/web"/>
    <x v="2"/>
    <x v="7"/>
    <n v="2.5"/>
    <n v="37.5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x v="2383"/>
    <b v="0"/>
    <n v="3"/>
    <b v="0"/>
    <s v="technology/web"/>
    <x v="2"/>
    <x v="7"/>
    <n v="4.3499999999999996"/>
    <n v="14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x v="2384"/>
    <b v="0"/>
    <n v="8"/>
    <b v="0"/>
    <s v="technology/web"/>
    <x v="2"/>
    <x v="7"/>
    <n v="0.8"/>
    <n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x v="2385"/>
    <b v="0"/>
    <n v="7"/>
    <b v="0"/>
    <s v="technology/web"/>
    <x v="2"/>
    <x v="7"/>
    <n v="1.2123076923076923"/>
    <n v="112.5714285714285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x v="2386"/>
    <b v="0"/>
    <n v="0"/>
    <b v="0"/>
    <s v="technology/web"/>
    <x v="2"/>
    <x v="7"/>
    <n v="0"/>
    <e v="#DIV/0!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x v="2387"/>
    <b v="0"/>
    <n v="3"/>
    <b v="0"/>
    <s v="technology/web"/>
    <x v="2"/>
    <x v="7"/>
    <n v="0.68399999999999994"/>
    <n v="34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x v="2388"/>
    <b v="0"/>
    <n v="8"/>
    <b v="0"/>
    <s v="technology/web"/>
    <x v="2"/>
    <x v="7"/>
    <n v="1.2513513513513512"/>
    <n v="57.875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x v="2389"/>
    <b v="0"/>
    <n v="1"/>
    <b v="0"/>
    <s v="technology/web"/>
    <x v="2"/>
    <x v="7"/>
    <n v="0.1875"/>
    <n v="3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x v="2390"/>
    <b v="0"/>
    <n v="0"/>
    <b v="0"/>
    <s v="technology/web"/>
    <x v="2"/>
    <x v="7"/>
    <n v="0"/>
    <e v="#DIV/0!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x v="2391"/>
    <b v="0"/>
    <n v="1"/>
    <b v="0"/>
    <s v="technology/web"/>
    <x v="2"/>
    <x v="7"/>
    <n v="0.125"/>
    <n v="25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x v="2392"/>
    <b v="0"/>
    <n v="0"/>
    <b v="0"/>
    <s v="technology/web"/>
    <x v="2"/>
    <x v="7"/>
    <n v="0"/>
    <e v="#DIV/0!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x v="2393"/>
    <b v="0"/>
    <n v="1"/>
    <b v="0"/>
    <s v="technology/web"/>
    <x v="2"/>
    <x v="7"/>
    <n v="0.05"/>
    <n v="5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x v="2394"/>
    <b v="0"/>
    <n v="2"/>
    <b v="0"/>
    <s v="technology/web"/>
    <x v="2"/>
    <x v="7"/>
    <n v="0.06"/>
    <n v="1.5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x v="2395"/>
    <b v="0"/>
    <n v="0"/>
    <b v="0"/>
    <s v="technology/web"/>
    <x v="2"/>
    <x v="7"/>
    <n v="0"/>
    <e v="#DIV/0!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x v="2396"/>
    <b v="0"/>
    <n v="1"/>
    <b v="0"/>
    <s v="technology/web"/>
    <x v="2"/>
    <x v="7"/>
    <n v="0.2"/>
    <n v="1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x v="2397"/>
    <b v="0"/>
    <n v="0"/>
    <b v="0"/>
    <s v="technology/web"/>
    <x v="2"/>
    <x v="7"/>
    <n v="0"/>
    <e v="#DIV/0!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x v="2398"/>
    <b v="0"/>
    <n v="0"/>
    <b v="0"/>
    <s v="technology/web"/>
    <x v="2"/>
    <x v="7"/>
    <n v="0"/>
    <e v="#DIV/0!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x v="2399"/>
    <b v="0"/>
    <n v="0"/>
    <b v="0"/>
    <s v="technology/web"/>
    <x v="2"/>
    <x v="7"/>
    <n v="0"/>
    <e v="#DIV/0!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x v="2400"/>
    <b v="0"/>
    <n v="0"/>
    <b v="0"/>
    <s v="technology/web"/>
    <x v="2"/>
    <x v="7"/>
    <n v="0"/>
    <e v="#DIV/0!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x v="2401"/>
    <b v="0"/>
    <n v="9"/>
    <b v="0"/>
    <s v="food/food trucks"/>
    <x v="7"/>
    <x v="19"/>
    <n v="0.71785714285714286"/>
    <n v="22.333333333333332"/>
  </r>
  <r>
    <n v="2402"/>
    <s v="Cupcake Truck Unite"/>
    <s v="Small town, delicious treats, and a mobile truck"/>
    <n v="12000"/>
    <n v="52"/>
    <x v="2"/>
    <x v="0"/>
    <s v="USD"/>
    <n v="1431533931"/>
    <x v="2402"/>
    <b v="0"/>
    <n v="1"/>
    <b v="0"/>
    <s v="food/food trucks"/>
    <x v="7"/>
    <x v="19"/>
    <n v="0.43333333333333329"/>
    <n v="5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x v="2403"/>
    <b v="0"/>
    <n v="12"/>
    <b v="0"/>
    <s v="food/food trucks"/>
    <x v="7"/>
    <x v="19"/>
    <n v="16.833333333333332"/>
    <n v="16.833333333333332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x v="2404"/>
    <b v="0"/>
    <n v="0"/>
    <b v="0"/>
    <s v="food/food trucks"/>
    <x v="7"/>
    <x v="19"/>
    <n v="0"/>
    <e v="#DIV/0!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x v="2405"/>
    <b v="0"/>
    <n v="20"/>
    <b v="0"/>
    <s v="food/food trucks"/>
    <x v="7"/>
    <x v="19"/>
    <n v="22.52"/>
    <n v="56.3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x v="2406"/>
    <b v="0"/>
    <n v="16"/>
    <b v="0"/>
    <s v="food/food trucks"/>
    <x v="7"/>
    <x v="19"/>
    <n v="41.384615384615387"/>
    <n v="84.0625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x v="2407"/>
    <b v="0"/>
    <n v="33"/>
    <b v="0"/>
    <s v="food/food trucks"/>
    <x v="7"/>
    <x v="19"/>
    <n v="25.259090909090908"/>
    <n v="168.39393939393941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x v="2408"/>
    <b v="0"/>
    <n v="2"/>
    <b v="0"/>
    <s v="food/food trucks"/>
    <x v="7"/>
    <x v="19"/>
    <n v="0.2"/>
    <n v="15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x v="2409"/>
    <b v="0"/>
    <n v="6"/>
    <b v="0"/>
    <s v="food/food trucks"/>
    <x v="7"/>
    <x v="19"/>
    <n v="1.8399999999999999"/>
    <n v="76.666666666666671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x v="2410"/>
    <b v="0"/>
    <n v="0"/>
    <b v="0"/>
    <s v="food/food trucks"/>
    <x v="7"/>
    <x v="19"/>
    <n v="0"/>
    <e v="#DIV/0!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x v="2411"/>
    <b v="0"/>
    <n v="3"/>
    <b v="0"/>
    <s v="food/food trucks"/>
    <x v="7"/>
    <x v="19"/>
    <n v="0.60399999999999998"/>
    <n v="50.333333333333336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x v="2412"/>
    <b v="0"/>
    <n v="0"/>
    <b v="0"/>
    <s v="food/food trucks"/>
    <x v="7"/>
    <x v="19"/>
    <n v="0"/>
    <e v="#DIV/0!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x v="2413"/>
    <b v="0"/>
    <n v="3"/>
    <b v="0"/>
    <s v="food/food trucks"/>
    <x v="7"/>
    <x v="19"/>
    <n v="0.83333333333333337"/>
    <n v="8.333333333333333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x v="2414"/>
    <b v="0"/>
    <n v="13"/>
    <b v="0"/>
    <s v="food/food trucks"/>
    <x v="7"/>
    <x v="19"/>
    <n v="3.0666666666666664"/>
    <n v="35.384615384615387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x v="2415"/>
    <b v="0"/>
    <n v="6"/>
    <b v="0"/>
    <s v="food/food trucks"/>
    <x v="7"/>
    <x v="19"/>
    <n v="0.55833333333333335"/>
    <n v="55.83333333333333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x v="2416"/>
    <b v="0"/>
    <n v="1"/>
    <b v="0"/>
    <s v="food/food trucks"/>
    <x v="7"/>
    <x v="19"/>
    <n v="2.5000000000000001E-2"/>
    <n v="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x v="2417"/>
    <b v="0"/>
    <n v="0"/>
    <b v="0"/>
    <s v="food/food trucks"/>
    <x v="7"/>
    <x v="19"/>
    <n v="0"/>
    <e v="#DIV/0!"/>
  </r>
  <r>
    <n v="2418"/>
    <s v="Mexican food truck"/>
    <s v="I want to start my food truck business."/>
    <n v="25000"/>
    <n v="5"/>
    <x v="2"/>
    <x v="0"/>
    <s v="USD"/>
    <n v="1427225644"/>
    <x v="2418"/>
    <b v="0"/>
    <n v="5"/>
    <b v="0"/>
    <s v="food/food trucks"/>
    <x v="7"/>
    <x v="19"/>
    <n v="0.02"/>
    <n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x v="2419"/>
    <b v="0"/>
    <n v="0"/>
    <b v="0"/>
    <s v="food/food trucks"/>
    <x v="7"/>
    <x v="19"/>
    <n v="0"/>
    <e v="#DIV/0!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x v="2420"/>
    <b v="0"/>
    <n v="36"/>
    <b v="0"/>
    <s v="food/food trucks"/>
    <x v="7"/>
    <x v="19"/>
    <n v="14.825133372851216"/>
    <n v="69.472222222222229"/>
  </r>
  <r>
    <n v="2421"/>
    <s v="hot dog cart"/>
    <s v="help me start Merrill's first hot dog cart in this empty lot"/>
    <n v="6000"/>
    <n v="1"/>
    <x v="2"/>
    <x v="0"/>
    <s v="USD"/>
    <n v="1424536196"/>
    <x v="2421"/>
    <b v="0"/>
    <n v="1"/>
    <b v="0"/>
    <s v="food/food trucks"/>
    <x v="7"/>
    <x v="19"/>
    <n v="1.6666666666666666E-2"/>
    <n v="1"/>
  </r>
  <r>
    <n v="2422"/>
    <s v="Help starting a family owned food truck"/>
    <s v="Family owned business serving BBQ and seafood to the public"/>
    <n v="500"/>
    <n v="1"/>
    <x v="2"/>
    <x v="0"/>
    <s v="USD"/>
    <n v="1426091036"/>
    <x v="2422"/>
    <b v="0"/>
    <n v="1"/>
    <b v="0"/>
    <s v="food/food trucks"/>
    <x v="7"/>
    <x v="19"/>
    <n v="0.2"/>
    <n v="1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x v="2423"/>
    <b v="0"/>
    <n v="1"/>
    <b v="0"/>
    <s v="food/food trucks"/>
    <x v="7"/>
    <x v="19"/>
    <n v="1.3333333333333334E-2"/>
    <n v="8"/>
  </r>
  <r>
    <n v="2424"/>
    <s v="Lily and Memphs"/>
    <s v="Great and creative food from the heart in the form of a sweet food truck!"/>
    <n v="25000"/>
    <n v="310"/>
    <x v="2"/>
    <x v="0"/>
    <s v="USD"/>
    <n v="1414445108"/>
    <x v="2424"/>
    <b v="0"/>
    <n v="9"/>
    <b v="0"/>
    <s v="food/food trucks"/>
    <x v="7"/>
    <x v="19"/>
    <n v="1.24"/>
    <n v="34.44444444444444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x v="2425"/>
    <b v="0"/>
    <n v="1"/>
    <b v="0"/>
    <s v="food/food trucks"/>
    <x v="7"/>
    <x v="19"/>
    <n v="2.8571428571428574E-2"/>
    <n v="1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x v="2426"/>
    <b v="0"/>
    <n v="0"/>
    <b v="0"/>
    <s v="food/food trucks"/>
    <x v="7"/>
    <x v="19"/>
    <n v="0"/>
    <e v="#DIV/0!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x v="2427"/>
    <b v="0"/>
    <n v="1"/>
    <b v="0"/>
    <s v="food/food trucks"/>
    <x v="7"/>
    <x v="19"/>
    <n v="2E-3"/>
    <n v="1"/>
  </r>
  <r>
    <n v="2428"/>
    <s v="Premium Burgers"/>
    <s v="From Moo 2 You! We want to offer premium burgers to a taco flooded environment."/>
    <n v="35000"/>
    <n v="1"/>
    <x v="2"/>
    <x v="0"/>
    <s v="USD"/>
    <n v="1426182551"/>
    <x v="2428"/>
    <b v="0"/>
    <n v="1"/>
    <b v="0"/>
    <s v="food/food trucks"/>
    <x v="7"/>
    <x v="19"/>
    <n v="2.8571428571428571E-3"/>
    <n v="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x v="2429"/>
    <b v="0"/>
    <n v="4"/>
    <b v="0"/>
    <s v="food/food trucks"/>
    <x v="7"/>
    <x v="19"/>
    <n v="1.4321428571428572"/>
    <n v="501.25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x v="2430"/>
    <b v="0"/>
    <n v="2"/>
    <b v="0"/>
    <s v="food/food trucks"/>
    <x v="7"/>
    <x v="19"/>
    <n v="0.70000000000000007"/>
    <n v="10.5"/>
  </r>
  <r>
    <n v="2431"/>
    <s v="Murphy's good eatin'"/>
    <s v="Go to Colorado and run a food truck with homemade food of all kinds."/>
    <n v="100000"/>
    <n v="2"/>
    <x v="2"/>
    <x v="0"/>
    <s v="USD"/>
    <n v="1467080613"/>
    <x v="2431"/>
    <b v="0"/>
    <n v="2"/>
    <b v="0"/>
    <s v="food/food trucks"/>
    <x v="7"/>
    <x v="19"/>
    <n v="2E-3"/>
    <n v="1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x v="2432"/>
    <b v="0"/>
    <n v="2"/>
    <b v="0"/>
    <s v="food/food trucks"/>
    <x v="7"/>
    <x v="19"/>
    <n v="1.4285714285714287E-2"/>
    <n v="1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x v="2433"/>
    <b v="0"/>
    <n v="0"/>
    <b v="0"/>
    <s v="food/food trucks"/>
    <x v="7"/>
    <x v="19"/>
    <n v="0"/>
    <e v="#DIV/0!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x v="2434"/>
    <b v="0"/>
    <n v="2"/>
    <b v="0"/>
    <s v="food/food trucks"/>
    <x v="7"/>
    <x v="19"/>
    <n v="0.13"/>
    <n v="1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x v="2435"/>
    <b v="0"/>
    <n v="4"/>
    <b v="0"/>
    <s v="food/food trucks"/>
    <x v="7"/>
    <x v="19"/>
    <n v="0.48960000000000004"/>
    <n v="30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x v="2436"/>
    <b v="0"/>
    <n v="2"/>
    <b v="0"/>
    <s v="food/food trucks"/>
    <x v="7"/>
    <x v="19"/>
    <n v="3.8461538461538464E-2"/>
    <n v="22.5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x v="2437"/>
    <b v="0"/>
    <n v="0"/>
    <b v="0"/>
    <s v="food/food trucks"/>
    <x v="7"/>
    <x v="19"/>
    <n v="0"/>
    <e v="#DIV/0!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x v="2438"/>
    <b v="0"/>
    <n v="1"/>
    <b v="0"/>
    <s v="food/food trucks"/>
    <x v="7"/>
    <x v="19"/>
    <n v="0.33333333333333337"/>
    <n v="5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x v="2439"/>
    <b v="0"/>
    <n v="0"/>
    <b v="0"/>
    <s v="food/food trucks"/>
    <x v="7"/>
    <x v="19"/>
    <n v="0"/>
    <e v="#DIV/0!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x v="2440"/>
    <b v="0"/>
    <n v="2"/>
    <b v="0"/>
    <s v="food/food trucks"/>
    <x v="7"/>
    <x v="19"/>
    <n v="0.2"/>
    <n v="5"/>
  </r>
  <r>
    <n v="2441"/>
    <s v="Bring Alchemy Pops to the People!"/>
    <s v="YOU can help Alchemy Pops POP up on a street near you!"/>
    <n v="7500"/>
    <n v="8091"/>
    <x v="0"/>
    <x v="0"/>
    <s v="USD"/>
    <n v="1437627540"/>
    <x v="2441"/>
    <b v="0"/>
    <n v="109"/>
    <b v="1"/>
    <s v="food/small batch"/>
    <x v="7"/>
    <x v="33"/>
    <n v="107.88"/>
    <n v="74.22935779816514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x v="2442"/>
    <b v="0"/>
    <n v="372"/>
    <b v="1"/>
    <s v="food/small batch"/>
    <x v="7"/>
    <x v="33"/>
    <n v="125.94166666666666"/>
    <n v="81.25268817204300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x v="2443"/>
    <b v="0"/>
    <n v="311"/>
    <b v="1"/>
    <s v="food/small batch"/>
    <x v="7"/>
    <x v="33"/>
    <n v="202.51495"/>
    <n v="130.23469453376205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x v="2444"/>
    <b v="0"/>
    <n v="61"/>
    <b v="1"/>
    <s v="food/small batch"/>
    <x v="7"/>
    <x v="33"/>
    <n v="108.60000000000001"/>
    <n v="53.40983606557377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x v="2445"/>
    <b v="0"/>
    <n v="115"/>
    <b v="1"/>
    <s v="food/small batch"/>
    <x v="7"/>
    <x v="33"/>
    <n v="172.8"/>
    <n v="75.130434782608702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x v="2446"/>
    <b v="0"/>
    <n v="111"/>
    <b v="1"/>
    <s v="food/small batch"/>
    <x v="7"/>
    <x v="33"/>
    <n v="167.98"/>
    <n v="75.66666666666667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x v="2447"/>
    <b v="0"/>
    <n v="337"/>
    <b v="1"/>
    <s v="food/small batch"/>
    <x v="7"/>
    <x v="33"/>
    <n v="427.20000000000005"/>
    <n v="31.691394658753708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x v="2448"/>
    <b v="0"/>
    <n v="9"/>
    <b v="1"/>
    <s v="food/small batch"/>
    <x v="7"/>
    <x v="33"/>
    <n v="107.5"/>
    <n v="47.777777777777779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x v="2449"/>
    <b v="0"/>
    <n v="120"/>
    <b v="1"/>
    <s v="food/small batch"/>
    <x v="7"/>
    <x v="33"/>
    <n v="108"/>
    <n v="9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x v="2450"/>
    <b v="0"/>
    <n v="102"/>
    <b v="1"/>
    <s v="food/small batch"/>
    <x v="7"/>
    <x v="33"/>
    <n v="101.53353333333335"/>
    <n v="149.31401960784314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x v="2451"/>
    <b v="0"/>
    <n v="186"/>
    <b v="1"/>
    <s v="food/small batch"/>
    <x v="7"/>
    <x v="33"/>
    <n v="115.45"/>
    <n v="62.06989247311828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x v="2452"/>
    <b v="0"/>
    <n v="15"/>
    <b v="1"/>
    <s v="food/small batch"/>
    <x v="7"/>
    <x v="33"/>
    <n v="133.5"/>
    <n v="53.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x v="2453"/>
    <b v="0"/>
    <n v="67"/>
    <b v="1"/>
    <s v="food/small batch"/>
    <x v="7"/>
    <x v="33"/>
    <n v="154.69999999999999"/>
    <n v="69.268656716417908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x v="2454"/>
    <b v="0"/>
    <n v="130"/>
    <b v="1"/>
    <s v="food/small batch"/>
    <x v="7"/>
    <x v="33"/>
    <n v="100.84571428571429"/>
    <n v="271.5076923076923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x v="2455"/>
    <b v="0"/>
    <n v="16"/>
    <b v="1"/>
    <s v="food/small batch"/>
    <x v="7"/>
    <x v="33"/>
    <n v="182"/>
    <n v="34.125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x v="2456"/>
    <b v="0"/>
    <n v="67"/>
    <b v="1"/>
    <s v="food/small batch"/>
    <x v="7"/>
    <x v="33"/>
    <n v="180.86666666666667"/>
    <n v="40.492537313432834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x v="2457"/>
    <b v="0"/>
    <n v="124"/>
    <b v="1"/>
    <s v="food/small batch"/>
    <x v="7"/>
    <x v="33"/>
    <n v="102.30434782608695"/>
    <n v="189.7580645161290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x v="2458"/>
    <b v="0"/>
    <n v="80"/>
    <b v="1"/>
    <s v="food/small batch"/>
    <x v="7"/>
    <x v="33"/>
    <n v="110.17999999999999"/>
    <n v="68.86249999999999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x v="2459"/>
    <b v="0"/>
    <n v="282"/>
    <b v="1"/>
    <s v="food/small batch"/>
    <x v="7"/>
    <x v="33"/>
    <n v="102.25"/>
    <n v="108.7765957446808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x v="2460"/>
    <b v="0"/>
    <n v="68"/>
    <b v="1"/>
    <s v="food/small batch"/>
    <x v="7"/>
    <x v="33"/>
    <n v="100.78823529411764"/>
    <n v="125.98529411764706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x v="2461"/>
    <b v="0"/>
    <n v="86"/>
    <b v="1"/>
    <s v="music/indie rock"/>
    <x v="4"/>
    <x v="14"/>
    <n v="103.8"/>
    <n v="90.523255813953483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x v="2462"/>
    <b v="0"/>
    <n v="115"/>
    <b v="1"/>
    <s v="music/indie rock"/>
    <x v="4"/>
    <x v="14"/>
    <n v="110.70833333333334"/>
    <n v="28.880434782608695"/>
  </r>
  <r>
    <n v="2463"/>
    <s v="Emma Ate the Lion &quot;Songs Two Count Too&quot;"/>
    <s v="Emma Ate The Lion's debut full length album"/>
    <n v="2000"/>
    <n v="2325"/>
    <x v="0"/>
    <x v="0"/>
    <s v="USD"/>
    <n v="1366138800"/>
    <x v="2463"/>
    <b v="0"/>
    <n v="75"/>
    <b v="1"/>
    <s v="music/indie rock"/>
    <x v="4"/>
    <x v="14"/>
    <n v="116.25000000000001"/>
    <n v="31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x v="2464"/>
    <b v="0"/>
    <n v="43"/>
    <b v="1"/>
    <s v="music/indie rock"/>
    <x v="4"/>
    <x v="14"/>
    <n v="111.1"/>
    <n v="51.674418604651166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x v="2465"/>
    <b v="0"/>
    <n v="48"/>
    <b v="1"/>
    <s v="music/indie rock"/>
    <x v="4"/>
    <x v="14"/>
    <n v="180.14285714285714"/>
    <n v="26.27083333333333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x v="2466"/>
    <b v="0"/>
    <n v="52"/>
    <b v="1"/>
    <s v="music/indie rock"/>
    <x v="4"/>
    <x v="14"/>
    <n v="100"/>
    <n v="48.07692307692308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x v="2467"/>
    <b v="0"/>
    <n v="43"/>
    <b v="1"/>
    <s v="music/indie rock"/>
    <x v="4"/>
    <x v="14"/>
    <n v="118.5"/>
    <n v="27.558139534883722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x v="2468"/>
    <b v="0"/>
    <n v="58"/>
    <b v="1"/>
    <s v="music/indie rock"/>
    <x v="4"/>
    <x v="14"/>
    <n v="107.21700000000001"/>
    <n v="36.97137931034483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x v="2469"/>
    <b v="0"/>
    <n v="47"/>
    <b v="1"/>
    <s v="music/indie rock"/>
    <x v="4"/>
    <x v="14"/>
    <n v="113.66666666666667"/>
    <n v="29.02127659574468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x v="2470"/>
    <b v="0"/>
    <n v="36"/>
    <b v="1"/>
    <s v="music/indie rock"/>
    <x v="4"/>
    <x v="14"/>
    <n v="103.16400000000002"/>
    <n v="28.6566666666666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x v="2471"/>
    <b v="0"/>
    <n v="17"/>
    <b v="1"/>
    <s v="music/indie rock"/>
    <x v="4"/>
    <x v="14"/>
    <n v="128"/>
    <n v="37.64705882352941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x v="2472"/>
    <b v="0"/>
    <n v="104"/>
    <b v="1"/>
    <s v="music/indie rock"/>
    <x v="4"/>
    <x v="14"/>
    <n v="135.76026666666667"/>
    <n v="97.90403846153846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x v="2473"/>
    <b v="0"/>
    <n v="47"/>
    <b v="1"/>
    <s v="music/indie rock"/>
    <x v="4"/>
    <x v="14"/>
    <n v="100"/>
    <n v="42.553191489361701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x v="2474"/>
    <b v="0"/>
    <n v="38"/>
    <b v="1"/>
    <s v="music/indie rock"/>
    <x v="4"/>
    <x v="14"/>
    <n v="100.00360000000002"/>
    <n v="131.58368421052631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x v="2475"/>
    <b v="0"/>
    <n v="81"/>
    <b v="1"/>
    <s v="music/indie rock"/>
    <x v="4"/>
    <x v="14"/>
    <n v="104.71999999999998"/>
    <n v="32.320987654320987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x v="2476"/>
    <b v="0"/>
    <n v="55"/>
    <b v="1"/>
    <s v="music/indie rock"/>
    <x v="4"/>
    <x v="14"/>
    <n v="105.02249999999999"/>
    <n v="61.103999999999999"/>
  </r>
  <r>
    <n v="2477"/>
    <s v="Debut Album"/>
    <s v="Releasing my first album in August, and I need your help in order to get it done!"/>
    <n v="750"/>
    <n v="1285"/>
    <x v="0"/>
    <x v="0"/>
    <s v="USD"/>
    <n v="1344789345"/>
    <x v="2477"/>
    <b v="0"/>
    <n v="41"/>
    <b v="1"/>
    <s v="music/indie rock"/>
    <x v="4"/>
    <x v="14"/>
    <n v="171.33333333333334"/>
    <n v="31.3414634146341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x v="2478"/>
    <b v="0"/>
    <n v="79"/>
    <b v="1"/>
    <s v="music/indie rock"/>
    <x v="4"/>
    <x v="14"/>
    <n v="127.49999999999999"/>
    <n v="129.1139240506329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x v="2479"/>
    <b v="0"/>
    <n v="16"/>
    <b v="1"/>
    <s v="music/indie rock"/>
    <x v="4"/>
    <x v="14"/>
    <n v="133.44333333333333"/>
    <n v="25.020624999999999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x v="2480"/>
    <b v="0"/>
    <n v="8"/>
    <b v="1"/>
    <s v="music/indie rock"/>
    <x v="4"/>
    <x v="14"/>
    <n v="100"/>
    <n v="25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x v="2481"/>
    <b v="0"/>
    <n v="95"/>
    <b v="1"/>
    <s v="music/indie rock"/>
    <x v="4"/>
    <x v="14"/>
    <n v="112.91099999999999"/>
    <n v="47.54147368421052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x v="2482"/>
    <b v="0"/>
    <n v="25"/>
    <b v="1"/>
    <s v="music/indie rock"/>
    <x v="4"/>
    <x v="14"/>
    <n v="100.1"/>
    <n v="40.0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x v="2483"/>
    <b v="0"/>
    <n v="19"/>
    <b v="1"/>
    <s v="music/indie rock"/>
    <x v="4"/>
    <x v="14"/>
    <n v="113.72727272727272"/>
    <n v="65.84210526315789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x v="2484"/>
    <b v="0"/>
    <n v="90"/>
    <b v="1"/>
    <s v="music/indie rock"/>
    <x v="4"/>
    <x v="14"/>
    <n v="119.31742857142855"/>
    <n v="46.40122222222221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x v="2485"/>
    <b v="0"/>
    <n v="41"/>
    <b v="1"/>
    <s v="music/indie rock"/>
    <x v="4"/>
    <x v="14"/>
    <n v="103.25"/>
    <n v="50.36585365853658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x v="2486"/>
    <b v="0"/>
    <n v="30"/>
    <b v="1"/>
    <s v="music/indie rock"/>
    <x v="4"/>
    <x v="14"/>
    <n v="265.66666666666669"/>
    <n v="26.56666666666666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x v="2487"/>
    <b v="0"/>
    <n v="38"/>
    <b v="1"/>
    <s v="music/indie rock"/>
    <x v="4"/>
    <x v="14"/>
    <n v="100.05066666666667"/>
    <n v="39.493684210526318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x v="2488"/>
    <b v="0"/>
    <n v="65"/>
    <b v="1"/>
    <s v="music/indie rock"/>
    <x v="4"/>
    <x v="14"/>
    <n v="106.69999999999999"/>
    <n v="49.24615384615384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x v="2489"/>
    <b v="0"/>
    <n v="75"/>
    <b v="1"/>
    <s v="music/indie rock"/>
    <x v="4"/>
    <x v="14"/>
    <n v="133.67142857142858"/>
    <n v="62.38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x v="2490"/>
    <b v="0"/>
    <n v="16"/>
    <b v="1"/>
    <s v="music/indie rock"/>
    <x v="4"/>
    <x v="14"/>
    <n v="121.39999999999999"/>
    <n v="37.937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x v="2491"/>
    <b v="0"/>
    <n v="10"/>
    <b v="1"/>
    <s v="music/indie rock"/>
    <x v="4"/>
    <x v="14"/>
    <n v="103.2"/>
    <n v="51.6"/>
  </r>
  <r>
    <n v="2492"/>
    <s v="SUPER NICE EP 2012"/>
    <s v="We're a band from Hawaii trying to produce our first EP and we need help!"/>
    <n v="600"/>
    <n v="750"/>
    <x v="0"/>
    <x v="0"/>
    <s v="USD"/>
    <n v="1339840740"/>
    <x v="2492"/>
    <b v="0"/>
    <n v="27"/>
    <b v="1"/>
    <s v="music/indie rock"/>
    <x v="4"/>
    <x v="14"/>
    <n v="125"/>
    <n v="27.777777777777779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x v="2493"/>
    <b v="0"/>
    <n v="259"/>
    <b v="1"/>
    <s v="music/indie rock"/>
    <x v="4"/>
    <x v="14"/>
    <n v="128.69999999999999"/>
    <n v="99.382239382239376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x v="2494"/>
    <b v="0"/>
    <n v="39"/>
    <b v="1"/>
    <s v="music/indie rock"/>
    <x v="4"/>
    <x v="14"/>
    <n v="101.00533333333333"/>
    <n v="38.848205128205123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x v="2495"/>
    <b v="0"/>
    <n v="42"/>
    <b v="1"/>
    <s v="music/indie rock"/>
    <x v="4"/>
    <x v="14"/>
    <n v="127.53666666666665"/>
    <n v="45.54880952380952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x v="2496"/>
    <b v="0"/>
    <n v="10"/>
    <b v="1"/>
    <s v="music/indie rock"/>
    <x v="4"/>
    <x v="14"/>
    <n v="100"/>
    <n v="60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x v="2497"/>
    <b v="0"/>
    <n v="56"/>
    <b v="1"/>
    <s v="music/indie rock"/>
    <x v="4"/>
    <x v="14"/>
    <n v="112.7715"/>
    <n v="80.551071428571419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x v="2498"/>
    <b v="0"/>
    <n v="20"/>
    <b v="1"/>
    <s v="music/indie rock"/>
    <x v="4"/>
    <x v="14"/>
    <n v="105.60000000000001"/>
    <n v="52.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x v="2499"/>
    <b v="0"/>
    <n v="170"/>
    <b v="1"/>
    <s v="music/indie rock"/>
    <x v="4"/>
    <x v="14"/>
    <n v="202.625"/>
    <n v="47.676470588235297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x v="2500"/>
    <b v="0"/>
    <n v="29"/>
    <b v="1"/>
    <s v="music/indie rock"/>
    <x v="4"/>
    <x v="14"/>
    <n v="113.33333333333333"/>
    <n v="23.44827586206896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x v="2501"/>
    <b v="0"/>
    <n v="7"/>
    <b v="0"/>
    <s v="food/restaurants"/>
    <x v="7"/>
    <x v="34"/>
    <n v="2.5545454545454547"/>
    <n v="40.142857142857146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x v="2502"/>
    <b v="0"/>
    <n v="5"/>
    <b v="0"/>
    <s v="food/restaurants"/>
    <x v="7"/>
    <x v="34"/>
    <n v="7.8181818181818186E-2"/>
    <n v="17.2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x v="2503"/>
    <b v="0"/>
    <n v="0"/>
    <b v="0"/>
    <s v="food/restaurants"/>
    <x v="7"/>
    <x v="34"/>
    <n v="0"/>
    <e v="#DIV/0!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x v="2504"/>
    <b v="0"/>
    <n v="0"/>
    <b v="0"/>
    <s v="food/restaurants"/>
    <x v="7"/>
    <x v="34"/>
    <n v="0"/>
    <e v="#DIV/0!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x v="2505"/>
    <b v="0"/>
    <n v="0"/>
    <b v="0"/>
    <s v="food/restaurants"/>
    <x v="7"/>
    <x v="34"/>
    <n v="0"/>
    <e v="#DIV/0!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x v="2506"/>
    <b v="0"/>
    <n v="2"/>
    <b v="0"/>
    <s v="food/restaurants"/>
    <x v="7"/>
    <x v="34"/>
    <n v="0.6"/>
    <n v="15"/>
  </r>
  <r>
    <n v="2507"/>
    <s v="Help Cafe Talavera get a New Kitchen!"/>
    <s v="Unique dishes for a unique city!."/>
    <n v="42850"/>
    <n v="0"/>
    <x v="2"/>
    <x v="0"/>
    <s v="USD"/>
    <n v="1431308704"/>
    <x v="2507"/>
    <b v="0"/>
    <n v="0"/>
    <b v="0"/>
    <s v="food/restaurants"/>
    <x v="7"/>
    <x v="34"/>
    <n v="0"/>
    <e v="#DIV/0!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x v="2508"/>
    <b v="0"/>
    <n v="0"/>
    <b v="0"/>
    <s v="food/restaurants"/>
    <x v="7"/>
    <x v="34"/>
    <n v="0"/>
    <e v="#DIV/0!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x v="2509"/>
    <b v="0"/>
    <n v="28"/>
    <b v="0"/>
    <s v="food/restaurants"/>
    <x v="7"/>
    <x v="34"/>
    <n v="1.0526315789473684"/>
    <n v="35.714285714285715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x v="2510"/>
    <b v="0"/>
    <n v="2"/>
    <b v="0"/>
    <s v="food/restaurants"/>
    <x v="7"/>
    <x v="34"/>
    <n v="0.15"/>
    <n v="37.5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x v="2511"/>
    <b v="0"/>
    <n v="0"/>
    <b v="0"/>
    <s v="food/restaurants"/>
    <x v="7"/>
    <x v="34"/>
    <n v="0"/>
    <e v="#DIV/0!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x v="2512"/>
    <b v="0"/>
    <n v="0"/>
    <b v="0"/>
    <s v="food/restaurants"/>
    <x v="7"/>
    <x v="34"/>
    <n v="0"/>
    <e v="#DIV/0!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x v="2513"/>
    <b v="0"/>
    <n v="0"/>
    <b v="0"/>
    <s v="food/restaurants"/>
    <x v="7"/>
    <x v="34"/>
    <n v="0"/>
    <e v="#DIV/0!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x v="2514"/>
    <b v="0"/>
    <n v="4"/>
    <b v="0"/>
    <s v="food/restaurants"/>
    <x v="7"/>
    <x v="34"/>
    <n v="1.7500000000000002"/>
    <n v="52.5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x v="2515"/>
    <b v="0"/>
    <n v="12"/>
    <b v="0"/>
    <s v="food/restaurants"/>
    <x v="7"/>
    <x v="34"/>
    <n v="18.600000000000001"/>
    <n v="77.5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x v="2516"/>
    <b v="0"/>
    <n v="0"/>
    <b v="0"/>
    <s v="food/restaurants"/>
    <x v="7"/>
    <x v="34"/>
    <n v="0"/>
    <e v="#DIV/0!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x v="2517"/>
    <b v="0"/>
    <n v="33"/>
    <b v="0"/>
    <s v="food/restaurants"/>
    <x v="7"/>
    <x v="34"/>
    <n v="9.8166666666666664"/>
    <n v="53.545454545454547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x v="2518"/>
    <b v="0"/>
    <n v="0"/>
    <b v="0"/>
    <s v="food/restaurants"/>
    <x v="7"/>
    <x v="34"/>
    <n v="0"/>
    <e v="#DIV/0!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x v="2519"/>
    <b v="0"/>
    <n v="4"/>
    <b v="0"/>
    <s v="food/restaurants"/>
    <x v="7"/>
    <x v="34"/>
    <n v="4.3333333333333335E-2"/>
    <n v="16.25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x v="2520"/>
    <b v="0"/>
    <n v="0"/>
    <b v="0"/>
    <s v="food/restaurants"/>
    <x v="7"/>
    <x v="34"/>
    <n v="0"/>
    <e v="#DIV/0!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x v="2521"/>
    <b v="0"/>
    <n v="132"/>
    <b v="1"/>
    <s v="music/classical music"/>
    <x v="4"/>
    <x v="35"/>
    <n v="109.48792"/>
    <n v="103.68174242424243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x v="2522"/>
    <b v="0"/>
    <n v="27"/>
    <b v="1"/>
    <s v="music/classical music"/>
    <x v="4"/>
    <x v="35"/>
    <n v="100"/>
    <n v="185.18518518518519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x v="2523"/>
    <b v="0"/>
    <n v="26"/>
    <b v="1"/>
    <s v="music/classical music"/>
    <x v="4"/>
    <x v="35"/>
    <n v="156.44444444444446"/>
    <n v="54.15384615384615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x v="2524"/>
    <b v="0"/>
    <n v="43"/>
    <b v="1"/>
    <s v="music/classical music"/>
    <x v="4"/>
    <x v="35"/>
    <n v="101.6"/>
    <n v="177.2093023255814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x v="2525"/>
    <b v="0"/>
    <n v="80"/>
    <b v="1"/>
    <s v="music/classical music"/>
    <x v="4"/>
    <x v="35"/>
    <n v="100.325"/>
    <n v="100.3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x v="2526"/>
    <b v="0"/>
    <n v="33"/>
    <b v="1"/>
    <s v="music/classical music"/>
    <x v="4"/>
    <x v="35"/>
    <n v="112.94999999999999"/>
    <n v="136.90909090909091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x v="2527"/>
    <b v="0"/>
    <n v="71"/>
    <b v="1"/>
    <s v="music/classical music"/>
    <x v="4"/>
    <x v="35"/>
    <n v="102.125"/>
    <n v="57.535211267605632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x v="2528"/>
    <b v="0"/>
    <n v="81"/>
    <b v="1"/>
    <s v="music/classical music"/>
    <x v="4"/>
    <x v="35"/>
    <n v="107.24974999999999"/>
    <n v="52.962839506172834"/>
  </r>
  <r>
    <n v="2529"/>
    <s v="UrbanArias is DC's Contemporary Opera Company"/>
    <s v="Opera. Short. New."/>
    <n v="6000"/>
    <n v="6257"/>
    <x v="0"/>
    <x v="0"/>
    <s v="USD"/>
    <n v="1332636975"/>
    <x v="2529"/>
    <b v="0"/>
    <n v="76"/>
    <b v="1"/>
    <s v="music/classical music"/>
    <x v="4"/>
    <x v="35"/>
    <n v="104.28333333333333"/>
    <n v="82.32894736842105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x v="2530"/>
    <b v="0"/>
    <n v="48"/>
    <b v="1"/>
    <s v="music/classical music"/>
    <x v="4"/>
    <x v="35"/>
    <n v="100"/>
    <n v="135.41666666666666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x v="2531"/>
    <b v="0"/>
    <n v="61"/>
    <b v="1"/>
    <s v="music/classical music"/>
    <x v="4"/>
    <x v="35"/>
    <n v="100.4"/>
    <n v="74.0655737704918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x v="2532"/>
    <b v="0"/>
    <n v="60"/>
    <b v="1"/>
    <s v="music/classical music"/>
    <x v="4"/>
    <x v="35"/>
    <n v="126.125"/>
    <n v="84.083333333333329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x v="2533"/>
    <b v="0"/>
    <n v="136"/>
    <b v="1"/>
    <s v="music/classical music"/>
    <x v="4"/>
    <x v="35"/>
    <n v="110.66666666666667"/>
    <n v="61.02941176470588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x v="2534"/>
    <b v="0"/>
    <n v="14"/>
    <b v="1"/>
    <s v="music/classical music"/>
    <x v="4"/>
    <x v="35"/>
    <n v="105"/>
    <n v="150"/>
  </r>
  <r>
    <n v="2535"/>
    <s v="Mark Hayes Requiem Recording"/>
    <s v="Mark Hayes: Requiem Recording"/>
    <n v="20000"/>
    <n v="20755"/>
    <x v="0"/>
    <x v="0"/>
    <s v="USD"/>
    <n v="1417463945"/>
    <x v="2535"/>
    <b v="0"/>
    <n v="78"/>
    <b v="1"/>
    <s v="music/classical music"/>
    <x v="4"/>
    <x v="35"/>
    <n v="103.77499999999999"/>
    <n v="266.0897435897435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x v="2536"/>
    <b v="0"/>
    <n v="4"/>
    <b v="1"/>
    <s v="music/classical music"/>
    <x v="4"/>
    <x v="35"/>
    <n v="115.99999999999999"/>
    <n v="7.2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x v="2537"/>
    <b v="0"/>
    <n v="11"/>
    <b v="1"/>
    <s v="music/classical music"/>
    <x v="4"/>
    <x v="35"/>
    <n v="110.00000000000001"/>
    <n v="100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x v="2538"/>
    <b v="0"/>
    <n v="185"/>
    <b v="1"/>
    <s v="music/classical music"/>
    <x v="4"/>
    <x v="35"/>
    <n v="113.01761111111111"/>
    <n v="109.96308108108107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x v="2539"/>
    <b v="0"/>
    <n v="59"/>
    <b v="1"/>
    <s v="music/classical music"/>
    <x v="4"/>
    <x v="35"/>
    <n v="100.25"/>
    <n v="169.9152542372881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x v="2540"/>
    <b v="0"/>
    <n v="27"/>
    <b v="1"/>
    <s v="music/classical music"/>
    <x v="4"/>
    <x v="35"/>
    <n v="103.4"/>
    <n v="95.740740740740748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x v="2541"/>
    <b v="0"/>
    <n v="63"/>
    <b v="1"/>
    <s v="music/classical music"/>
    <x v="4"/>
    <x v="35"/>
    <n v="107.02857142857142"/>
    <n v="59.460317460317462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x v="2542"/>
    <b v="0"/>
    <n v="13"/>
    <b v="1"/>
    <s v="music/classical music"/>
    <x v="4"/>
    <x v="35"/>
    <n v="103.57142857142858"/>
    <n v="55.769230769230766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x v="2543"/>
    <b v="0"/>
    <n v="13"/>
    <b v="1"/>
    <s v="music/classical music"/>
    <x v="4"/>
    <x v="35"/>
    <n v="156.4"/>
    <n v="30.076923076923077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x v="2544"/>
    <b v="0"/>
    <n v="57"/>
    <b v="1"/>
    <s v="music/classical music"/>
    <x v="4"/>
    <x v="35"/>
    <n v="100.82"/>
    <n v="88.438596491228068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x v="2545"/>
    <b v="0"/>
    <n v="61"/>
    <b v="1"/>
    <s v="music/classical music"/>
    <x v="4"/>
    <x v="35"/>
    <n v="195.3"/>
    <n v="64.032786885245898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x v="2546"/>
    <b v="0"/>
    <n v="65"/>
    <b v="1"/>
    <s v="music/classical music"/>
    <x v="4"/>
    <x v="35"/>
    <n v="111.71428571428572"/>
    <n v="60.15384615384615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x v="2547"/>
    <b v="0"/>
    <n v="134"/>
    <b v="1"/>
    <s v="music/classical music"/>
    <x v="4"/>
    <x v="35"/>
    <n v="119.85454545454546"/>
    <n v="49.194029850746269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x v="2548"/>
    <b v="0"/>
    <n v="37"/>
    <b v="1"/>
    <s v="music/classical music"/>
    <x v="4"/>
    <x v="35"/>
    <n v="101.85"/>
    <n v="165.16216216216216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x v="2549"/>
    <b v="0"/>
    <n v="37"/>
    <b v="1"/>
    <s v="music/classical music"/>
    <x v="4"/>
    <x v="35"/>
    <n v="102.80254777070064"/>
    <n v="43.62162162162162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x v="2550"/>
    <b v="0"/>
    <n v="150"/>
    <b v="1"/>
    <s v="music/classical music"/>
    <x v="4"/>
    <x v="35"/>
    <n v="100.84615384615385"/>
    <n v="43.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x v="2551"/>
    <b v="0"/>
    <n v="56"/>
    <b v="1"/>
    <s v="music/classical music"/>
    <x v="4"/>
    <x v="35"/>
    <n v="102.73469387755102"/>
    <n v="67.419642857142861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x v="2552"/>
    <b v="0"/>
    <n v="18"/>
    <b v="1"/>
    <s v="music/classical music"/>
    <x v="4"/>
    <x v="35"/>
    <n v="106.5"/>
    <n v="177.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x v="2553"/>
    <b v="0"/>
    <n v="60"/>
    <b v="1"/>
    <s v="music/classical music"/>
    <x v="4"/>
    <x v="35"/>
    <n v="155.53333333333333"/>
    <n v="38.88333333333333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x v="2554"/>
    <b v="0"/>
    <n v="67"/>
    <b v="1"/>
    <s v="music/classical music"/>
    <x v="4"/>
    <x v="35"/>
    <n v="122.8"/>
    <n v="54.98507462686567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x v="2555"/>
    <b v="0"/>
    <n v="35"/>
    <b v="1"/>
    <s v="music/classical music"/>
    <x v="4"/>
    <x v="35"/>
    <n v="107.35"/>
    <n v="61.34285714285714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x v="2556"/>
    <b v="0"/>
    <n v="34"/>
    <b v="1"/>
    <s v="music/classical music"/>
    <x v="4"/>
    <x v="35"/>
    <n v="105.50335570469798"/>
    <n v="23.117647058823529"/>
  </r>
  <r>
    <n v="2557"/>
    <s v="European Tour"/>
    <s v="Raising money for our concert tour of Switzerland and Germany in June/July 2014"/>
    <n v="900"/>
    <n v="1066"/>
    <x v="0"/>
    <x v="1"/>
    <s v="GBP"/>
    <n v="1400176386"/>
    <x v="2557"/>
    <b v="0"/>
    <n v="36"/>
    <b v="1"/>
    <s v="music/classical music"/>
    <x v="4"/>
    <x v="35"/>
    <n v="118.44444444444444"/>
    <n v="29.611111111111111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x v="2558"/>
    <b v="0"/>
    <n v="18"/>
    <b v="1"/>
    <s v="music/classical music"/>
    <x v="4"/>
    <x v="35"/>
    <n v="108.88"/>
    <n v="75.611111111111114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x v="2559"/>
    <b v="0"/>
    <n v="25"/>
    <b v="1"/>
    <s v="music/classical music"/>
    <x v="4"/>
    <x v="35"/>
    <n v="111.25"/>
    <n v="35.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x v="2560"/>
    <b v="0"/>
    <n v="21"/>
    <b v="1"/>
    <s v="music/classical music"/>
    <x v="4"/>
    <x v="35"/>
    <n v="100.1"/>
    <n v="143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x v="2561"/>
    <b v="0"/>
    <n v="0"/>
    <b v="0"/>
    <s v="food/food trucks"/>
    <x v="7"/>
    <x v="19"/>
    <n v="0"/>
    <e v="#DIV/0!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x v="2562"/>
    <b v="0"/>
    <n v="3"/>
    <b v="0"/>
    <s v="food/food trucks"/>
    <x v="7"/>
    <x v="19"/>
    <n v="0.75"/>
    <n v="25"/>
  </r>
  <r>
    <n v="2563"/>
    <s v="Phoenix Pearl Boba Tea Truck (Canceled)"/>
    <s v="Michigan based bubble tea and specialty ice cream food truck"/>
    <n v="20000"/>
    <n v="0"/>
    <x v="1"/>
    <x v="0"/>
    <s v="USD"/>
    <n v="1438226451"/>
    <x v="2563"/>
    <b v="0"/>
    <n v="0"/>
    <b v="0"/>
    <s v="food/food trucks"/>
    <x v="7"/>
    <x v="19"/>
    <n v="0"/>
    <e v="#DIV/0!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x v="2564"/>
    <b v="0"/>
    <n v="0"/>
    <b v="0"/>
    <s v="food/food trucks"/>
    <x v="7"/>
    <x v="19"/>
    <n v="0"/>
    <e v="#DIV/0!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x v="2565"/>
    <b v="0"/>
    <n v="1"/>
    <b v="0"/>
    <s v="food/food trucks"/>
    <x v="7"/>
    <x v="19"/>
    <n v="1"/>
    <n v="1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x v="2566"/>
    <b v="0"/>
    <n v="0"/>
    <b v="0"/>
    <s v="food/food trucks"/>
    <x v="7"/>
    <x v="19"/>
    <n v="0"/>
    <e v="#DIV/0!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x v="2567"/>
    <b v="0"/>
    <n v="2"/>
    <b v="0"/>
    <s v="food/food trucks"/>
    <x v="7"/>
    <x v="19"/>
    <n v="0.26666666666666666"/>
    <n v="6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x v="2568"/>
    <b v="0"/>
    <n v="1"/>
    <b v="0"/>
    <s v="food/food trucks"/>
    <x v="7"/>
    <x v="19"/>
    <n v="0.5"/>
    <n v="50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x v="2569"/>
    <b v="0"/>
    <n v="2"/>
    <b v="0"/>
    <s v="food/food trucks"/>
    <x v="7"/>
    <x v="19"/>
    <n v="2.2307692307692308"/>
    <n v="72.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x v="2570"/>
    <b v="0"/>
    <n v="2"/>
    <b v="0"/>
    <s v="food/food trucks"/>
    <x v="7"/>
    <x v="19"/>
    <n v="0.84285714285714297"/>
    <n v="29.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x v="2571"/>
    <b v="0"/>
    <n v="4"/>
    <b v="0"/>
    <s v="food/food trucks"/>
    <x v="7"/>
    <x v="19"/>
    <n v="0.25"/>
    <n v="62.5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x v="2572"/>
    <b v="0"/>
    <n v="0"/>
    <b v="0"/>
    <s v="food/food trucks"/>
    <x v="7"/>
    <x v="19"/>
    <n v="0"/>
    <e v="#DIV/0!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x v="2573"/>
    <b v="0"/>
    <n v="0"/>
    <b v="0"/>
    <s v="food/food trucks"/>
    <x v="7"/>
    <x v="19"/>
    <n v="0"/>
    <e v="#DIV/0!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x v="2574"/>
    <b v="0"/>
    <n v="0"/>
    <b v="0"/>
    <s v="food/food trucks"/>
    <x v="7"/>
    <x v="19"/>
    <n v="0"/>
    <e v="#DIV/0!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x v="2575"/>
    <b v="0"/>
    <n v="0"/>
    <b v="0"/>
    <s v="food/food trucks"/>
    <x v="7"/>
    <x v="19"/>
    <n v="0"/>
    <e v="#DIV/0!"/>
  </r>
  <r>
    <n v="2576"/>
    <s v="2 Go Fast Food (Canceled)"/>
    <s v="A New Twist with an American and Philippine fast food Mobile Trailer."/>
    <n v="10000"/>
    <n v="0"/>
    <x v="1"/>
    <x v="0"/>
    <s v="USD"/>
    <n v="1428707647"/>
    <x v="2576"/>
    <b v="0"/>
    <n v="0"/>
    <b v="0"/>
    <s v="food/food trucks"/>
    <x v="7"/>
    <x v="19"/>
    <n v="0"/>
    <e v="#DIV/0!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x v="2577"/>
    <b v="0"/>
    <n v="0"/>
    <b v="0"/>
    <s v="food/food trucks"/>
    <x v="7"/>
    <x v="19"/>
    <n v="0"/>
    <e v="#DIV/0!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x v="2578"/>
    <b v="0"/>
    <n v="0"/>
    <b v="0"/>
    <s v="food/food trucks"/>
    <x v="7"/>
    <x v="19"/>
    <n v="0"/>
    <e v="#DIV/0!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x v="2579"/>
    <b v="0"/>
    <n v="12"/>
    <b v="0"/>
    <s v="food/food trucks"/>
    <x v="7"/>
    <x v="19"/>
    <n v="0.13849999999999998"/>
    <n v="23.083333333333332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x v="2580"/>
    <b v="0"/>
    <n v="2"/>
    <b v="0"/>
    <s v="food/food trucks"/>
    <x v="7"/>
    <x v="19"/>
    <n v="0.6"/>
    <n v="25.5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x v="2581"/>
    <b v="0"/>
    <n v="11"/>
    <b v="0"/>
    <s v="food/food trucks"/>
    <x v="7"/>
    <x v="19"/>
    <n v="10.6"/>
    <n v="48.18181818181818"/>
  </r>
  <r>
    <n v="2582"/>
    <s v="Drunken Wings"/>
    <s v="The place where chicken meets liquor for the first time!"/>
    <n v="90000"/>
    <n v="1"/>
    <x v="2"/>
    <x v="0"/>
    <s v="USD"/>
    <n v="1477784634"/>
    <x v="2582"/>
    <b v="0"/>
    <n v="1"/>
    <b v="0"/>
    <s v="food/food trucks"/>
    <x v="7"/>
    <x v="19"/>
    <n v="1.1111111111111111E-3"/>
    <n v="1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x v="2583"/>
    <b v="0"/>
    <n v="5"/>
    <b v="0"/>
    <s v="food/food trucks"/>
    <x v="7"/>
    <x v="19"/>
    <n v="0.5"/>
    <n v="1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x v="2584"/>
    <b v="0"/>
    <n v="0"/>
    <b v="0"/>
    <s v="food/food trucks"/>
    <x v="7"/>
    <x v="19"/>
    <n v="0"/>
    <e v="#DIV/0!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x v="2585"/>
    <b v="0"/>
    <n v="1"/>
    <b v="0"/>
    <s v="food/food trucks"/>
    <x v="7"/>
    <x v="19"/>
    <n v="0.16666666666666669"/>
    <n v="50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x v="2586"/>
    <b v="0"/>
    <n v="1"/>
    <b v="0"/>
    <s v="food/food trucks"/>
    <x v="7"/>
    <x v="19"/>
    <n v="0.16666666666666669"/>
    <n v="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x v="2587"/>
    <b v="0"/>
    <n v="6"/>
    <b v="0"/>
    <s v="food/food trucks"/>
    <x v="7"/>
    <x v="19"/>
    <n v="2.4340000000000002"/>
    <n v="202.8333333333333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x v="2588"/>
    <b v="0"/>
    <n v="8"/>
    <b v="0"/>
    <s v="food/food trucks"/>
    <x v="7"/>
    <x v="19"/>
    <n v="3.8833333333333329"/>
    <n v="29.12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x v="2589"/>
    <b v="0"/>
    <n v="1"/>
    <b v="0"/>
    <s v="food/food trucks"/>
    <x v="7"/>
    <x v="19"/>
    <n v="0.01"/>
    <n v="5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x v="2590"/>
    <b v="0"/>
    <n v="0"/>
    <b v="0"/>
    <s v="food/food trucks"/>
    <x v="7"/>
    <x v="19"/>
    <n v="0"/>
    <e v="#DIV/0!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x v="2591"/>
    <b v="0"/>
    <n v="2"/>
    <b v="0"/>
    <s v="food/food trucks"/>
    <x v="7"/>
    <x v="19"/>
    <n v="1.7333333333333332"/>
    <n v="13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x v="2592"/>
    <b v="0"/>
    <n v="1"/>
    <b v="0"/>
    <s v="food/food trucks"/>
    <x v="7"/>
    <x v="19"/>
    <n v="0.16666666666666669"/>
    <n v="5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x v="2593"/>
    <b v="0"/>
    <n v="0"/>
    <b v="0"/>
    <s v="food/food trucks"/>
    <x v="7"/>
    <x v="19"/>
    <n v="0"/>
    <e v="#DIV/0!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x v="2594"/>
    <b v="0"/>
    <n v="1"/>
    <b v="0"/>
    <s v="food/food trucks"/>
    <x v="7"/>
    <x v="19"/>
    <n v="1.25E-3"/>
    <n v="1"/>
  </r>
  <r>
    <n v="2595"/>
    <s v="Food Truck for Little Fox Bakery"/>
    <s v="Looking to put the best baked goods in Bowling Green on wheels"/>
    <n v="15000"/>
    <n v="1825"/>
    <x v="2"/>
    <x v="0"/>
    <s v="USD"/>
    <n v="1487915500"/>
    <x v="2595"/>
    <b v="0"/>
    <n v="19"/>
    <b v="0"/>
    <s v="food/food trucks"/>
    <x v="7"/>
    <x v="19"/>
    <n v="12.166666666666668"/>
    <n v="96.05263157894737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x v="2596"/>
    <b v="0"/>
    <n v="27"/>
    <b v="0"/>
    <s v="food/food trucks"/>
    <x v="7"/>
    <x v="19"/>
    <n v="23.588571428571427"/>
    <n v="305.7777777777777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x v="2597"/>
    <b v="0"/>
    <n v="7"/>
    <b v="0"/>
    <s v="food/food trucks"/>
    <x v="7"/>
    <x v="19"/>
    <n v="5.6666666666666661"/>
    <n v="12.142857142857142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x v="2598"/>
    <b v="0"/>
    <n v="14"/>
    <b v="0"/>
    <s v="food/food trucks"/>
    <x v="7"/>
    <x v="19"/>
    <n v="39"/>
    <n v="83.57142857142856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x v="2599"/>
    <b v="0"/>
    <n v="5"/>
    <b v="0"/>
    <s v="food/food trucks"/>
    <x v="7"/>
    <x v="19"/>
    <n v="0.99546510341776351"/>
    <n v="18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x v="2600"/>
    <b v="0"/>
    <n v="30"/>
    <b v="0"/>
    <s v="food/food trucks"/>
    <x v="7"/>
    <x v="19"/>
    <n v="6.9320000000000004"/>
    <n v="115.53333333333333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x v="2601"/>
    <b v="1"/>
    <n v="151"/>
    <b v="1"/>
    <s v="technology/space exploration"/>
    <x v="2"/>
    <x v="36"/>
    <n v="661.4"/>
    <n v="21.900662251655628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x v="2602"/>
    <b v="1"/>
    <n v="489"/>
    <b v="1"/>
    <s v="technology/space exploration"/>
    <x v="2"/>
    <x v="36"/>
    <n v="326.0916666666667"/>
    <n v="80.022494887525568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x v="2603"/>
    <b v="1"/>
    <n v="50"/>
    <b v="1"/>
    <s v="technology/space exploration"/>
    <x v="2"/>
    <x v="36"/>
    <n v="101.48571428571429"/>
    <n v="35.520000000000003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x v="2604"/>
    <b v="1"/>
    <n v="321"/>
    <b v="1"/>
    <s v="technology/space exploration"/>
    <x v="2"/>
    <x v="36"/>
    <n v="104.21799999999999"/>
    <n v="64.93333333333332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x v="2605"/>
    <b v="1"/>
    <n v="1762"/>
    <b v="1"/>
    <s v="technology/space exploration"/>
    <x v="2"/>
    <x v="36"/>
    <n v="107.42157000000002"/>
    <n v="60.965703745743475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x v="2606"/>
    <b v="1"/>
    <n v="385"/>
    <b v="1"/>
    <s v="technology/space exploration"/>
    <x v="2"/>
    <x v="36"/>
    <n v="110.05454545454545"/>
    <n v="31.444155844155844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x v="2607"/>
    <b v="1"/>
    <n v="398"/>
    <b v="1"/>
    <s v="technology/space exploration"/>
    <x v="2"/>
    <x v="36"/>
    <n v="407.7"/>
    <n v="81.949748743718587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x v="2608"/>
    <b v="1"/>
    <n v="304"/>
    <b v="1"/>
    <s v="technology/space exploration"/>
    <x v="2"/>
    <x v="36"/>
    <n v="223.92500000000001"/>
    <n v="58.92763157894737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x v="2609"/>
    <b v="1"/>
    <n v="676"/>
    <b v="1"/>
    <s v="technology/space exploration"/>
    <x v="2"/>
    <x v="36"/>
    <n v="303.80111428571428"/>
    <n v="157.29347633136095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x v="2610"/>
    <b v="1"/>
    <n v="577"/>
    <b v="1"/>
    <s v="technology/space exploration"/>
    <x v="2"/>
    <x v="36"/>
    <n v="141.3251043268175"/>
    <n v="55.758509532062391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x v="2611"/>
    <b v="1"/>
    <n v="3663"/>
    <b v="1"/>
    <s v="technology/space exploration"/>
    <x v="2"/>
    <x v="36"/>
    <n v="2790.6363636363635"/>
    <n v="83.80289380289380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x v="2612"/>
    <b v="1"/>
    <n v="294"/>
    <b v="1"/>
    <s v="technology/space exploration"/>
    <x v="2"/>
    <x v="36"/>
    <n v="171.76130000000001"/>
    <n v="58.42221088435374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x v="2613"/>
    <b v="1"/>
    <n v="28"/>
    <b v="1"/>
    <s v="technology/space exploration"/>
    <x v="2"/>
    <x v="36"/>
    <n v="101.01333333333334"/>
    <n v="270.5714285714285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x v="2614"/>
    <b v="1"/>
    <n v="100"/>
    <b v="1"/>
    <s v="technology/space exploration"/>
    <x v="2"/>
    <x v="36"/>
    <n v="102"/>
    <n v="107.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x v="2615"/>
    <b v="0"/>
    <n v="72"/>
    <b v="1"/>
    <s v="technology/space exploration"/>
    <x v="2"/>
    <x v="36"/>
    <n v="169.76511744127936"/>
    <n v="47.180555555555557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x v="2616"/>
    <b v="1"/>
    <n v="238"/>
    <b v="1"/>
    <s v="technology/space exploration"/>
    <x v="2"/>
    <x v="36"/>
    <n v="114.53400000000001"/>
    <n v="120.30882352941177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x v="2617"/>
    <b v="1"/>
    <n v="159"/>
    <b v="1"/>
    <s v="technology/space exploration"/>
    <x v="2"/>
    <x v="36"/>
    <n v="877.6"/>
    <n v="27.59748427672956"/>
  </r>
  <r>
    <n v="2618"/>
    <s v="SPACE ART FEATURING ASTRONAUTS #WeBelieveInAstronauts"/>
    <s v="LTD ED COLLECTIBLE SPACE ART FEAT. ASTRONAUTS"/>
    <n v="15000"/>
    <n v="15808"/>
    <x v="0"/>
    <x v="0"/>
    <s v="USD"/>
    <n v="1449000061"/>
    <x v="2618"/>
    <b v="1"/>
    <n v="77"/>
    <b v="1"/>
    <s v="technology/space exploration"/>
    <x v="2"/>
    <x v="36"/>
    <n v="105.38666666666667"/>
    <n v="205.2987012987013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x v="2619"/>
    <b v="1"/>
    <n v="53"/>
    <b v="1"/>
    <s v="technology/space exploration"/>
    <x v="2"/>
    <x v="36"/>
    <n v="188.39999999999998"/>
    <n v="35.54716981132075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x v="2620"/>
    <b v="1"/>
    <n v="1251"/>
    <b v="1"/>
    <s v="technology/space exploration"/>
    <x v="2"/>
    <x v="36"/>
    <n v="143.65230769230772"/>
    <n v="74.63948840927258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x v="2621"/>
    <b v="1"/>
    <n v="465"/>
    <b v="1"/>
    <s v="technology/space exploration"/>
    <x v="2"/>
    <x v="36"/>
    <n v="145.88"/>
    <n v="47.058064516129029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x v="2622"/>
    <b v="0"/>
    <n v="74"/>
    <b v="1"/>
    <s v="technology/space exploration"/>
    <x v="2"/>
    <x v="36"/>
    <n v="131.184"/>
    <n v="26.591351351351353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x v="2623"/>
    <b v="0"/>
    <n v="62"/>
    <b v="1"/>
    <s v="technology/space exploration"/>
    <x v="2"/>
    <x v="36"/>
    <n v="113.99999999999999"/>
    <n v="36.77419354838709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x v="2624"/>
    <b v="0"/>
    <n v="3468"/>
    <b v="1"/>
    <s v="technology/space exploration"/>
    <x v="2"/>
    <x v="36"/>
    <n v="1379.4206249999997"/>
    <n v="31.820544982698959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x v="2625"/>
    <b v="0"/>
    <n v="52"/>
    <b v="1"/>
    <s v="technology/space exploration"/>
    <x v="2"/>
    <x v="36"/>
    <n v="956"/>
    <n v="27.576923076923077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x v="2626"/>
    <b v="0"/>
    <n v="50"/>
    <b v="1"/>
    <s v="technology/space exploration"/>
    <x v="2"/>
    <x v="36"/>
    <n v="112.00000000000001"/>
    <n v="5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x v="2627"/>
    <b v="0"/>
    <n v="45"/>
    <b v="1"/>
    <s v="technology/space exploration"/>
    <x v="2"/>
    <x v="36"/>
    <n v="646.66666666666663"/>
    <n v="21.555555555555557"/>
  </r>
  <r>
    <n v="2628"/>
    <s v="Pie In Space!"/>
    <s v="A high school freshman is sending pie into space and you can be a part of it.  GO SCIENCE!!!"/>
    <n v="839"/>
    <n v="926"/>
    <x v="0"/>
    <x v="0"/>
    <s v="USD"/>
    <n v="1417389067"/>
    <x v="2628"/>
    <b v="0"/>
    <n v="21"/>
    <b v="1"/>
    <s v="technology/space exploration"/>
    <x v="2"/>
    <x v="36"/>
    <n v="110.36948748510132"/>
    <n v="44.095238095238095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x v="2629"/>
    <b v="0"/>
    <n v="100"/>
    <b v="1"/>
    <s v="technology/space exploration"/>
    <x v="2"/>
    <x v="36"/>
    <n v="127.74000000000001"/>
    <n v="63.87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x v="2630"/>
    <b v="0"/>
    <n v="81"/>
    <b v="1"/>
    <s v="technology/space exploration"/>
    <x v="2"/>
    <x v="36"/>
    <n v="157.9"/>
    <n v="38.98765432098765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x v="2631"/>
    <b v="0"/>
    <n v="286"/>
    <b v="1"/>
    <s v="technology/space exploration"/>
    <x v="2"/>
    <x v="36"/>
    <n v="114.66525000000001"/>
    <n v="80.185489510489504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x v="2632"/>
    <b v="0"/>
    <n v="42"/>
    <b v="1"/>
    <s v="technology/space exploration"/>
    <x v="2"/>
    <x v="36"/>
    <n v="137.00934579439252"/>
    <n v="34.904761904761905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x v="2633"/>
    <b v="0"/>
    <n v="199"/>
    <b v="1"/>
    <s v="technology/space exploration"/>
    <x v="2"/>
    <x v="36"/>
    <n v="354.62"/>
    <n v="89.100502512562812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x v="2634"/>
    <b v="0"/>
    <n v="25"/>
    <b v="1"/>
    <s v="technology/space exploration"/>
    <x v="2"/>
    <x v="36"/>
    <n v="106.02150537634409"/>
    <n v="39.4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x v="2635"/>
    <b v="0"/>
    <n v="84"/>
    <b v="1"/>
    <s v="technology/space exploration"/>
    <x v="2"/>
    <x v="36"/>
    <n v="100"/>
    <n v="136.9047619047619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x v="2636"/>
    <b v="0"/>
    <n v="50"/>
    <b v="1"/>
    <s v="technology/space exploration"/>
    <x v="2"/>
    <x v="36"/>
    <n v="187.3"/>
    <n v="37.4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x v="2637"/>
    <b v="0"/>
    <n v="26"/>
    <b v="1"/>
    <s v="technology/space exploration"/>
    <x v="2"/>
    <x v="36"/>
    <n v="166.2"/>
    <n v="31.9615384615384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x v="2638"/>
    <b v="0"/>
    <n v="14"/>
    <b v="1"/>
    <s v="technology/space exploration"/>
    <x v="2"/>
    <x v="36"/>
    <n v="101.72910662824208"/>
    <n v="25.21428571428571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x v="2639"/>
    <b v="0"/>
    <n v="49"/>
    <b v="1"/>
    <s v="technology/space exploration"/>
    <x v="2"/>
    <x v="36"/>
    <n v="164"/>
    <n v="10.040816326530612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x v="2640"/>
    <b v="0"/>
    <n v="69"/>
    <b v="1"/>
    <s v="technology/space exploration"/>
    <x v="2"/>
    <x v="36"/>
    <n v="105.66666666666666"/>
    <n v="45.94202898550725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x v="2641"/>
    <b v="0"/>
    <n v="1"/>
    <b v="0"/>
    <s v="technology/space exploration"/>
    <x v="2"/>
    <x v="36"/>
    <n v="1"/>
    <n v="15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x v="2642"/>
    <b v="0"/>
    <n v="0"/>
    <b v="0"/>
    <s v="technology/space exploration"/>
    <x v="2"/>
    <x v="36"/>
    <n v="0"/>
    <e v="#DIV/0!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x v="2643"/>
    <b v="1"/>
    <n v="1501"/>
    <b v="0"/>
    <s v="technology/space exploration"/>
    <x v="2"/>
    <x v="36"/>
    <n v="33.559730999999999"/>
    <n v="223.58248500999335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x v="2644"/>
    <b v="1"/>
    <n v="52"/>
    <b v="0"/>
    <s v="technology/space exploration"/>
    <x v="2"/>
    <x v="36"/>
    <n v="2.0529999999999999"/>
    <n v="39.48076923076923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x v="2645"/>
    <b v="1"/>
    <n v="23"/>
    <b v="0"/>
    <s v="technology/space exploration"/>
    <x v="2"/>
    <x v="36"/>
    <n v="10.5"/>
    <n v="91.30434782608695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x v="2646"/>
    <b v="1"/>
    <n v="535"/>
    <b v="0"/>
    <s v="technology/space exploration"/>
    <x v="2"/>
    <x v="36"/>
    <n v="8.4172840000000004"/>
    <n v="78.666205607476627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x v="2647"/>
    <b v="0"/>
    <n v="3"/>
    <b v="0"/>
    <s v="technology/space exploration"/>
    <x v="2"/>
    <x v="36"/>
    <n v="1.44"/>
    <n v="1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x v="2648"/>
    <b v="0"/>
    <n v="6"/>
    <b v="0"/>
    <s v="technology/space exploration"/>
    <x v="2"/>
    <x v="36"/>
    <n v="0.88333333333333341"/>
    <n v="17.666666666666668"/>
  </r>
  <r>
    <n v="2649"/>
    <s v="The Mission - Please Check Back Soon (Canceled)"/>
    <s v="They have launched a Kickstarter."/>
    <n v="125000"/>
    <n v="124"/>
    <x v="1"/>
    <x v="0"/>
    <s v="USD"/>
    <n v="1454370941"/>
    <x v="2649"/>
    <b v="0"/>
    <n v="3"/>
    <b v="0"/>
    <s v="technology/space exploration"/>
    <x v="2"/>
    <x v="36"/>
    <n v="9.920000000000001E-2"/>
    <n v="41.3333333333333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x v="2650"/>
    <b v="0"/>
    <n v="5"/>
    <b v="0"/>
    <s v="technology/space exploration"/>
    <x v="2"/>
    <x v="36"/>
    <n v="0.59666666666666668"/>
    <n v="71.59999999999999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x v="2651"/>
    <b v="0"/>
    <n v="17"/>
    <b v="0"/>
    <s v="technology/space exploration"/>
    <x v="2"/>
    <x v="36"/>
    <n v="1.8689285714285715"/>
    <n v="307.8235294117647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x v="2652"/>
    <b v="0"/>
    <n v="11"/>
    <b v="0"/>
    <s v="technology/space exploration"/>
    <x v="2"/>
    <x v="36"/>
    <n v="0.88500000000000001"/>
    <n v="80.45454545454545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x v="2653"/>
    <b v="0"/>
    <n v="70"/>
    <b v="0"/>
    <s v="technology/space exploration"/>
    <x v="2"/>
    <x v="36"/>
    <n v="11.52156862745098"/>
    <n v="83.9428571428571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x v="2654"/>
    <b v="0"/>
    <n v="6"/>
    <b v="0"/>
    <s v="technology/space exploration"/>
    <x v="2"/>
    <x v="36"/>
    <n v="5.1000000000000004E-2"/>
    <n v="8.5"/>
  </r>
  <r>
    <n v="2655"/>
    <s v="Balloons (Canceled)"/>
    <s v="Thank you for your support!"/>
    <n v="15000"/>
    <n v="3155"/>
    <x v="1"/>
    <x v="0"/>
    <s v="USD"/>
    <n v="1455048000"/>
    <x v="2655"/>
    <b v="0"/>
    <n v="43"/>
    <b v="0"/>
    <s v="technology/space exploration"/>
    <x v="2"/>
    <x v="36"/>
    <n v="21.033333333333335"/>
    <n v="73.372093023255815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x v="2656"/>
    <b v="0"/>
    <n v="152"/>
    <b v="0"/>
    <s v="technology/space exploration"/>
    <x v="2"/>
    <x v="36"/>
    <n v="11.436666666666667"/>
    <n v="112.8618421052631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x v="2657"/>
    <b v="0"/>
    <n v="59"/>
    <b v="0"/>
    <s v="technology/space exploration"/>
    <x v="2"/>
    <x v="36"/>
    <n v="18.737933333333334"/>
    <n v="95.27762711864407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x v="2658"/>
    <b v="0"/>
    <n v="4"/>
    <b v="0"/>
    <s v="technology/space exploration"/>
    <x v="2"/>
    <x v="36"/>
    <n v="9.285714285714286E-2"/>
    <n v="22.75"/>
  </r>
  <r>
    <n v="2659"/>
    <s v="test (Canceled)"/>
    <s v="test"/>
    <n v="49000"/>
    <n v="1333"/>
    <x v="1"/>
    <x v="0"/>
    <s v="USD"/>
    <n v="1429321210"/>
    <x v="2659"/>
    <b v="0"/>
    <n v="10"/>
    <b v="0"/>
    <s v="technology/space exploration"/>
    <x v="2"/>
    <x v="36"/>
    <n v="2.7204081632653061"/>
    <n v="133.3000000000000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x v="2660"/>
    <b v="0"/>
    <n v="5"/>
    <b v="0"/>
    <s v="technology/space exploration"/>
    <x v="2"/>
    <x v="36"/>
    <n v="9.5000000000000001E-2"/>
    <n v="3.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x v="2661"/>
    <b v="0"/>
    <n v="60"/>
    <b v="1"/>
    <s v="technology/makerspaces"/>
    <x v="2"/>
    <x v="37"/>
    <n v="102.89999999999999"/>
    <n v="85.75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x v="2662"/>
    <b v="0"/>
    <n v="80"/>
    <b v="1"/>
    <s v="technology/makerspaces"/>
    <x v="2"/>
    <x v="37"/>
    <n v="106.80000000000001"/>
    <n v="26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x v="2663"/>
    <b v="0"/>
    <n v="56"/>
    <b v="1"/>
    <s v="technology/makerspaces"/>
    <x v="2"/>
    <x v="37"/>
    <n v="104.59625"/>
    <n v="373.5580357142857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x v="2664"/>
    <b v="0"/>
    <n v="104"/>
    <b v="1"/>
    <s v="technology/makerspaces"/>
    <x v="2"/>
    <x v="37"/>
    <n v="103.42857142857143"/>
    <n v="174.03846153846155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x v="2665"/>
    <b v="0"/>
    <n v="46"/>
    <b v="1"/>
    <s v="technology/makerspaces"/>
    <x v="2"/>
    <x v="37"/>
    <n v="123.14285714285715"/>
    <n v="93.69565217391304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x v="2666"/>
    <b v="0"/>
    <n v="206"/>
    <b v="1"/>
    <s v="technology/makerspaces"/>
    <x v="2"/>
    <x v="37"/>
    <n v="159.29509999999999"/>
    <n v="77.327718446601949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x v="2667"/>
    <b v="0"/>
    <n v="18"/>
    <b v="1"/>
    <s v="technology/makerspaces"/>
    <x v="2"/>
    <x v="37"/>
    <n v="110.66666666666667"/>
    <n v="92.222222222222229"/>
  </r>
  <r>
    <n v="2668"/>
    <s v="UOttawa Makermobile"/>
    <s v="Creativity on the go! |_x000a_CrÃ©ativitÃ© en mouvement !"/>
    <n v="1000"/>
    <n v="1707"/>
    <x v="0"/>
    <x v="5"/>
    <s v="CAD"/>
    <n v="1447079520"/>
    <x v="2668"/>
    <b v="0"/>
    <n v="28"/>
    <b v="1"/>
    <s v="technology/makerspaces"/>
    <x v="2"/>
    <x v="37"/>
    <n v="170.70000000000002"/>
    <n v="60.96428571428571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x v="2669"/>
    <b v="0"/>
    <n v="11"/>
    <b v="1"/>
    <s v="technology/makerspaces"/>
    <x v="2"/>
    <x v="37"/>
    <n v="125.125"/>
    <n v="9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x v="2670"/>
    <b v="1"/>
    <n v="60"/>
    <b v="0"/>
    <s v="technology/makerspaces"/>
    <x v="2"/>
    <x v="37"/>
    <n v="6.4158609339642041"/>
    <n v="41.58333333333333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x v="2671"/>
    <b v="1"/>
    <n v="84"/>
    <b v="0"/>
    <s v="technology/makerspaces"/>
    <x v="2"/>
    <x v="37"/>
    <n v="11.343999999999999"/>
    <n v="33.761904761904759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x v="2672"/>
    <b v="1"/>
    <n v="47"/>
    <b v="0"/>
    <s v="technology/makerspaces"/>
    <x v="2"/>
    <x v="37"/>
    <n v="33.19"/>
    <n v="70.61702127659575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x v="2673"/>
    <b v="1"/>
    <n v="66"/>
    <b v="0"/>
    <s v="technology/makerspaces"/>
    <x v="2"/>
    <x v="37"/>
    <n v="27.58"/>
    <n v="167.15151515151516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x v="2674"/>
    <b v="1"/>
    <n v="171"/>
    <b v="0"/>
    <s v="technology/makerspaces"/>
    <x v="2"/>
    <x v="37"/>
    <n v="62.839999999999996"/>
    <n v="128.6198830409356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x v="2675"/>
    <b v="1"/>
    <n v="29"/>
    <b v="0"/>
    <s v="technology/makerspaces"/>
    <x v="2"/>
    <x v="37"/>
    <n v="7.5880000000000001"/>
    <n v="65.4137931034482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x v="2676"/>
    <b v="0"/>
    <n v="9"/>
    <b v="0"/>
    <s v="technology/makerspaces"/>
    <x v="2"/>
    <x v="37"/>
    <n v="50.38095238095238"/>
    <n v="117.55555555555556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x v="2677"/>
    <b v="0"/>
    <n v="27"/>
    <b v="0"/>
    <s v="technology/makerspaces"/>
    <x v="2"/>
    <x v="37"/>
    <n v="17.512820512820511"/>
    <n v="126.4814814814814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x v="2678"/>
    <b v="0"/>
    <n v="2"/>
    <b v="0"/>
    <s v="technology/makerspaces"/>
    <x v="2"/>
    <x v="37"/>
    <n v="1.375E-2"/>
    <n v="55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x v="2679"/>
    <b v="0"/>
    <n v="3"/>
    <b v="0"/>
    <s v="technology/makerspaces"/>
    <x v="2"/>
    <x v="37"/>
    <n v="0.33"/>
    <n v="44"/>
  </r>
  <r>
    <n v="2680"/>
    <s v="iHeart Pillow"/>
    <s v="iHeartPillow, Connecting loved ones"/>
    <n v="32000"/>
    <n v="276"/>
    <x v="2"/>
    <x v="3"/>
    <s v="EUR"/>
    <n v="1459915491"/>
    <x v="2680"/>
    <b v="0"/>
    <n v="4"/>
    <b v="0"/>
    <s v="technology/makerspaces"/>
    <x v="2"/>
    <x v="37"/>
    <n v="0.86250000000000004"/>
    <n v="69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x v="2681"/>
    <b v="0"/>
    <n v="2"/>
    <b v="0"/>
    <s v="food/food trucks"/>
    <x v="7"/>
    <x v="19"/>
    <n v="0.6875"/>
    <n v="27.5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x v="2682"/>
    <b v="0"/>
    <n v="20"/>
    <b v="0"/>
    <s v="food/food trucks"/>
    <x v="7"/>
    <x v="19"/>
    <n v="28.299999999999997"/>
    <n v="84.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x v="2683"/>
    <b v="0"/>
    <n v="3"/>
    <b v="0"/>
    <s v="food/food trucks"/>
    <x v="7"/>
    <x v="19"/>
    <n v="0.24"/>
    <n v="12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x v="2684"/>
    <b v="0"/>
    <n v="4"/>
    <b v="0"/>
    <s v="food/food trucks"/>
    <x v="7"/>
    <x v="19"/>
    <n v="1.1428571428571428"/>
    <n v="200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x v="2685"/>
    <b v="0"/>
    <n v="1"/>
    <b v="0"/>
    <s v="food/food trucks"/>
    <x v="7"/>
    <x v="19"/>
    <n v="0.02"/>
    <n v="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x v="2686"/>
    <b v="0"/>
    <n v="0"/>
    <b v="0"/>
    <s v="food/food trucks"/>
    <x v="7"/>
    <x v="19"/>
    <n v="0"/>
    <e v="#DIV/0!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x v="2687"/>
    <b v="0"/>
    <n v="0"/>
    <b v="0"/>
    <s v="food/food trucks"/>
    <x v="7"/>
    <x v="19"/>
    <n v="0"/>
    <e v="#DIV/0!"/>
  </r>
  <r>
    <n v="2688"/>
    <s v="Mac N Cheez Food Truck"/>
    <s v="The amazing gourmet Mac N Cheez Food Truck Campaigne!"/>
    <n v="50000"/>
    <n v="74"/>
    <x v="2"/>
    <x v="0"/>
    <s v="USD"/>
    <n v="1424746800"/>
    <x v="2688"/>
    <b v="0"/>
    <n v="14"/>
    <b v="0"/>
    <s v="food/food trucks"/>
    <x v="7"/>
    <x v="19"/>
    <n v="0.14799999999999999"/>
    <n v="5.2857142857142856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x v="2689"/>
    <b v="0"/>
    <n v="1"/>
    <b v="0"/>
    <s v="food/food trucks"/>
    <x v="7"/>
    <x v="19"/>
    <n v="2.8571428571428571E-3"/>
    <n v="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x v="2690"/>
    <b v="0"/>
    <n v="118"/>
    <b v="0"/>
    <s v="food/food trucks"/>
    <x v="7"/>
    <x v="19"/>
    <n v="10.7325"/>
    <n v="72.762711864406782"/>
  </r>
  <r>
    <n v="2691"/>
    <s v="Cook"/>
    <s v="A Great New local Food Truck serving up ethnic fusion inspired eats in Ottawa."/>
    <n v="65000"/>
    <n v="35"/>
    <x v="2"/>
    <x v="5"/>
    <s v="CAD"/>
    <n v="1431278557"/>
    <x v="2691"/>
    <b v="0"/>
    <n v="2"/>
    <b v="0"/>
    <s v="food/food trucks"/>
    <x v="7"/>
    <x v="19"/>
    <n v="5.3846153846153842E-2"/>
    <n v="17.5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x v="2692"/>
    <b v="0"/>
    <n v="1"/>
    <b v="0"/>
    <s v="food/food trucks"/>
    <x v="7"/>
    <x v="19"/>
    <n v="0.7142857142857143"/>
    <n v="25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x v="2693"/>
    <b v="0"/>
    <n v="3"/>
    <b v="0"/>
    <s v="food/food trucks"/>
    <x v="7"/>
    <x v="19"/>
    <n v="0.8"/>
    <n v="13.333333333333334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x v="2694"/>
    <b v="0"/>
    <n v="1"/>
    <b v="0"/>
    <s v="food/food trucks"/>
    <x v="7"/>
    <x v="19"/>
    <n v="3.3333333333333335E-3"/>
    <n v="1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x v="2695"/>
    <b v="0"/>
    <n v="3"/>
    <b v="0"/>
    <s v="food/food trucks"/>
    <x v="7"/>
    <x v="19"/>
    <n v="0.47333333333333333"/>
    <n v="23.66666666666666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x v="2696"/>
    <b v="0"/>
    <n v="38"/>
    <b v="0"/>
    <s v="food/food trucks"/>
    <x v="7"/>
    <x v="19"/>
    <n v="5.65"/>
    <n v="89.21052631578948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x v="2697"/>
    <b v="0"/>
    <n v="52"/>
    <b v="0"/>
    <s v="food/food trucks"/>
    <x v="7"/>
    <x v="19"/>
    <n v="26.35217391304348"/>
    <n v="116.5576923076923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x v="2698"/>
    <b v="0"/>
    <n v="2"/>
    <b v="0"/>
    <s v="food/food trucks"/>
    <x v="7"/>
    <x v="19"/>
    <n v="0.325125"/>
    <n v="13.005000000000001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x v="2699"/>
    <b v="0"/>
    <n v="0"/>
    <b v="0"/>
    <s v="food/food trucks"/>
    <x v="7"/>
    <x v="19"/>
    <n v="0"/>
    <e v="#DIV/0!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x v="2700"/>
    <b v="0"/>
    <n v="4"/>
    <b v="0"/>
    <s v="food/food trucks"/>
    <x v="7"/>
    <x v="19"/>
    <n v="0.7000700070007001"/>
    <n v="17.5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x v="2701"/>
    <b v="0"/>
    <n v="46"/>
    <b v="0"/>
    <s v="theater/spaces"/>
    <x v="1"/>
    <x v="38"/>
    <n v="46.176470588235297"/>
    <n v="34.130434782608695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x v="2702"/>
    <b v="1"/>
    <n v="26"/>
    <b v="0"/>
    <s v="theater/spaces"/>
    <x v="1"/>
    <x v="38"/>
    <n v="34.410000000000004"/>
    <n v="132.34615384615384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x v="2703"/>
    <b v="0"/>
    <n v="45"/>
    <b v="0"/>
    <s v="theater/spaces"/>
    <x v="1"/>
    <x v="38"/>
    <n v="103.75000000000001"/>
    <n v="922.22222222222217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x v="2704"/>
    <b v="0"/>
    <n v="7"/>
    <b v="0"/>
    <s v="theater/spaces"/>
    <x v="1"/>
    <x v="38"/>
    <n v="6.0263157894736841"/>
    <n v="163.57142857142858"/>
  </r>
  <r>
    <n v="2705"/>
    <s v="Fischer Theatre Marquee"/>
    <s v="Help light the lights at the historic Fischer Theatre in Danville, IL."/>
    <n v="16500"/>
    <n v="1739"/>
    <x v="3"/>
    <x v="0"/>
    <s v="USD"/>
    <n v="1490389158"/>
    <x v="2705"/>
    <b v="0"/>
    <n v="8"/>
    <b v="0"/>
    <s v="theater/spaces"/>
    <x v="1"/>
    <x v="38"/>
    <n v="10.539393939393939"/>
    <n v="217.375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x v="2706"/>
    <b v="1"/>
    <n v="263"/>
    <b v="1"/>
    <s v="theater/spaces"/>
    <x v="1"/>
    <x v="38"/>
    <n v="112.29714285714284"/>
    <n v="149.44486692015209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x v="2707"/>
    <b v="1"/>
    <n v="394"/>
    <b v="1"/>
    <s v="theater/spaces"/>
    <x v="1"/>
    <x v="38"/>
    <n v="350.84462500000001"/>
    <n v="71.237487309644663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x v="2708"/>
    <b v="1"/>
    <n v="1049"/>
    <b v="1"/>
    <s v="theater/spaces"/>
    <x v="1"/>
    <x v="38"/>
    <n v="233.21535"/>
    <n v="44.4643183984747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x v="2709"/>
    <b v="1"/>
    <n v="308"/>
    <b v="1"/>
    <s v="theater/spaces"/>
    <x v="1"/>
    <x v="38"/>
    <n v="101.60599999999999"/>
    <n v="164.94480519480518"/>
  </r>
  <r>
    <n v="2710"/>
    <s v="House of Yes"/>
    <s v="Building Brooklyn's own creative venue for circus, theater and events of all types."/>
    <n v="60000"/>
    <n v="92340.21"/>
    <x v="0"/>
    <x v="0"/>
    <s v="USD"/>
    <n v="1407549600"/>
    <x v="2710"/>
    <b v="1"/>
    <n v="1088"/>
    <b v="1"/>
    <s v="theater/spaces"/>
    <x v="1"/>
    <x v="38"/>
    <n v="153.90035000000003"/>
    <n v="84.871516544117654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x v="2711"/>
    <b v="1"/>
    <n v="73"/>
    <b v="1"/>
    <s v="theater/spaces"/>
    <x v="1"/>
    <x v="38"/>
    <n v="100.7161125319693"/>
    <n v="53.945205479452056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x v="2712"/>
    <b v="1"/>
    <n v="143"/>
    <b v="1"/>
    <s v="theater/spaces"/>
    <x v="1"/>
    <x v="38"/>
    <n v="131.38181818181818"/>
    <n v="50.53146853146853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x v="2713"/>
    <b v="1"/>
    <n v="1420"/>
    <b v="1"/>
    <s v="theater/spaces"/>
    <x v="1"/>
    <x v="38"/>
    <n v="102.24133333333334"/>
    <n v="108.00140845070422"/>
  </r>
  <r>
    <n v="2714"/>
    <s v="The Crane Theater"/>
    <s v="The Crane will be the new home for independent theater in Northeast Minneapolis"/>
    <n v="25000"/>
    <n v="29089"/>
    <x v="0"/>
    <x v="0"/>
    <s v="USD"/>
    <n v="1476486000"/>
    <x v="2714"/>
    <b v="1"/>
    <n v="305"/>
    <b v="1"/>
    <s v="theater/spaces"/>
    <x v="1"/>
    <x v="38"/>
    <n v="116.35599999999999"/>
    <n v="95.373770491803285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x v="2715"/>
    <b v="1"/>
    <n v="551"/>
    <b v="1"/>
    <s v="theater/spaces"/>
    <x v="1"/>
    <x v="38"/>
    <n v="264.62241666666665"/>
    <n v="57.63101633393829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x v="2716"/>
    <b v="1"/>
    <n v="187"/>
    <b v="1"/>
    <s v="theater/spaces"/>
    <x v="1"/>
    <x v="38"/>
    <n v="119.98010000000001"/>
    <n v="64.160481283422456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x v="2717"/>
    <b v="1"/>
    <n v="325"/>
    <b v="1"/>
    <s v="theater/spaces"/>
    <x v="1"/>
    <x v="38"/>
    <n v="120.10400000000001"/>
    <n v="92.387692307692305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x v="2718"/>
    <b v="1"/>
    <n v="148"/>
    <b v="1"/>
    <s v="theater/spaces"/>
    <x v="1"/>
    <x v="38"/>
    <n v="103.58333333333334"/>
    <n v="125.97972972972973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x v="2719"/>
    <b v="0"/>
    <n v="69"/>
    <b v="1"/>
    <s v="theater/spaces"/>
    <x v="1"/>
    <x v="38"/>
    <n v="108.83333333333334"/>
    <n v="94.637681159420296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x v="2720"/>
    <b v="0"/>
    <n v="173"/>
    <b v="1"/>
    <s v="theater/spaces"/>
    <x v="1"/>
    <x v="38"/>
    <n v="118.12400000000001"/>
    <n v="170.6994219653179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x v="2721"/>
    <b v="0"/>
    <n v="269"/>
    <b v="1"/>
    <s v="technology/hardware"/>
    <x v="2"/>
    <x v="30"/>
    <n v="1462"/>
    <n v="40.76208178438661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x v="2722"/>
    <b v="0"/>
    <n v="185"/>
    <b v="1"/>
    <s v="technology/hardware"/>
    <x v="2"/>
    <x v="30"/>
    <n v="252.54"/>
    <n v="68.25405405405405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x v="2723"/>
    <b v="0"/>
    <n v="176"/>
    <b v="1"/>
    <s v="technology/hardware"/>
    <x v="2"/>
    <x v="30"/>
    <n v="140.05000000000001"/>
    <n v="95.48863636363636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x v="2724"/>
    <b v="0"/>
    <n v="1019"/>
    <b v="1"/>
    <s v="technology/hardware"/>
    <x v="2"/>
    <x v="30"/>
    <n v="296.87520259319291"/>
    <n v="7.1902649656526005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x v="2725"/>
    <b v="0"/>
    <n v="113"/>
    <b v="1"/>
    <s v="technology/hardware"/>
    <x v="2"/>
    <x v="30"/>
    <n v="144.54249999999999"/>
    <n v="511.65486725663715"/>
  </r>
  <r>
    <n v="2726"/>
    <s v="Krimston TWO - Dual SIM case for iPhone"/>
    <s v="Krimston TWO: iPhone Dual SIM Case"/>
    <n v="100000"/>
    <n v="105745"/>
    <x v="0"/>
    <x v="0"/>
    <s v="USD"/>
    <n v="1461333311"/>
    <x v="2726"/>
    <b v="0"/>
    <n v="404"/>
    <b v="1"/>
    <s v="technology/hardware"/>
    <x v="2"/>
    <x v="30"/>
    <n v="105.745"/>
    <n v="261.74504950495049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x v="2727"/>
    <b v="0"/>
    <n v="707"/>
    <b v="1"/>
    <s v="technology/hardware"/>
    <x v="2"/>
    <x v="30"/>
    <n v="493.21000000000004"/>
    <n v="69.760961810466767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x v="2728"/>
    <b v="0"/>
    <n v="392"/>
    <b v="1"/>
    <s v="technology/hardware"/>
    <x v="2"/>
    <x v="30"/>
    <n v="201.82666666666668"/>
    <n v="77.229591836734699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x v="2729"/>
    <b v="0"/>
    <n v="23"/>
    <b v="1"/>
    <s v="technology/hardware"/>
    <x v="2"/>
    <x v="30"/>
    <n v="104.44"/>
    <n v="340.565217391304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x v="2730"/>
    <b v="0"/>
    <n v="682"/>
    <b v="1"/>
    <s v="technology/hardware"/>
    <x v="2"/>
    <x v="30"/>
    <n v="170.29262962962963"/>
    <n v="67.41790322580645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x v="2731"/>
    <b v="0"/>
    <n v="37"/>
    <b v="1"/>
    <s v="technology/hardware"/>
    <x v="2"/>
    <x v="30"/>
    <n v="104.30333333333333"/>
    <n v="845.7027027027027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x v="2732"/>
    <b v="0"/>
    <n v="146"/>
    <b v="1"/>
    <s v="technology/hardware"/>
    <x v="2"/>
    <x v="30"/>
    <n v="118.25000000000001"/>
    <n v="97.191780821917803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x v="2733"/>
    <b v="0"/>
    <n v="119"/>
    <b v="1"/>
    <s v="technology/hardware"/>
    <x v="2"/>
    <x v="30"/>
    <n v="107.538"/>
    <n v="451.84033613445376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x v="2734"/>
    <b v="0"/>
    <n v="163"/>
    <b v="1"/>
    <s v="technology/hardware"/>
    <x v="2"/>
    <x v="30"/>
    <n v="2260300"/>
    <n v="138.66871165644173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x v="2735"/>
    <b v="0"/>
    <n v="339"/>
    <b v="1"/>
    <s v="technology/hardware"/>
    <x v="2"/>
    <x v="30"/>
    <n v="978.13466666666682"/>
    <n v="21.64014749262537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x v="2736"/>
    <b v="0"/>
    <n v="58"/>
    <b v="1"/>
    <s v="technology/hardware"/>
    <x v="2"/>
    <x v="30"/>
    <n v="122.9"/>
    <n v="169.51724137931035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x v="2737"/>
    <b v="0"/>
    <n v="456"/>
    <b v="1"/>
    <s v="technology/hardware"/>
    <x v="2"/>
    <x v="30"/>
    <n v="246.0608"/>
    <n v="161.8821052631579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x v="2738"/>
    <b v="0"/>
    <n v="15"/>
    <b v="1"/>
    <s v="technology/hardware"/>
    <x v="2"/>
    <x v="30"/>
    <n v="147.94"/>
    <n v="493.1333333333333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x v="2739"/>
    <b v="0"/>
    <n v="191"/>
    <b v="1"/>
    <s v="technology/hardware"/>
    <x v="2"/>
    <x v="30"/>
    <n v="384.09090909090907"/>
    <n v="22.120418848167539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x v="2740"/>
    <b v="0"/>
    <n v="17"/>
    <b v="1"/>
    <s v="technology/hardware"/>
    <x v="2"/>
    <x v="30"/>
    <n v="103.33333333333334"/>
    <n v="18.235294117647058"/>
  </r>
  <r>
    <n v="2741"/>
    <s v="Mrs. Brown and Her Lost Puppy."/>
    <s v="Help me publish my 1st children's book as an aspiring author!"/>
    <n v="8000"/>
    <n v="35"/>
    <x v="2"/>
    <x v="0"/>
    <s v="USD"/>
    <n v="1413770820"/>
    <x v="2741"/>
    <b v="0"/>
    <n v="4"/>
    <b v="0"/>
    <s v="publishing/children's books"/>
    <x v="3"/>
    <x v="39"/>
    <n v="0.43750000000000006"/>
    <n v="8.75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x v="2742"/>
    <b v="0"/>
    <n v="18"/>
    <b v="0"/>
    <s v="publishing/children's books"/>
    <x v="3"/>
    <x v="39"/>
    <n v="29.24"/>
    <n v="40.611111111111114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x v="2743"/>
    <b v="0"/>
    <n v="0"/>
    <b v="0"/>
    <s v="publishing/children's books"/>
    <x v="3"/>
    <x v="39"/>
    <n v="0"/>
    <e v="#DIV/0!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x v="2744"/>
    <b v="0"/>
    <n v="22"/>
    <b v="0"/>
    <s v="publishing/children's books"/>
    <x v="3"/>
    <x v="39"/>
    <n v="5.21875"/>
    <n v="37.954545454545453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x v="2745"/>
    <b v="0"/>
    <n v="49"/>
    <b v="0"/>
    <s v="publishing/children's books"/>
    <x v="3"/>
    <x v="39"/>
    <n v="21.887499999999999"/>
    <n v="35.734693877551024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x v="2746"/>
    <b v="0"/>
    <n v="19"/>
    <b v="0"/>
    <s v="publishing/children's books"/>
    <x v="3"/>
    <x v="39"/>
    <n v="26.700000000000003"/>
    <n v="42.15789473684210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x v="2747"/>
    <b v="0"/>
    <n v="4"/>
    <b v="0"/>
    <s v="publishing/children's books"/>
    <x v="3"/>
    <x v="39"/>
    <n v="28.000000000000004"/>
    <n v="3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x v="2748"/>
    <b v="0"/>
    <n v="4"/>
    <b v="0"/>
    <s v="publishing/children's books"/>
    <x v="3"/>
    <x v="39"/>
    <n v="1.06"/>
    <n v="13.25"/>
  </r>
  <r>
    <n v="2749"/>
    <s v="A Tree is a Tree, no matter what you see.  CHILDREN'S BOOK"/>
    <s v="Self-publishing my children's book."/>
    <n v="10000"/>
    <n v="110"/>
    <x v="2"/>
    <x v="0"/>
    <s v="USD"/>
    <n v="1428171037"/>
    <x v="2749"/>
    <b v="0"/>
    <n v="2"/>
    <b v="0"/>
    <s v="publishing/children's books"/>
    <x v="3"/>
    <x v="39"/>
    <n v="1.0999999999999999"/>
    <n v="55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x v="2750"/>
    <b v="0"/>
    <n v="0"/>
    <b v="0"/>
    <s v="publishing/children's books"/>
    <x v="3"/>
    <x v="39"/>
    <n v="0"/>
    <e v="#DIV/0!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x v="2751"/>
    <b v="0"/>
    <n v="0"/>
    <b v="0"/>
    <s v="publishing/children's books"/>
    <x v="3"/>
    <x v="39"/>
    <n v="0"/>
    <e v="#DIV/0!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x v="2752"/>
    <b v="0"/>
    <n v="14"/>
    <b v="0"/>
    <s v="publishing/children's books"/>
    <x v="3"/>
    <x v="39"/>
    <n v="11.458333333333332"/>
    <n v="39.285714285714285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x v="2753"/>
    <b v="0"/>
    <n v="8"/>
    <b v="0"/>
    <s v="publishing/children's books"/>
    <x v="3"/>
    <x v="39"/>
    <n v="19"/>
    <n v="47.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x v="2754"/>
    <b v="0"/>
    <n v="0"/>
    <b v="0"/>
    <s v="publishing/children's books"/>
    <x v="3"/>
    <x v="39"/>
    <n v="0"/>
    <e v="#DIV/0!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x v="2755"/>
    <b v="0"/>
    <n v="15"/>
    <b v="0"/>
    <s v="publishing/children's books"/>
    <x v="3"/>
    <x v="39"/>
    <n v="52"/>
    <n v="17.333333333333332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x v="2756"/>
    <b v="0"/>
    <n v="33"/>
    <b v="0"/>
    <s v="publishing/children's books"/>
    <x v="3"/>
    <x v="39"/>
    <n v="10.48"/>
    <n v="31.757575757575758"/>
  </r>
  <r>
    <n v="2757"/>
    <s v="C is for Crooked"/>
    <s v="A children's letter book that Lampoons Hillary Clinton"/>
    <n v="1500"/>
    <n v="10"/>
    <x v="2"/>
    <x v="0"/>
    <s v="USD"/>
    <n v="1470498332"/>
    <x v="2757"/>
    <b v="0"/>
    <n v="2"/>
    <b v="0"/>
    <s v="publishing/children's books"/>
    <x v="3"/>
    <x v="39"/>
    <n v="0.66666666666666674"/>
    <n v="5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x v="2758"/>
    <b v="0"/>
    <n v="6"/>
    <b v="0"/>
    <s v="publishing/children's books"/>
    <x v="3"/>
    <x v="39"/>
    <n v="11.700000000000001"/>
    <n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x v="2759"/>
    <b v="0"/>
    <n v="2"/>
    <b v="0"/>
    <s v="publishing/children's books"/>
    <x v="3"/>
    <x v="39"/>
    <n v="10.5"/>
    <n v="52.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x v="2760"/>
    <b v="0"/>
    <n v="0"/>
    <b v="0"/>
    <s v="publishing/children's books"/>
    <x v="3"/>
    <x v="39"/>
    <n v="0"/>
    <e v="#DIV/0!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x v="2761"/>
    <b v="0"/>
    <n v="4"/>
    <b v="0"/>
    <s v="publishing/children's books"/>
    <x v="3"/>
    <x v="39"/>
    <n v="0.72"/>
    <n v="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x v="2762"/>
    <b v="0"/>
    <n v="1"/>
    <b v="0"/>
    <s v="publishing/children's books"/>
    <x v="3"/>
    <x v="39"/>
    <n v="0.76923076923076927"/>
    <n v="25"/>
  </r>
  <r>
    <n v="2763"/>
    <s v="My Christmas Star"/>
    <s v="How Santa finds childrens homes without getting lost by following certain stars."/>
    <n v="39400"/>
    <n v="90"/>
    <x v="2"/>
    <x v="0"/>
    <s v="USD"/>
    <n v="1369403684"/>
    <x v="2763"/>
    <b v="0"/>
    <n v="3"/>
    <b v="0"/>
    <s v="publishing/children's books"/>
    <x v="3"/>
    <x v="39"/>
    <n v="0.22842639593908631"/>
    <n v="30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x v="2764"/>
    <b v="0"/>
    <n v="4"/>
    <b v="0"/>
    <s v="publishing/children's books"/>
    <x v="3"/>
    <x v="39"/>
    <n v="1.125"/>
    <n v="11.2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x v="2765"/>
    <b v="0"/>
    <n v="0"/>
    <b v="0"/>
    <s v="publishing/children's books"/>
    <x v="3"/>
    <x v="39"/>
    <n v="0"/>
    <e v="#DIV/0!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x v="2766"/>
    <b v="0"/>
    <n v="4"/>
    <b v="0"/>
    <s v="publishing/children's books"/>
    <x v="3"/>
    <x v="39"/>
    <n v="2"/>
    <n v="25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x v="2767"/>
    <b v="0"/>
    <n v="3"/>
    <b v="0"/>
    <s v="publishing/children's books"/>
    <x v="3"/>
    <x v="39"/>
    <n v="0.85000000000000009"/>
    <n v="11.333333333333334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x v="2768"/>
    <b v="0"/>
    <n v="34"/>
    <b v="0"/>
    <s v="publishing/children's books"/>
    <x v="3"/>
    <x v="39"/>
    <n v="14.314285714285715"/>
    <n v="29.470588235294116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x v="2769"/>
    <b v="0"/>
    <n v="2"/>
    <b v="0"/>
    <s v="publishing/children's books"/>
    <x v="3"/>
    <x v="39"/>
    <n v="0.25"/>
    <n v="1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x v="2770"/>
    <b v="0"/>
    <n v="33"/>
    <b v="0"/>
    <s v="publishing/children's books"/>
    <x v="3"/>
    <x v="39"/>
    <n v="10.411249999999999"/>
    <n v="63.09848484848485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x v="2771"/>
    <b v="0"/>
    <n v="0"/>
    <b v="0"/>
    <s v="publishing/children's books"/>
    <x v="3"/>
    <x v="39"/>
    <n v="0"/>
    <e v="#DIV/0!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x v="2772"/>
    <b v="0"/>
    <n v="0"/>
    <b v="0"/>
    <s v="publishing/children's books"/>
    <x v="3"/>
    <x v="39"/>
    <n v="0"/>
    <e v="#DIV/0!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x v="2773"/>
    <b v="0"/>
    <n v="1"/>
    <b v="0"/>
    <s v="publishing/children's books"/>
    <x v="3"/>
    <x v="39"/>
    <n v="0.18867924528301888"/>
    <n v="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x v="2774"/>
    <b v="0"/>
    <n v="13"/>
    <b v="0"/>
    <s v="publishing/children's books"/>
    <x v="3"/>
    <x v="39"/>
    <n v="14.249999999999998"/>
    <n v="43.846153846153847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x v="2775"/>
    <b v="0"/>
    <n v="2"/>
    <b v="0"/>
    <s v="publishing/children's books"/>
    <x v="3"/>
    <x v="39"/>
    <n v="3"/>
    <n v="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x v="2776"/>
    <b v="0"/>
    <n v="36"/>
    <b v="0"/>
    <s v="publishing/children's books"/>
    <x v="3"/>
    <x v="39"/>
    <n v="7.8809523809523814"/>
    <n v="45.97222222222222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x v="2777"/>
    <b v="0"/>
    <n v="1"/>
    <b v="0"/>
    <s v="publishing/children's books"/>
    <x v="3"/>
    <x v="39"/>
    <n v="0.33333333333333337"/>
    <n v="1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x v="2778"/>
    <b v="0"/>
    <n v="15"/>
    <b v="0"/>
    <s v="publishing/children's books"/>
    <x v="3"/>
    <x v="39"/>
    <n v="25.545454545454543"/>
    <n v="93.66666666666667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x v="2779"/>
    <b v="0"/>
    <n v="1"/>
    <b v="0"/>
    <s v="publishing/children's books"/>
    <x v="3"/>
    <x v="39"/>
    <n v="2.12"/>
    <n v="53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x v="2780"/>
    <b v="0"/>
    <n v="0"/>
    <b v="0"/>
    <s v="publishing/children's books"/>
    <x v="3"/>
    <x v="39"/>
    <n v="0"/>
    <e v="#DIV/0!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x v="2781"/>
    <b v="0"/>
    <n v="28"/>
    <b v="1"/>
    <s v="theater/plays"/>
    <x v="1"/>
    <x v="6"/>
    <n v="105.28"/>
    <n v="47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x v="2782"/>
    <b v="0"/>
    <n v="18"/>
    <b v="1"/>
    <s v="theater/plays"/>
    <x v="1"/>
    <x v="6"/>
    <n v="120"/>
    <n v="66.66666666666667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x v="2783"/>
    <b v="0"/>
    <n v="61"/>
    <b v="1"/>
    <s v="theater/plays"/>
    <x v="1"/>
    <x v="6"/>
    <n v="114.5"/>
    <n v="18.770491803278688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x v="2784"/>
    <b v="0"/>
    <n v="108"/>
    <b v="1"/>
    <s v="theater/plays"/>
    <x v="1"/>
    <x v="6"/>
    <n v="119"/>
    <n v="66.111111111111114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x v="2785"/>
    <b v="0"/>
    <n v="142"/>
    <b v="1"/>
    <s v="theater/plays"/>
    <x v="1"/>
    <x v="6"/>
    <n v="104.67999999999999"/>
    <n v="36.859154929577464"/>
  </r>
  <r>
    <n v="2786"/>
    <s v="Fierce"/>
    <s v="A heart-melting farce about sex, art and the lovelorn lay-abouts of London-town."/>
    <n v="2500"/>
    <n v="2946"/>
    <x v="0"/>
    <x v="1"/>
    <s v="GBP"/>
    <n v="1404913180"/>
    <x v="2786"/>
    <b v="0"/>
    <n v="74"/>
    <b v="1"/>
    <s v="theater/plays"/>
    <x v="1"/>
    <x v="6"/>
    <n v="117.83999999999999"/>
    <n v="39.810810810810814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x v="2787"/>
    <b v="0"/>
    <n v="38"/>
    <b v="1"/>
    <s v="theater/plays"/>
    <x v="1"/>
    <x v="6"/>
    <n v="119.7"/>
    <n v="31.5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x v="2788"/>
    <b v="0"/>
    <n v="20"/>
    <b v="1"/>
    <s v="theater/plays"/>
    <x v="1"/>
    <x v="6"/>
    <n v="102.49999999999999"/>
    <n v="102.5"/>
  </r>
  <r>
    <n v="2789"/>
    <s v="The Adventurers Club"/>
    <s v="BNT's Biggest Adventure So Far: Our 2015 full length production!"/>
    <n v="3000"/>
    <n v="3035"/>
    <x v="0"/>
    <x v="0"/>
    <s v="USD"/>
    <n v="1426132800"/>
    <x v="2789"/>
    <b v="0"/>
    <n v="24"/>
    <b v="1"/>
    <s v="theater/plays"/>
    <x v="1"/>
    <x v="6"/>
    <n v="101.16666666666667"/>
    <n v="126.45833333333333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x v="2790"/>
    <b v="0"/>
    <n v="66"/>
    <b v="1"/>
    <s v="theater/plays"/>
    <x v="1"/>
    <x v="6"/>
    <n v="105.33333333333333"/>
    <n v="47.87878787878787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x v="2791"/>
    <b v="0"/>
    <n v="28"/>
    <b v="1"/>
    <s v="theater/plays"/>
    <x v="1"/>
    <x v="6"/>
    <n v="102.49999999999999"/>
    <n v="73.214285714285708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x v="2792"/>
    <b v="0"/>
    <n v="24"/>
    <b v="1"/>
    <s v="theater/plays"/>
    <x v="1"/>
    <x v="6"/>
    <n v="107.60000000000001"/>
    <n v="89.66666666666667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x v="2793"/>
    <b v="0"/>
    <n v="73"/>
    <b v="1"/>
    <s v="theater/plays"/>
    <x v="1"/>
    <x v="6"/>
    <n v="110.5675"/>
    <n v="151.462328767123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x v="2794"/>
    <b v="0"/>
    <n v="3"/>
    <b v="1"/>
    <s v="theater/plays"/>
    <x v="1"/>
    <x v="6"/>
    <n v="150"/>
    <n v="25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x v="2795"/>
    <b v="0"/>
    <n v="20"/>
    <b v="1"/>
    <s v="theater/plays"/>
    <x v="1"/>
    <x v="6"/>
    <n v="104.28571428571429"/>
    <n v="36.5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x v="2796"/>
    <b v="0"/>
    <n v="21"/>
    <b v="1"/>
    <s v="theater/plays"/>
    <x v="1"/>
    <x v="6"/>
    <n v="115.5"/>
    <n v="4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x v="2797"/>
    <b v="0"/>
    <n v="94"/>
    <b v="1"/>
    <s v="theater/plays"/>
    <x v="1"/>
    <x v="6"/>
    <n v="102.64512500000001"/>
    <n v="87.35755319148937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x v="2798"/>
    <b v="0"/>
    <n v="139"/>
    <b v="1"/>
    <s v="theater/plays"/>
    <x v="1"/>
    <x v="6"/>
    <n v="101.4"/>
    <n v="36.474820143884891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x v="2799"/>
    <b v="0"/>
    <n v="130"/>
    <b v="1"/>
    <s v="theater/plays"/>
    <x v="1"/>
    <x v="6"/>
    <n v="116.6348"/>
    <n v="44.859538461538463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x v="2800"/>
    <b v="0"/>
    <n v="31"/>
    <b v="1"/>
    <s v="theater/plays"/>
    <x v="1"/>
    <x v="6"/>
    <n v="133"/>
    <n v="42.90322580645161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x v="2801"/>
    <b v="0"/>
    <n v="13"/>
    <b v="1"/>
    <s v="theater/plays"/>
    <x v="1"/>
    <x v="6"/>
    <n v="133.20000000000002"/>
    <n v="51.23076923076923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x v="2802"/>
    <b v="0"/>
    <n v="90"/>
    <b v="1"/>
    <s v="theater/plays"/>
    <x v="1"/>
    <x v="6"/>
    <n v="101.83333333333333"/>
    <n v="33.94444444444444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x v="2803"/>
    <b v="0"/>
    <n v="141"/>
    <b v="1"/>
    <s v="theater/plays"/>
    <x v="1"/>
    <x v="6"/>
    <n v="127.95"/>
    <n v="90.744680851063833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x v="2804"/>
    <b v="0"/>
    <n v="23"/>
    <b v="1"/>
    <s v="theater/plays"/>
    <x v="1"/>
    <x v="6"/>
    <n v="114.99999999999999"/>
    <n v="5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x v="2805"/>
    <b v="0"/>
    <n v="18"/>
    <b v="1"/>
    <s v="theater/plays"/>
    <x v="1"/>
    <x v="6"/>
    <n v="110.00000000000001"/>
    <n v="24.44444444444444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x v="2806"/>
    <b v="0"/>
    <n v="76"/>
    <b v="1"/>
    <s v="theater/plays"/>
    <x v="1"/>
    <x v="6"/>
    <n v="112.1"/>
    <n v="44.25"/>
  </r>
  <r>
    <n v="2807"/>
    <s v="The Commission Theatre Co."/>
    <s v="Bringing Shakespeare back to the Playwrights"/>
    <n v="5000"/>
    <n v="6300"/>
    <x v="0"/>
    <x v="0"/>
    <s v="USD"/>
    <n v="1435611438"/>
    <x v="2807"/>
    <b v="0"/>
    <n v="93"/>
    <b v="1"/>
    <s v="theater/plays"/>
    <x v="1"/>
    <x v="6"/>
    <n v="126"/>
    <n v="67.74193548387096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x v="2808"/>
    <b v="0"/>
    <n v="69"/>
    <b v="1"/>
    <s v="theater/plays"/>
    <x v="1"/>
    <x v="6"/>
    <n v="100.24444444444444"/>
    <n v="65.37681159420290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x v="2809"/>
    <b v="0"/>
    <n v="21"/>
    <b v="1"/>
    <s v="theater/plays"/>
    <x v="1"/>
    <x v="6"/>
    <n v="102.4"/>
    <n v="121.904761904761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x v="2810"/>
    <b v="0"/>
    <n v="57"/>
    <b v="1"/>
    <s v="theater/plays"/>
    <x v="1"/>
    <x v="6"/>
    <n v="108.2"/>
    <n v="47.456140350877192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x v="2811"/>
    <b v="0"/>
    <n v="108"/>
    <b v="1"/>
    <s v="theater/plays"/>
    <x v="1"/>
    <x v="6"/>
    <n v="100.27"/>
    <n v="92.842592592592595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x v="2812"/>
    <b v="0"/>
    <n v="83"/>
    <b v="1"/>
    <s v="theater/plays"/>
    <x v="1"/>
    <x v="6"/>
    <n v="113.3"/>
    <n v="68.25301204819277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x v="2813"/>
    <b v="0"/>
    <n v="96"/>
    <b v="1"/>
    <s v="theater/plays"/>
    <x v="1"/>
    <x v="6"/>
    <n v="127.57571428571428"/>
    <n v="37.209583333333335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x v="2814"/>
    <b v="0"/>
    <n v="64"/>
    <b v="1"/>
    <s v="theater/plays"/>
    <x v="1"/>
    <x v="6"/>
    <n v="107.73333333333332"/>
    <n v="25.2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x v="2815"/>
    <b v="0"/>
    <n v="14"/>
    <b v="1"/>
    <s v="theater/plays"/>
    <x v="1"/>
    <x v="6"/>
    <n v="242"/>
    <n v="43.2142857142857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x v="2816"/>
    <b v="0"/>
    <n v="169"/>
    <b v="1"/>
    <s v="theater/plays"/>
    <x v="1"/>
    <x v="6"/>
    <n v="141.56666666666666"/>
    <n v="25.130177514792898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x v="2817"/>
    <b v="0"/>
    <n v="33"/>
    <b v="1"/>
    <s v="theater/plays"/>
    <x v="1"/>
    <x v="6"/>
    <n v="130"/>
    <n v="23.636363636363637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x v="2818"/>
    <b v="0"/>
    <n v="102"/>
    <b v="1"/>
    <s v="theater/plays"/>
    <x v="1"/>
    <x v="6"/>
    <n v="106.03"/>
    <n v="103.9509803921568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x v="2819"/>
    <b v="0"/>
    <n v="104"/>
    <b v="1"/>
    <s v="theater/plays"/>
    <x v="1"/>
    <x v="6"/>
    <n v="104.80000000000001"/>
    <n v="50.384615384615387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x v="2820"/>
    <b v="0"/>
    <n v="20"/>
    <b v="1"/>
    <s v="theater/plays"/>
    <x v="1"/>
    <x v="6"/>
    <n v="136"/>
    <n v="13.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x v="2821"/>
    <b v="0"/>
    <n v="35"/>
    <b v="1"/>
    <s v="theater/plays"/>
    <x v="1"/>
    <x v="6"/>
    <n v="100"/>
    <n v="28.57142857142857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x v="2822"/>
    <b v="0"/>
    <n v="94"/>
    <b v="1"/>
    <s v="theater/plays"/>
    <x v="1"/>
    <x v="6"/>
    <n v="100"/>
    <n v="63.82978723404255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x v="2823"/>
    <b v="0"/>
    <n v="14"/>
    <b v="1"/>
    <s v="theater/plays"/>
    <x v="1"/>
    <x v="6"/>
    <n v="124"/>
    <n v="8.8571428571428577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x v="2824"/>
    <b v="0"/>
    <n v="15"/>
    <b v="1"/>
    <s v="theater/plays"/>
    <x v="1"/>
    <x v="6"/>
    <n v="116.92307692307693"/>
    <n v="50.666666666666664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x v="2825"/>
    <b v="0"/>
    <n v="51"/>
    <b v="1"/>
    <s v="theater/plays"/>
    <x v="1"/>
    <x v="6"/>
    <n v="103.33333333333334"/>
    <n v="60.784313725490193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x v="2826"/>
    <b v="0"/>
    <n v="19"/>
    <b v="1"/>
    <s v="theater/plays"/>
    <x v="1"/>
    <x v="6"/>
    <n v="107.74999999999999"/>
    <n v="113.42105263157895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x v="2827"/>
    <b v="0"/>
    <n v="23"/>
    <b v="1"/>
    <s v="theater/plays"/>
    <x v="1"/>
    <x v="6"/>
    <n v="120.24999999999999"/>
    <n v="104.56521739130434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x v="2828"/>
    <b v="0"/>
    <n v="97"/>
    <b v="1"/>
    <s v="theater/plays"/>
    <x v="1"/>
    <x v="6"/>
    <n v="100.37894736842105"/>
    <n v="98.30927835051547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x v="2829"/>
    <b v="0"/>
    <n v="76"/>
    <b v="1"/>
    <s v="theater/plays"/>
    <x v="1"/>
    <x v="6"/>
    <n v="106.52"/>
    <n v="35.039473684210527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x v="2830"/>
    <b v="0"/>
    <n v="11"/>
    <b v="1"/>
    <s v="theater/plays"/>
    <x v="1"/>
    <x v="6"/>
    <n v="100"/>
    <n v="272.72727272727275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x v="2831"/>
    <b v="0"/>
    <n v="52"/>
    <b v="1"/>
    <s v="theater/plays"/>
    <x v="1"/>
    <x v="6"/>
    <n v="110.66666666666667"/>
    <n v="63.846153846153847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x v="2832"/>
    <b v="0"/>
    <n v="95"/>
    <b v="1"/>
    <s v="theater/plays"/>
    <x v="1"/>
    <x v="6"/>
    <n v="114.71959999999999"/>
    <n v="30.189368421052631"/>
  </r>
  <r>
    <n v="2833"/>
    <s v="Star Man Rocket Man"/>
    <s v="A new play about exploring outer space"/>
    <n v="2700"/>
    <n v="2923"/>
    <x v="0"/>
    <x v="0"/>
    <s v="USD"/>
    <n v="1444528800"/>
    <x v="2833"/>
    <b v="0"/>
    <n v="35"/>
    <b v="1"/>
    <s v="theater/plays"/>
    <x v="1"/>
    <x v="6"/>
    <n v="108.25925925925925"/>
    <n v="83.51428571428572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x v="2834"/>
    <b v="0"/>
    <n v="21"/>
    <b v="1"/>
    <s v="theater/plays"/>
    <x v="1"/>
    <x v="6"/>
    <n v="170"/>
    <n v="64.761904761904759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x v="2835"/>
    <b v="0"/>
    <n v="93"/>
    <b v="1"/>
    <s v="theater/plays"/>
    <x v="1"/>
    <x v="6"/>
    <n v="187.09899999999999"/>
    <n v="20.11817204301075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x v="2836"/>
    <b v="0"/>
    <n v="11"/>
    <b v="1"/>
    <s v="theater/plays"/>
    <x v="1"/>
    <x v="6"/>
    <n v="107.77777777777777"/>
    <n v="44.09090909090909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x v="2837"/>
    <b v="0"/>
    <n v="21"/>
    <b v="1"/>
    <s v="theater/plays"/>
    <x v="1"/>
    <x v="6"/>
    <n v="100"/>
    <n v="40.47619047619047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x v="2838"/>
    <b v="0"/>
    <n v="54"/>
    <b v="1"/>
    <s v="theater/plays"/>
    <x v="1"/>
    <x v="6"/>
    <n v="120.24999999999999"/>
    <n v="44.5370370370370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x v="2839"/>
    <b v="0"/>
    <n v="31"/>
    <b v="1"/>
    <s v="theater/plays"/>
    <x v="1"/>
    <x v="6"/>
    <n v="111.42857142857143"/>
    <n v="125.8064516129032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x v="2840"/>
    <b v="0"/>
    <n v="132"/>
    <b v="1"/>
    <s v="theater/plays"/>
    <x v="1"/>
    <x v="6"/>
    <n v="104"/>
    <n v="19.696969696969695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x v="2841"/>
    <b v="0"/>
    <n v="1"/>
    <b v="0"/>
    <s v="theater/plays"/>
    <x v="1"/>
    <x v="6"/>
    <n v="1"/>
    <n v="1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x v="2842"/>
    <b v="0"/>
    <n v="0"/>
    <b v="0"/>
    <s v="theater/plays"/>
    <x v="1"/>
    <x v="6"/>
    <n v="0"/>
    <e v="#DIV/0!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x v="2843"/>
    <b v="0"/>
    <n v="0"/>
    <b v="0"/>
    <s v="theater/plays"/>
    <x v="1"/>
    <x v="6"/>
    <n v="0"/>
    <e v="#DIV/0!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x v="2844"/>
    <b v="0"/>
    <n v="1"/>
    <b v="0"/>
    <s v="theater/plays"/>
    <x v="1"/>
    <x v="6"/>
    <n v="5.4545454545454541"/>
    <n v="3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x v="2845"/>
    <b v="0"/>
    <n v="39"/>
    <b v="0"/>
    <s v="theater/plays"/>
    <x v="1"/>
    <x v="6"/>
    <n v="31.546666666666667"/>
    <n v="60.66666666666666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x v="2846"/>
    <b v="0"/>
    <n v="0"/>
    <b v="0"/>
    <s v="theater/plays"/>
    <x v="1"/>
    <x v="6"/>
    <n v="0"/>
    <e v="#DIV/0!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x v="2847"/>
    <b v="0"/>
    <n v="0"/>
    <b v="0"/>
    <s v="theater/plays"/>
    <x v="1"/>
    <x v="6"/>
    <n v="0"/>
    <e v="#DIV/0!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x v="2848"/>
    <b v="0"/>
    <n v="3"/>
    <b v="0"/>
    <s v="theater/plays"/>
    <x v="1"/>
    <x v="6"/>
    <n v="0.2"/>
    <n v="23.333333333333332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x v="2849"/>
    <b v="0"/>
    <n v="1"/>
    <b v="0"/>
    <s v="theater/plays"/>
    <x v="1"/>
    <x v="6"/>
    <n v="1"/>
    <n v="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x v="2850"/>
    <b v="0"/>
    <n v="13"/>
    <b v="0"/>
    <s v="theater/plays"/>
    <x v="1"/>
    <x v="6"/>
    <n v="3.8875000000000002"/>
    <n v="23.92307692307692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x v="2851"/>
    <b v="0"/>
    <n v="0"/>
    <b v="0"/>
    <s v="theater/plays"/>
    <x v="1"/>
    <x v="6"/>
    <n v="0"/>
    <e v="#DIV/0!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x v="2852"/>
    <b v="0"/>
    <n v="6"/>
    <b v="0"/>
    <s v="theater/plays"/>
    <x v="1"/>
    <x v="6"/>
    <n v="1.9"/>
    <n v="15.833333333333334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x v="2853"/>
    <b v="0"/>
    <n v="0"/>
    <b v="0"/>
    <s v="theater/plays"/>
    <x v="1"/>
    <x v="6"/>
    <n v="0"/>
    <e v="#DIV/0!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x v="2854"/>
    <b v="0"/>
    <n v="14"/>
    <b v="0"/>
    <s v="theater/plays"/>
    <x v="1"/>
    <x v="6"/>
    <n v="41.699999999999996"/>
    <n v="29.785714285714285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x v="2855"/>
    <b v="0"/>
    <n v="5"/>
    <b v="0"/>
    <s v="theater/plays"/>
    <x v="1"/>
    <x v="6"/>
    <n v="50"/>
    <n v="6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x v="2856"/>
    <b v="0"/>
    <n v="6"/>
    <b v="0"/>
    <s v="theater/plays"/>
    <x v="1"/>
    <x v="6"/>
    <n v="4.8666666666666663"/>
    <n v="24.333333333333332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x v="2857"/>
    <b v="0"/>
    <n v="15"/>
    <b v="0"/>
    <s v="theater/plays"/>
    <x v="1"/>
    <x v="6"/>
    <n v="19.736842105263158"/>
    <n v="5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x v="2858"/>
    <b v="0"/>
    <n v="0"/>
    <b v="0"/>
    <s v="theater/plays"/>
    <x v="1"/>
    <x v="6"/>
    <n v="0"/>
    <e v="#DIV/0!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x v="2859"/>
    <b v="0"/>
    <n v="1"/>
    <b v="0"/>
    <s v="theater/plays"/>
    <x v="1"/>
    <x v="6"/>
    <n v="1.7500000000000002"/>
    <n v="3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x v="2860"/>
    <b v="0"/>
    <n v="9"/>
    <b v="0"/>
    <s v="theater/plays"/>
    <x v="1"/>
    <x v="6"/>
    <n v="6.65"/>
    <n v="29.555555555555557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x v="2861"/>
    <b v="0"/>
    <n v="3"/>
    <b v="0"/>
    <s v="theater/plays"/>
    <x v="1"/>
    <x v="6"/>
    <n v="32"/>
    <n v="26.66666666666666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x v="2862"/>
    <b v="0"/>
    <n v="3"/>
    <b v="0"/>
    <s v="theater/plays"/>
    <x v="1"/>
    <x v="6"/>
    <n v="0.43307086614173229"/>
    <n v="18.333333333333332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x v="2863"/>
    <b v="0"/>
    <n v="1"/>
    <b v="0"/>
    <s v="theater/plays"/>
    <x v="1"/>
    <x v="6"/>
    <n v="0.04"/>
    <n v="20"/>
  </r>
  <r>
    <n v="2864"/>
    <s v="'Haunting Julia' by Alan Ayckbourn"/>
    <s v="Accessible, original theatre for all!"/>
    <n v="2500"/>
    <n v="40"/>
    <x v="2"/>
    <x v="1"/>
    <s v="GBP"/>
    <n v="1437139080"/>
    <x v="2864"/>
    <b v="0"/>
    <n v="3"/>
    <b v="0"/>
    <s v="theater/plays"/>
    <x v="1"/>
    <x v="6"/>
    <n v="1.6"/>
    <n v="13.333333333333334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x v="2865"/>
    <b v="0"/>
    <n v="0"/>
    <b v="0"/>
    <s v="theater/plays"/>
    <x v="1"/>
    <x v="6"/>
    <n v="0"/>
    <e v="#DIV/0!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x v="2866"/>
    <b v="0"/>
    <n v="2"/>
    <b v="0"/>
    <s v="theater/plays"/>
    <x v="1"/>
    <x v="6"/>
    <n v="0.89999999999999991"/>
    <n v="22.5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x v="2867"/>
    <b v="0"/>
    <n v="10"/>
    <b v="0"/>
    <s v="theater/plays"/>
    <x v="1"/>
    <x v="6"/>
    <n v="20.16"/>
    <n v="50.4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x v="2868"/>
    <b v="0"/>
    <n v="60"/>
    <b v="0"/>
    <s v="theater/plays"/>
    <x v="1"/>
    <x v="6"/>
    <n v="42.011733333333332"/>
    <n v="105.0293333333333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x v="2869"/>
    <b v="0"/>
    <n v="5"/>
    <b v="0"/>
    <s v="theater/plays"/>
    <x v="1"/>
    <x v="6"/>
    <n v="0.88500000000000001"/>
    <n v="35.4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x v="2870"/>
    <b v="0"/>
    <n v="9"/>
    <b v="0"/>
    <s v="theater/plays"/>
    <x v="1"/>
    <x v="6"/>
    <n v="15"/>
    <n v="83.333333333333329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x v="2871"/>
    <b v="0"/>
    <n v="13"/>
    <b v="0"/>
    <s v="theater/plays"/>
    <x v="1"/>
    <x v="6"/>
    <n v="4.67"/>
    <n v="35.92307692307692"/>
  </r>
  <r>
    <n v="2872"/>
    <s v="Loud Arts"/>
    <s v="Local Theatre group in Loudoun County, Virginia. Looking for funds to start producing shows!"/>
    <n v="3000"/>
    <n v="0"/>
    <x v="2"/>
    <x v="0"/>
    <s v="USD"/>
    <n v="1434768438"/>
    <x v="2872"/>
    <b v="0"/>
    <n v="0"/>
    <b v="0"/>
    <s v="theater/plays"/>
    <x v="1"/>
    <x v="6"/>
    <n v="0"/>
    <e v="#DIV/0!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x v="2873"/>
    <b v="0"/>
    <n v="8"/>
    <b v="0"/>
    <s v="theater/plays"/>
    <x v="1"/>
    <x v="6"/>
    <n v="38.119999999999997"/>
    <n v="119.125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x v="2874"/>
    <b v="0"/>
    <n v="3"/>
    <b v="0"/>
    <s v="theater/plays"/>
    <x v="1"/>
    <x v="6"/>
    <n v="5.42"/>
    <n v="90.333333333333329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x v="2875"/>
    <b v="0"/>
    <n v="3"/>
    <b v="0"/>
    <s v="theater/plays"/>
    <x v="1"/>
    <x v="6"/>
    <n v="3.4999999999999996E-2"/>
    <n v="2.3333333333333335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x v="2876"/>
    <b v="0"/>
    <n v="0"/>
    <b v="0"/>
    <s v="theater/plays"/>
    <x v="1"/>
    <x v="6"/>
    <n v="0"/>
    <e v="#DIV/0!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x v="2877"/>
    <b v="0"/>
    <n v="6"/>
    <b v="0"/>
    <s v="theater/plays"/>
    <x v="1"/>
    <x v="6"/>
    <n v="10.833333333333334"/>
    <n v="108.3333333333333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x v="2878"/>
    <b v="0"/>
    <n v="4"/>
    <b v="0"/>
    <s v="theater/plays"/>
    <x v="1"/>
    <x v="6"/>
    <n v="2.1"/>
    <n v="15.7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x v="2879"/>
    <b v="0"/>
    <n v="1"/>
    <b v="0"/>
    <s v="theater/plays"/>
    <x v="1"/>
    <x v="6"/>
    <n v="0.2589285714285714"/>
    <n v="2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x v="2880"/>
    <b v="0"/>
    <n v="29"/>
    <b v="0"/>
    <s v="theater/plays"/>
    <x v="1"/>
    <x v="6"/>
    <n v="23.333333333333332"/>
    <n v="96.551724137931032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x v="2881"/>
    <b v="0"/>
    <n v="0"/>
    <b v="0"/>
    <s v="theater/plays"/>
    <x v="1"/>
    <x v="6"/>
    <n v="0"/>
    <e v="#DIV/0!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x v="2882"/>
    <b v="0"/>
    <n v="4"/>
    <b v="0"/>
    <s v="theater/plays"/>
    <x v="1"/>
    <x v="6"/>
    <n v="33.6"/>
    <n v="6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x v="2883"/>
    <b v="0"/>
    <n v="5"/>
    <b v="0"/>
    <s v="theater/plays"/>
    <x v="1"/>
    <x v="6"/>
    <n v="19.079999999999998"/>
    <n v="381.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x v="2884"/>
    <b v="0"/>
    <n v="4"/>
    <b v="0"/>
    <s v="theater/plays"/>
    <x v="1"/>
    <x v="6"/>
    <n v="0.41111111111111115"/>
    <n v="46.25"/>
  </r>
  <r>
    <n v="2885"/>
    <s v="The Wedding"/>
    <s v="An historic and proud work of Polish nationalistic literature performed on stage."/>
    <n v="400"/>
    <n v="130"/>
    <x v="2"/>
    <x v="0"/>
    <s v="USD"/>
    <n v="1426294201"/>
    <x v="2885"/>
    <b v="0"/>
    <n v="5"/>
    <b v="0"/>
    <s v="theater/plays"/>
    <x v="1"/>
    <x v="6"/>
    <n v="32.5"/>
    <n v="2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x v="2886"/>
    <b v="0"/>
    <n v="1"/>
    <b v="0"/>
    <s v="theater/plays"/>
    <x v="1"/>
    <x v="6"/>
    <n v="5"/>
    <n v="1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x v="2887"/>
    <b v="0"/>
    <n v="1"/>
    <b v="0"/>
    <s v="theater/plays"/>
    <x v="1"/>
    <x v="6"/>
    <n v="0.16666666666666669"/>
    <n v="5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x v="2888"/>
    <b v="0"/>
    <n v="0"/>
    <b v="0"/>
    <s v="theater/plays"/>
    <x v="1"/>
    <x v="6"/>
    <n v="0"/>
    <e v="#DIV/0!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x v="2889"/>
    <b v="0"/>
    <n v="14"/>
    <b v="0"/>
    <s v="theater/plays"/>
    <x v="1"/>
    <x v="6"/>
    <n v="38.066666666666663"/>
    <n v="81.571428571428569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x v="2890"/>
    <b v="0"/>
    <n v="3"/>
    <b v="0"/>
    <s v="theater/plays"/>
    <x v="1"/>
    <x v="6"/>
    <n v="1.05"/>
    <n v="7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x v="2891"/>
    <b v="0"/>
    <n v="10"/>
    <b v="0"/>
    <s v="theater/plays"/>
    <x v="1"/>
    <x v="6"/>
    <n v="2.73"/>
    <n v="27.3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x v="2892"/>
    <b v="0"/>
    <n v="17"/>
    <b v="0"/>
    <s v="theater/plays"/>
    <x v="1"/>
    <x v="6"/>
    <n v="9.0909090909090917"/>
    <n v="29.411764705882351"/>
  </r>
  <r>
    <n v="2893"/>
    <s v="REDISCOVERING KIA THE PLAY"/>
    <s v="Fundraising for REDISCOVERING KIA THE PLAY"/>
    <n v="5000"/>
    <n v="25"/>
    <x v="2"/>
    <x v="0"/>
    <s v="USD"/>
    <n v="1420768800"/>
    <x v="2893"/>
    <b v="0"/>
    <n v="2"/>
    <b v="0"/>
    <s v="theater/plays"/>
    <x v="1"/>
    <x v="6"/>
    <n v="0.5"/>
    <n v="12.5"/>
  </r>
  <r>
    <n v="2894"/>
    <s v="How Could You Do This To Me (The Stage Play)"/>
    <s v="This Is A Story About A Woman A Man And A Woman"/>
    <n v="50000"/>
    <n v="0"/>
    <x v="2"/>
    <x v="0"/>
    <s v="USD"/>
    <n v="1428100815"/>
    <x v="2894"/>
    <b v="0"/>
    <n v="0"/>
    <b v="0"/>
    <s v="theater/plays"/>
    <x v="1"/>
    <x v="6"/>
    <n v="0"/>
    <e v="#DIV/0!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x v="2895"/>
    <b v="0"/>
    <n v="4"/>
    <b v="0"/>
    <s v="theater/plays"/>
    <x v="1"/>
    <x v="6"/>
    <n v="4.5999999999999996"/>
    <n v="5.7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x v="2896"/>
    <b v="0"/>
    <n v="12"/>
    <b v="0"/>
    <s v="theater/plays"/>
    <x v="1"/>
    <x v="6"/>
    <n v="20.833333333333336"/>
    <n v="52.08333333333333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x v="2897"/>
    <b v="0"/>
    <n v="3"/>
    <b v="0"/>
    <s v="theater/plays"/>
    <x v="1"/>
    <x v="6"/>
    <n v="4.583333333333333"/>
    <n v="183.33333333333334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x v="2898"/>
    <b v="0"/>
    <n v="12"/>
    <b v="0"/>
    <s v="theater/plays"/>
    <x v="1"/>
    <x v="6"/>
    <n v="4.2133333333333338"/>
    <n v="26.333333333333332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x v="2899"/>
    <b v="0"/>
    <n v="0"/>
    <b v="0"/>
    <s v="theater/plays"/>
    <x v="1"/>
    <x v="6"/>
    <n v="0"/>
    <e v="#DIV/0!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x v="2900"/>
    <b v="0"/>
    <n v="7"/>
    <b v="0"/>
    <s v="theater/plays"/>
    <x v="1"/>
    <x v="6"/>
    <n v="61.909090909090914"/>
    <n v="486.42857142857144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x v="2901"/>
    <b v="0"/>
    <n v="2"/>
    <b v="0"/>
    <s v="theater/plays"/>
    <x v="1"/>
    <x v="6"/>
    <n v="0.8"/>
    <n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x v="2902"/>
    <b v="0"/>
    <n v="1"/>
    <b v="0"/>
    <s v="theater/plays"/>
    <x v="1"/>
    <x v="6"/>
    <n v="1.6666666666666666E-2"/>
    <n v="2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x v="2903"/>
    <b v="0"/>
    <n v="4"/>
    <b v="0"/>
    <s v="theater/plays"/>
    <x v="1"/>
    <x v="6"/>
    <n v="0.77999999999999992"/>
    <n v="9.75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x v="2904"/>
    <b v="0"/>
    <n v="4"/>
    <b v="0"/>
    <s v="theater/plays"/>
    <x v="1"/>
    <x v="6"/>
    <n v="5"/>
    <n v="18.75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x v="2905"/>
    <b v="0"/>
    <n v="17"/>
    <b v="0"/>
    <s v="theater/plays"/>
    <x v="1"/>
    <x v="6"/>
    <n v="17.771428571428572"/>
    <n v="36.58823529411764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x v="2906"/>
    <b v="0"/>
    <n v="7"/>
    <b v="0"/>
    <s v="theater/plays"/>
    <x v="1"/>
    <x v="6"/>
    <n v="9.4166666666666661"/>
    <n v="80.714285714285708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x v="2907"/>
    <b v="0"/>
    <n v="2"/>
    <b v="0"/>
    <s v="theater/plays"/>
    <x v="1"/>
    <x v="6"/>
    <n v="0.08"/>
    <n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x v="2908"/>
    <b v="0"/>
    <n v="5"/>
    <b v="0"/>
    <s v="theater/plays"/>
    <x v="1"/>
    <x v="6"/>
    <n v="2.75"/>
    <n v="52.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x v="2909"/>
    <b v="0"/>
    <n v="1"/>
    <b v="0"/>
    <s v="theater/plays"/>
    <x v="1"/>
    <x v="6"/>
    <n v="1.1111111111111112E-2"/>
    <n v="2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x v="2910"/>
    <b v="0"/>
    <n v="1"/>
    <b v="0"/>
    <s v="theater/plays"/>
    <x v="1"/>
    <x v="6"/>
    <n v="3.3333333333333335E-3"/>
    <n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x v="2911"/>
    <b v="0"/>
    <n v="14"/>
    <b v="0"/>
    <s v="theater/plays"/>
    <x v="1"/>
    <x v="6"/>
    <n v="36.5"/>
    <n v="46.928571428571431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x v="2912"/>
    <b v="0"/>
    <n v="26"/>
    <b v="0"/>
    <s v="theater/plays"/>
    <x v="1"/>
    <x v="6"/>
    <n v="14.058171745152354"/>
    <n v="78.07692307692308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x v="2913"/>
    <b v="0"/>
    <n v="2"/>
    <b v="0"/>
    <s v="theater/plays"/>
    <x v="1"/>
    <x v="6"/>
    <n v="0.02"/>
    <n v="1"/>
  </r>
  <r>
    <n v="2914"/>
    <s v="Hercules the Panto"/>
    <s v="Hercules must complete four challenges in order to meet the father he never knew"/>
    <n v="25000"/>
    <n v="1"/>
    <x v="2"/>
    <x v="1"/>
    <s v="GBP"/>
    <n v="1426365994"/>
    <x v="2914"/>
    <b v="0"/>
    <n v="1"/>
    <b v="0"/>
    <s v="theater/plays"/>
    <x v="1"/>
    <x v="6"/>
    <n v="4.0000000000000001E-3"/>
    <n v="1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x v="2915"/>
    <b v="0"/>
    <n v="3"/>
    <b v="0"/>
    <s v="theater/plays"/>
    <x v="1"/>
    <x v="6"/>
    <n v="61.1"/>
    <n v="203.6666666666666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x v="2916"/>
    <b v="0"/>
    <n v="7"/>
    <b v="0"/>
    <s v="theater/plays"/>
    <x v="1"/>
    <x v="6"/>
    <n v="7.8378378378378386"/>
    <n v="20.714285714285715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x v="2917"/>
    <b v="0"/>
    <n v="9"/>
    <b v="0"/>
    <s v="theater/plays"/>
    <x v="1"/>
    <x v="6"/>
    <n v="21.85"/>
    <n v="48.55555555555555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x v="2918"/>
    <b v="0"/>
    <n v="20"/>
    <b v="0"/>
    <s v="theater/plays"/>
    <x v="1"/>
    <x v="6"/>
    <n v="27.24"/>
    <n v="68.099999999999994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x v="2919"/>
    <b v="0"/>
    <n v="6"/>
    <b v="0"/>
    <s v="theater/plays"/>
    <x v="1"/>
    <x v="6"/>
    <n v="8.5"/>
    <n v="8.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x v="2920"/>
    <b v="0"/>
    <n v="13"/>
    <b v="0"/>
    <s v="theater/plays"/>
    <x v="1"/>
    <x v="6"/>
    <n v="26.840000000000003"/>
    <n v="51.615384615384613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x v="2921"/>
    <b v="0"/>
    <n v="3"/>
    <b v="1"/>
    <s v="theater/musical"/>
    <x v="1"/>
    <x v="40"/>
    <n v="129"/>
    <n v="4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x v="2922"/>
    <b v="0"/>
    <n v="6"/>
    <b v="1"/>
    <s v="theater/musical"/>
    <x v="1"/>
    <x v="40"/>
    <n v="100"/>
    <n v="83.333333333333329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x v="2923"/>
    <b v="0"/>
    <n v="10"/>
    <b v="1"/>
    <s v="theater/musical"/>
    <x v="1"/>
    <x v="40"/>
    <n v="100"/>
    <n v="3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x v="2924"/>
    <b v="0"/>
    <n v="147"/>
    <b v="1"/>
    <s v="theater/musical"/>
    <x v="1"/>
    <x v="40"/>
    <n v="103.2"/>
    <n v="175.5102040816326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x v="2925"/>
    <b v="0"/>
    <n v="199"/>
    <b v="1"/>
    <s v="theater/musical"/>
    <x v="1"/>
    <x v="40"/>
    <n v="102.44597777777777"/>
    <n v="231.66175879396985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x v="2926"/>
    <b v="0"/>
    <n v="50"/>
    <b v="1"/>
    <s v="theater/musical"/>
    <x v="1"/>
    <x v="40"/>
    <n v="125"/>
    <n v="7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x v="2927"/>
    <b v="0"/>
    <n v="21"/>
    <b v="1"/>
    <s v="theater/musical"/>
    <x v="1"/>
    <x v="40"/>
    <n v="130.83333333333334"/>
    <n v="112.14285714285714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x v="2928"/>
    <b v="0"/>
    <n v="24"/>
    <b v="1"/>
    <s v="theater/musical"/>
    <x v="1"/>
    <x v="40"/>
    <n v="100"/>
    <n v="41.66666666666666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x v="2929"/>
    <b v="0"/>
    <n v="32"/>
    <b v="1"/>
    <s v="theater/musical"/>
    <x v="1"/>
    <x v="40"/>
    <n v="102.06937499999999"/>
    <n v="255.17343750000001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x v="2930"/>
    <b v="0"/>
    <n v="62"/>
    <b v="1"/>
    <s v="theater/musical"/>
    <x v="1"/>
    <x v="40"/>
    <n v="100.92000000000002"/>
    <n v="162.774193548387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x v="2931"/>
    <b v="0"/>
    <n v="9"/>
    <b v="1"/>
    <s v="theater/musical"/>
    <x v="1"/>
    <x v="40"/>
    <n v="106"/>
    <n v="88.333333333333329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x v="2932"/>
    <b v="0"/>
    <n v="38"/>
    <b v="1"/>
    <s v="theater/musical"/>
    <x v="1"/>
    <x v="40"/>
    <n v="105.0967741935484"/>
    <n v="85.736842105263165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x v="2933"/>
    <b v="0"/>
    <n v="54"/>
    <b v="1"/>
    <s v="theater/musical"/>
    <x v="1"/>
    <x v="40"/>
    <n v="102.76"/>
    <n v="47.574074074074076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x v="2934"/>
    <b v="0"/>
    <n v="37"/>
    <b v="1"/>
    <s v="theater/musical"/>
    <x v="1"/>
    <x v="40"/>
    <n v="108"/>
    <n v="72.972972972972968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x v="2935"/>
    <b v="0"/>
    <n v="39"/>
    <b v="1"/>
    <s v="theater/musical"/>
    <x v="1"/>
    <x v="40"/>
    <n v="100.88571428571429"/>
    <n v="90.53846153846153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x v="2936"/>
    <b v="0"/>
    <n v="34"/>
    <b v="1"/>
    <s v="theater/musical"/>
    <x v="1"/>
    <x v="40"/>
    <n v="128"/>
    <n v="37.647058823529413"/>
  </r>
  <r>
    <n v="2937"/>
    <s v="UCAS"/>
    <s v="UCAS is a new British musical premiering at the Edinburgh Fringe Festival 2014."/>
    <n v="1500"/>
    <n v="2000"/>
    <x v="0"/>
    <x v="1"/>
    <s v="GBP"/>
    <n v="1405249113"/>
    <x v="2937"/>
    <b v="0"/>
    <n v="55"/>
    <b v="1"/>
    <s v="theater/musical"/>
    <x v="1"/>
    <x v="40"/>
    <n v="133.33333333333331"/>
    <n v="36.363636363636367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x v="2938"/>
    <b v="0"/>
    <n v="32"/>
    <b v="1"/>
    <s v="theater/musical"/>
    <x v="1"/>
    <x v="40"/>
    <n v="101.375"/>
    <n v="126.71875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x v="2939"/>
    <b v="0"/>
    <n v="25"/>
    <b v="1"/>
    <s v="theater/musical"/>
    <x v="1"/>
    <x v="40"/>
    <n v="102.875"/>
    <n v="329.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x v="2940"/>
    <b v="0"/>
    <n v="33"/>
    <b v="1"/>
    <s v="theater/musical"/>
    <x v="1"/>
    <x v="40"/>
    <n v="107.24000000000001"/>
    <n v="81.242424242424249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x v="2941"/>
    <b v="0"/>
    <n v="1"/>
    <b v="0"/>
    <s v="theater/spaces"/>
    <x v="1"/>
    <x v="38"/>
    <n v="4.0000000000000001E-3"/>
    <n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x v="2942"/>
    <b v="0"/>
    <n v="202"/>
    <b v="0"/>
    <s v="theater/spaces"/>
    <x v="1"/>
    <x v="38"/>
    <n v="20.424999999999997"/>
    <n v="202.22772277227722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x v="2943"/>
    <b v="0"/>
    <n v="0"/>
    <b v="0"/>
    <s v="theater/spaces"/>
    <x v="1"/>
    <x v="38"/>
    <n v="0"/>
    <e v="#DIV/0!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x v="2944"/>
    <b v="0"/>
    <n v="1"/>
    <b v="0"/>
    <s v="theater/spaces"/>
    <x v="1"/>
    <x v="38"/>
    <n v="1"/>
    <n v="10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x v="2945"/>
    <b v="0"/>
    <n v="0"/>
    <b v="0"/>
    <s v="theater/spaces"/>
    <x v="1"/>
    <x v="38"/>
    <n v="0"/>
    <e v="#DIV/0!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x v="2946"/>
    <b v="0"/>
    <n v="2"/>
    <b v="0"/>
    <s v="theater/spaces"/>
    <x v="1"/>
    <x v="38"/>
    <n v="0.1"/>
    <n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x v="2947"/>
    <b v="0"/>
    <n v="13"/>
    <b v="0"/>
    <s v="theater/spaces"/>
    <x v="1"/>
    <x v="38"/>
    <n v="4.2880000000000003"/>
    <n v="82.461538461538467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x v="2948"/>
    <b v="0"/>
    <n v="9"/>
    <b v="0"/>
    <s v="theater/spaces"/>
    <x v="1"/>
    <x v="38"/>
    <n v="4.8000000000000004E-3"/>
    <n v="2.6666666666666665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x v="2949"/>
    <b v="0"/>
    <n v="2"/>
    <b v="0"/>
    <s v="theater/spaces"/>
    <x v="1"/>
    <x v="38"/>
    <n v="2.5"/>
    <n v="12.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x v="2950"/>
    <b v="0"/>
    <n v="0"/>
    <b v="0"/>
    <s v="theater/spaces"/>
    <x v="1"/>
    <x v="38"/>
    <n v="0"/>
    <e v="#DIV/0!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x v="2951"/>
    <b v="0"/>
    <n v="58"/>
    <b v="0"/>
    <s v="theater/spaces"/>
    <x v="1"/>
    <x v="38"/>
    <n v="2.1919999999999997"/>
    <n v="18.896551724137932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x v="2952"/>
    <b v="0"/>
    <n v="8"/>
    <b v="0"/>
    <s v="theater/spaces"/>
    <x v="1"/>
    <x v="38"/>
    <n v="8.0250000000000004"/>
    <n v="200.625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x v="2953"/>
    <b v="0"/>
    <n v="3"/>
    <b v="0"/>
    <s v="theater/spaces"/>
    <x v="1"/>
    <x v="38"/>
    <n v="0.15125"/>
    <n v="201.66666666666666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x v="2954"/>
    <b v="0"/>
    <n v="0"/>
    <b v="0"/>
    <s v="theater/spaces"/>
    <x v="1"/>
    <x v="38"/>
    <n v="0"/>
    <e v="#DIV/0!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x v="2955"/>
    <b v="0"/>
    <n v="11"/>
    <b v="0"/>
    <s v="theater/spaces"/>
    <x v="1"/>
    <x v="38"/>
    <n v="59.583333333333336"/>
    <n v="6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x v="2956"/>
    <b v="0"/>
    <n v="20"/>
    <b v="0"/>
    <s v="theater/spaces"/>
    <x v="1"/>
    <x v="38"/>
    <n v="16.734177215189874"/>
    <n v="66.099999999999994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x v="2957"/>
    <b v="0"/>
    <n v="3"/>
    <b v="0"/>
    <s v="theater/spaces"/>
    <x v="1"/>
    <x v="38"/>
    <n v="1.8666666666666669"/>
    <n v="93.333333333333329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x v="2958"/>
    <b v="0"/>
    <n v="0"/>
    <b v="0"/>
    <s v="theater/spaces"/>
    <x v="1"/>
    <x v="38"/>
    <n v="0"/>
    <e v="#DIV/0!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x v="2959"/>
    <b v="0"/>
    <n v="0"/>
    <b v="0"/>
    <s v="theater/spaces"/>
    <x v="1"/>
    <x v="38"/>
    <n v="0"/>
    <e v="#DIV/0!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x v="2960"/>
    <b v="0"/>
    <n v="0"/>
    <b v="0"/>
    <s v="theater/spaces"/>
    <x v="1"/>
    <x v="38"/>
    <n v="0"/>
    <e v="#DIV/0!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x v="2961"/>
    <b v="0"/>
    <n v="108"/>
    <b v="1"/>
    <s v="theater/plays"/>
    <x v="1"/>
    <x v="6"/>
    <n v="109.62"/>
    <n v="50.75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x v="2962"/>
    <b v="0"/>
    <n v="20"/>
    <b v="1"/>
    <s v="theater/plays"/>
    <x v="1"/>
    <x v="6"/>
    <n v="121.8"/>
    <n v="60.9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x v="2963"/>
    <b v="0"/>
    <n v="98"/>
    <b v="1"/>
    <s v="theater/plays"/>
    <x v="1"/>
    <x v="6"/>
    <n v="106.85"/>
    <n v="109.0306122448979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x v="2964"/>
    <b v="0"/>
    <n v="196"/>
    <b v="1"/>
    <s v="theater/plays"/>
    <x v="1"/>
    <x v="6"/>
    <n v="100.71379999999999"/>
    <n v="25.69229591836734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x v="2965"/>
    <b v="0"/>
    <n v="39"/>
    <b v="1"/>
    <s v="theater/plays"/>
    <x v="1"/>
    <x v="6"/>
    <n v="109.00000000000001"/>
    <n v="41.92307692307692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x v="2966"/>
    <b v="0"/>
    <n v="128"/>
    <b v="1"/>
    <s v="theater/plays"/>
    <x v="1"/>
    <x v="6"/>
    <n v="113.63000000000001"/>
    <n v="88.7734375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x v="2967"/>
    <b v="0"/>
    <n v="71"/>
    <b v="1"/>
    <s v="theater/plays"/>
    <x v="1"/>
    <x v="6"/>
    <n v="113.92"/>
    <n v="80.225352112676063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x v="2968"/>
    <b v="0"/>
    <n v="47"/>
    <b v="1"/>
    <s v="theater/plays"/>
    <x v="1"/>
    <x v="6"/>
    <n v="106"/>
    <n v="78.93617021276595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x v="2969"/>
    <b v="0"/>
    <n v="17"/>
    <b v="1"/>
    <s v="theater/plays"/>
    <x v="1"/>
    <x v="6"/>
    <n v="162.5"/>
    <n v="95.588235294117652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x v="2970"/>
    <b v="0"/>
    <n v="91"/>
    <b v="1"/>
    <s v="theater/plays"/>
    <x v="1"/>
    <x v="6"/>
    <n v="106"/>
    <n v="69.89010989010988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x v="2971"/>
    <b v="0"/>
    <n v="43"/>
    <b v="1"/>
    <s v="theater/plays"/>
    <x v="1"/>
    <x v="6"/>
    <n v="100.15624999999999"/>
    <n v="74.534883720930239"/>
  </r>
  <r>
    <n v="2972"/>
    <s v="A Bad Plan"/>
    <s v="A group of artists. A mythical art piece. A harrowing quest. And some margaritas."/>
    <n v="2000"/>
    <n v="2107"/>
    <x v="0"/>
    <x v="0"/>
    <s v="USD"/>
    <n v="1480899600"/>
    <x v="2972"/>
    <b v="0"/>
    <n v="17"/>
    <b v="1"/>
    <s v="theater/plays"/>
    <x v="1"/>
    <x v="6"/>
    <n v="105.35000000000001"/>
    <n v="123.94117647058823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x v="2973"/>
    <b v="0"/>
    <n v="33"/>
    <b v="1"/>
    <s v="theater/plays"/>
    <x v="1"/>
    <x v="6"/>
    <n v="174.8"/>
    <n v="264.84848484848487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x v="2974"/>
    <b v="0"/>
    <n v="87"/>
    <b v="1"/>
    <s v="theater/plays"/>
    <x v="1"/>
    <x v="6"/>
    <n v="102"/>
    <n v="58.62068965517241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x v="2975"/>
    <b v="0"/>
    <n v="113"/>
    <b v="1"/>
    <s v="theater/plays"/>
    <x v="1"/>
    <x v="6"/>
    <n v="100.125"/>
    <n v="70.884955752212392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x v="2976"/>
    <b v="0"/>
    <n v="14"/>
    <b v="1"/>
    <s v="theater/plays"/>
    <x v="1"/>
    <x v="6"/>
    <n v="171.42857142857142"/>
    <n v="8.571428571428571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x v="2977"/>
    <b v="0"/>
    <n v="30"/>
    <b v="1"/>
    <s v="theater/plays"/>
    <x v="1"/>
    <x v="6"/>
    <n v="113.56666666666666"/>
    <n v="113.5666666666666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x v="2978"/>
    <b v="0"/>
    <n v="16"/>
    <b v="1"/>
    <s v="theater/plays"/>
    <x v="1"/>
    <x v="6"/>
    <n v="129.46666666666667"/>
    <n v="60.6875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x v="2979"/>
    <b v="0"/>
    <n v="46"/>
    <b v="1"/>
    <s v="theater/plays"/>
    <x v="1"/>
    <x v="6"/>
    <n v="101.4"/>
    <n v="110.2173913043478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x v="2980"/>
    <b v="0"/>
    <n v="24"/>
    <b v="1"/>
    <s v="theater/plays"/>
    <x v="1"/>
    <x v="6"/>
    <n v="109.16666666666666"/>
    <n v="136.4583333333333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x v="2981"/>
    <b v="1"/>
    <n v="97"/>
    <b v="1"/>
    <s v="theater/spaces"/>
    <x v="1"/>
    <x v="38"/>
    <n v="128.92500000000001"/>
    <n v="53.164948453608247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x v="2982"/>
    <b v="1"/>
    <n v="59"/>
    <b v="1"/>
    <s v="theater/spaces"/>
    <x v="1"/>
    <x v="38"/>
    <n v="102.06"/>
    <n v="86.491525423728817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x v="2983"/>
    <b v="1"/>
    <n v="1095"/>
    <b v="1"/>
    <s v="theater/spaces"/>
    <x v="1"/>
    <x v="38"/>
    <n v="146.53957758620692"/>
    <n v="155.2382739726027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x v="2984"/>
    <b v="1"/>
    <n v="218"/>
    <b v="1"/>
    <s v="theater/spaces"/>
    <x v="1"/>
    <x v="38"/>
    <n v="100.352"/>
    <n v="115.08256880733946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x v="2985"/>
    <b v="0"/>
    <n v="111"/>
    <b v="1"/>
    <s v="theater/spaces"/>
    <x v="1"/>
    <x v="38"/>
    <n v="121.64999999999999"/>
    <n v="109.5945945945946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x v="2986"/>
    <b v="0"/>
    <n v="56"/>
    <b v="1"/>
    <s v="theater/spaces"/>
    <x v="1"/>
    <x v="38"/>
    <n v="105.5"/>
    <n v="45.214285714285715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x v="2987"/>
    <b v="0"/>
    <n v="265"/>
    <b v="1"/>
    <s v="theater/spaces"/>
    <x v="1"/>
    <x v="38"/>
    <n v="110.4008"/>
    <n v="104.15169811320754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x v="2988"/>
    <b v="0"/>
    <n v="28"/>
    <b v="1"/>
    <s v="theater/spaces"/>
    <x v="1"/>
    <x v="38"/>
    <n v="100"/>
    <n v="35.714285714285715"/>
  </r>
  <r>
    <n v="2989"/>
    <s v="Let's Light Up The Gem!"/>
    <s v="Bring the movies back to Bethel, Maine."/>
    <n v="20000"/>
    <n v="35307"/>
    <x v="0"/>
    <x v="0"/>
    <s v="USD"/>
    <n v="1450673940"/>
    <x v="2989"/>
    <b v="0"/>
    <n v="364"/>
    <b v="1"/>
    <s v="theater/spaces"/>
    <x v="1"/>
    <x v="38"/>
    <n v="176.535"/>
    <n v="96.997252747252745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x v="2990"/>
    <b v="0"/>
    <n v="27"/>
    <b v="1"/>
    <s v="theater/spaces"/>
    <x v="1"/>
    <x v="38"/>
    <n v="100"/>
    <n v="370.370370370370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x v="2991"/>
    <b v="0"/>
    <n v="93"/>
    <b v="1"/>
    <s v="theater/spaces"/>
    <x v="1"/>
    <x v="38"/>
    <n v="103.29411764705883"/>
    <n v="94.408602150537632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x v="2992"/>
    <b v="0"/>
    <n v="64"/>
    <b v="1"/>
    <s v="theater/spaces"/>
    <x v="1"/>
    <x v="38"/>
    <n v="104.5"/>
    <n v="48.984375"/>
  </r>
  <r>
    <n v="2993"/>
    <s v="TRUE WEST: Think, Dog! Productions"/>
    <s v="Help us build the Kitchen from Hell!"/>
    <n v="1000"/>
    <n v="1003"/>
    <x v="0"/>
    <x v="0"/>
    <s v="USD"/>
    <n v="1455998867"/>
    <x v="2993"/>
    <b v="0"/>
    <n v="22"/>
    <b v="1"/>
    <s v="theater/spaces"/>
    <x v="1"/>
    <x v="38"/>
    <n v="100.29999999999998"/>
    <n v="45.59090909090909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x v="2994"/>
    <b v="0"/>
    <n v="59"/>
    <b v="1"/>
    <s v="theater/spaces"/>
    <x v="1"/>
    <x v="38"/>
    <n v="457.74666666666673"/>
    <n v="23.27525423728813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x v="2995"/>
    <b v="0"/>
    <n v="249"/>
    <b v="1"/>
    <s v="theater/spaces"/>
    <x v="1"/>
    <x v="38"/>
    <n v="104.96000000000001"/>
    <n v="63.2289156626506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x v="2996"/>
    <b v="0"/>
    <n v="392"/>
    <b v="1"/>
    <s v="theater/spaces"/>
    <x v="1"/>
    <x v="38"/>
    <n v="171.94285714285715"/>
    <n v="153.5204081632653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x v="2997"/>
    <b v="0"/>
    <n v="115"/>
    <b v="1"/>
    <s v="theater/spaces"/>
    <x v="1"/>
    <x v="38"/>
    <n v="103.73000000000002"/>
    <n v="90.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x v="2998"/>
    <b v="0"/>
    <n v="433"/>
    <b v="1"/>
    <s v="theater/spaces"/>
    <x v="1"/>
    <x v="38"/>
    <n v="103.029"/>
    <n v="118.97113163972287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x v="2999"/>
    <b v="0"/>
    <n v="20"/>
    <b v="1"/>
    <s v="theater/spaces"/>
    <x v="1"/>
    <x v="38"/>
    <n v="118.88888888888889"/>
    <n v="80.25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x v="3000"/>
    <b v="0"/>
    <n v="8"/>
    <b v="1"/>
    <s v="theater/spaces"/>
    <x v="1"/>
    <x v="38"/>
    <n v="100"/>
    <n v="62.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x v="3001"/>
    <b v="0"/>
    <n v="175"/>
    <b v="1"/>
    <s v="theater/spaces"/>
    <x v="1"/>
    <x v="38"/>
    <n v="318.69988910451895"/>
    <n v="131.37719999999999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x v="3002"/>
    <b v="0"/>
    <n v="104"/>
    <b v="1"/>
    <s v="theater/spaces"/>
    <x v="1"/>
    <x v="38"/>
    <n v="108.50614285714286"/>
    <n v="73.03298076923077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x v="3003"/>
    <b v="0"/>
    <n v="17"/>
    <b v="1"/>
    <s v="theater/spaces"/>
    <x v="1"/>
    <x v="38"/>
    <n v="101.16666666666667"/>
    <n v="178.5294117647058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x v="3004"/>
    <b v="0"/>
    <n v="277"/>
    <b v="1"/>
    <s v="theater/spaces"/>
    <x v="1"/>
    <x v="38"/>
    <n v="112.815"/>
    <n v="162.9097472924187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x v="3005"/>
    <b v="0"/>
    <n v="118"/>
    <b v="1"/>
    <s v="theater/spaces"/>
    <x v="1"/>
    <x v="38"/>
    <n v="120.49622641509434"/>
    <n v="108.24237288135593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x v="3006"/>
    <b v="0"/>
    <n v="97"/>
    <b v="1"/>
    <s v="theater/spaces"/>
    <x v="1"/>
    <x v="38"/>
    <n v="107.74999999999999"/>
    <n v="88.865979381443296"/>
  </r>
  <r>
    <n v="3007"/>
    <s v="Bethlem"/>
    <s v="Consuite for 2015 CoreCon.  An adventure into insanity."/>
    <n v="600"/>
    <n v="1080"/>
    <x v="0"/>
    <x v="0"/>
    <s v="USD"/>
    <n v="1429938683"/>
    <x v="3007"/>
    <b v="0"/>
    <n v="20"/>
    <b v="1"/>
    <s v="theater/spaces"/>
    <x v="1"/>
    <x v="38"/>
    <n v="180"/>
    <n v="54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x v="3008"/>
    <b v="0"/>
    <n v="26"/>
    <b v="1"/>
    <s v="theater/spaces"/>
    <x v="1"/>
    <x v="38"/>
    <n v="101.16666666666667"/>
    <n v="116.73076923076923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x v="3009"/>
    <b v="0"/>
    <n v="128"/>
    <b v="1"/>
    <s v="theater/spaces"/>
    <x v="1"/>
    <x v="38"/>
    <n v="119.756"/>
    <n v="233.8984375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x v="3010"/>
    <b v="0"/>
    <n v="15"/>
    <b v="1"/>
    <s v="theater/spaces"/>
    <x v="1"/>
    <x v="38"/>
    <n v="158"/>
    <n v="15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x v="3011"/>
    <b v="0"/>
    <n v="25"/>
    <b v="1"/>
    <s v="theater/spaces"/>
    <x v="1"/>
    <x v="38"/>
    <n v="123.66666666666666"/>
    <n v="14.84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x v="3012"/>
    <b v="0"/>
    <n v="55"/>
    <b v="1"/>
    <s v="theater/spaces"/>
    <x v="1"/>
    <x v="38"/>
    <n v="117.12499999999999"/>
    <n v="85.18181818181818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x v="3013"/>
    <b v="0"/>
    <n v="107"/>
    <b v="1"/>
    <s v="theater/spaces"/>
    <x v="1"/>
    <x v="38"/>
    <n v="156.96"/>
    <n v="146.6915887850467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x v="3014"/>
    <b v="0"/>
    <n v="557"/>
    <b v="1"/>
    <s v="theater/spaces"/>
    <x v="1"/>
    <x v="38"/>
    <n v="113.104"/>
    <n v="50.76481149012567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x v="3015"/>
    <b v="0"/>
    <n v="40"/>
    <b v="1"/>
    <s v="theater/spaces"/>
    <x v="1"/>
    <x v="38"/>
    <n v="103.17647058823529"/>
    <n v="87.7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x v="3016"/>
    <b v="0"/>
    <n v="36"/>
    <b v="1"/>
    <s v="theater/spaces"/>
    <x v="1"/>
    <x v="38"/>
    <n v="102.61176470588236"/>
    <n v="242.27777777777777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x v="3017"/>
    <b v="0"/>
    <n v="159"/>
    <b v="1"/>
    <s v="theater/spaces"/>
    <x v="1"/>
    <x v="38"/>
    <n v="105.84090909090908"/>
    <n v="146.44654088050314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x v="3018"/>
    <b v="0"/>
    <n v="41"/>
    <b v="1"/>
    <s v="theater/spaces"/>
    <x v="1"/>
    <x v="38"/>
    <n v="100.71428571428571"/>
    <n v="103.17073170731707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x v="3019"/>
    <b v="0"/>
    <n v="226"/>
    <b v="1"/>
    <s v="theater/spaces"/>
    <x v="1"/>
    <x v="38"/>
    <n v="121.23333333333332"/>
    <n v="80.464601769911511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x v="3020"/>
    <b v="0"/>
    <n v="30"/>
    <b v="1"/>
    <s v="theater/spaces"/>
    <x v="1"/>
    <x v="38"/>
    <n v="100.57142857142858"/>
    <n v="234.66666666666666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x v="3021"/>
    <b v="0"/>
    <n v="103"/>
    <b v="1"/>
    <s v="theater/spaces"/>
    <x v="1"/>
    <x v="38"/>
    <n v="116.02222222222223"/>
    <n v="50.689320388349515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x v="3022"/>
    <b v="0"/>
    <n v="62"/>
    <b v="1"/>
    <s v="theater/spaces"/>
    <x v="1"/>
    <x v="38"/>
    <n v="100.88"/>
    <n v="162.70967741935485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x v="3023"/>
    <b v="0"/>
    <n v="6"/>
    <b v="1"/>
    <s v="theater/spaces"/>
    <x v="1"/>
    <x v="38"/>
    <n v="103"/>
    <n v="120.16666666666667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x v="3024"/>
    <b v="0"/>
    <n v="182"/>
    <b v="1"/>
    <s v="theater/spaces"/>
    <x v="1"/>
    <x v="38"/>
    <n v="246.42"/>
    <n v="67.69780219780220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x v="3025"/>
    <b v="0"/>
    <n v="145"/>
    <b v="1"/>
    <s v="theater/spaces"/>
    <x v="1"/>
    <x v="38"/>
    <n v="302.2"/>
    <n v="52.10344827586207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x v="3026"/>
    <b v="0"/>
    <n v="25"/>
    <b v="1"/>
    <s v="theater/spaces"/>
    <x v="1"/>
    <x v="38"/>
    <n v="143.33333333333334"/>
    <n v="51.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x v="3027"/>
    <b v="0"/>
    <n v="320"/>
    <b v="1"/>
    <s v="theater/spaces"/>
    <x v="1"/>
    <x v="38"/>
    <n v="131.44"/>
    <n v="164.3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x v="3028"/>
    <b v="0"/>
    <n v="99"/>
    <b v="1"/>
    <s v="theater/spaces"/>
    <x v="1"/>
    <x v="38"/>
    <n v="168.01999999999998"/>
    <n v="84.85858585858585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x v="3029"/>
    <b v="0"/>
    <n v="348"/>
    <b v="1"/>
    <s v="theater/spaces"/>
    <x v="1"/>
    <x v="38"/>
    <n v="109.67666666666666"/>
    <n v="94.548850574712645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x v="3030"/>
    <b v="0"/>
    <n v="41"/>
    <b v="1"/>
    <s v="theater/spaces"/>
    <x v="1"/>
    <x v="38"/>
    <n v="106.6857142857143"/>
    <n v="45.53658536585366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x v="3031"/>
    <b v="0"/>
    <n v="29"/>
    <b v="1"/>
    <s v="theater/spaces"/>
    <x v="1"/>
    <x v="38"/>
    <n v="100"/>
    <n v="51.724137931034484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x v="3032"/>
    <b v="0"/>
    <n v="25"/>
    <b v="1"/>
    <s v="theater/spaces"/>
    <x v="1"/>
    <x v="38"/>
    <n v="127.2"/>
    <n v="50.8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x v="3033"/>
    <b v="0"/>
    <n v="23"/>
    <b v="1"/>
    <s v="theater/spaces"/>
    <x v="1"/>
    <x v="38"/>
    <n v="146.53333333333333"/>
    <n v="191.13043478260869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x v="3034"/>
    <b v="0"/>
    <n v="1260"/>
    <b v="1"/>
    <s v="theater/spaces"/>
    <x v="1"/>
    <x v="38"/>
    <n v="112.53599999999999"/>
    <n v="89.314285714285717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x v="3035"/>
    <b v="0"/>
    <n v="307"/>
    <b v="1"/>
    <s v="theater/spaces"/>
    <x v="1"/>
    <x v="38"/>
    <n v="108.78684000000001"/>
    <n v="88.588631921824103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x v="3036"/>
    <b v="0"/>
    <n v="329"/>
    <b v="1"/>
    <s v="theater/spaces"/>
    <x v="1"/>
    <x v="38"/>
    <n v="126.732"/>
    <n v="96.300911854103347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x v="3037"/>
    <b v="0"/>
    <n v="32"/>
    <b v="1"/>
    <s v="theater/spaces"/>
    <x v="1"/>
    <x v="38"/>
    <n v="213.20000000000002"/>
    <n v="33.3125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x v="3038"/>
    <b v="0"/>
    <n v="27"/>
    <b v="1"/>
    <s v="theater/spaces"/>
    <x v="1"/>
    <x v="38"/>
    <n v="100.49999999999999"/>
    <n v="37.222222222222221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x v="3039"/>
    <b v="0"/>
    <n v="236"/>
    <b v="1"/>
    <s v="theater/spaces"/>
    <x v="1"/>
    <x v="38"/>
    <n v="108.71389999999998"/>
    <n v="92.13042372881355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x v="3040"/>
    <b v="0"/>
    <n v="42"/>
    <b v="1"/>
    <s v="theater/spaces"/>
    <x v="1"/>
    <x v="38"/>
    <n v="107.5"/>
    <n v="76.785714285714292"/>
  </r>
  <r>
    <n v="3041"/>
    <s v="Lend a Hand in Our Home"/>
    <s v="Privet! Hello! Bon Jour! We are the Arlekin Players Theatre and we need a home."/>
    <n v="8300"/>
    <n v="9170"/>
    <x v="0"/>
    <x v="0"/>
    <s v="USD"/>
    <n v="1453323048"/>
    <x v="3041"/>
    <b v="0"/>
    <n v="95"/>
    <b v="1"/>
    <s v="theater/spaces"/>
    <x v="1"/>
    <x v="38"/>
    <n v="110.48192771084338"/>
    <n v="96.526315789473685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x v="3042"/>
    <b v="0"/>
    <n v="37"/>
    <b v="1"/>
    <s v="theater/spaces"/>
    <x v="1"/>
    <x v="38"/>
    <n v="128"/>
    <n v="51.891891891891895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x v="3043"/>
    <b v="0"/>
    <n v="128"/>
    <b v="1"/>
    <s v="theater/spaces"/>
    <x v="1"/>
    <x v="38"/>
    <n v="110.00666666666667"/>
    <n v="128.9140625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x v="3044"/>
    <b v="0"/>
    <n v="156"/>
    <b v="1"/>
    <s v="theater/spaces"/>
    <x v="1"/>
    <x v="38"/>
    <n v="109.34166666666667"/>
    <n v="84.108974358974365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x v="3045"/>
    <b v="0"/>
    <n v="64"/>
    <b v="1"/>
    <s v="theater/spaces"/>
    <x v="1"/>
    <x v="38"/>
    <n v="132.70650000000001"/>
    <n v="82.94156250000000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x v="3046"/>
    <b v="0"/>
    <n v="58"/>
    <b v="1"/>
    <s v="theater/spaces"/>
    <x v="1"/>
    <x v="38"/>
    <n v="190.84810126582278"/>
    <n v="259.94827586206895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x v="3047"/>
    <b v="0"/>
    <n v="20"/>
    <b v="1"/>
    <s v="theater/spaces"/>
    <x v="1"/>
    <x v="38"/>
    <n v="149"/>
    <n v="37.25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x v="3048"/>
    <b v="0"/>
    <n v="47"/>
    <b v="1"/>
    <s v="theater/spaces"/>
    <x v="1"/>
    <x v="38"/>
    <n v="166.4"/>
    <n v="177.02127659574469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x v="3049"/>
    <b v="0"/>
    <n v="54"/>
    <b v="1"/>
    <s v="theater/spaces"/>
    <x v="1"/>
    <x v="38"/>
    <n v="106.66666666666667"/>
    <n v="74.074074074074076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x v="3050"/>
    <b v="0"/>
    <n v="9"/>
    <b v="1"/>
    <s v="theater/spaces"/>
    <x v="1"/>
    <x v="38"/>
    <n v="106"/>
    <n v="70.666666666666671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x v="3051"/>
    <b v="1"/>
    <n v="35"/>
    <b v="0"/>
    <s v="theater/spaces"/>
    <x v="1"/>
    <x v="38"/>
    <n v="23.62857142857143"/>
    <n v="23.62857142857143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x v="3052"/>
    <b v="0"/>
    <n v="2"/>
    <b v="0"/>
    <s v="theater/spaces"/>
    <x v="1"/>
    <x v="38"/>
    <n v="0.15"/>
    <n v="37.5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x v="3053"/>
    <b v="0"/>
    <n v="3"/>
    <b v="0"/>
    <s v="theater/spaces"/>
    <x v="1"/>
    <x v="38"/>
    <n v="0.4"/>
    <n v="13.33333333333333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x v="3054"/>
    <b v="0"/>
    <n v="0"/>
    <b v="0"/>
    <s v="theater/spaces"/>
    <x v="1"/>
    <x v="38"/>
    <n v="0"/>
    <e v="#DIV/0!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x v="3055"/>
    <b v="0"/>
    <n v="1"/>
    <b v="0"/>
    <s v="theater/spaces"/>
    <x v="1"/>
    <x v="38"/>
    <n v="5.0000000000000001E-3"/>
    <n v="1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x v="3056"/>
    <b v="0"/>
    <n v="0"/>
    <b v="0"/>
    <s v="theater/spaces"/>
    <x v="1"/>
    <x v="38"/>
    <n v="0"/>
    <e v="#DIV/0!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x v="3057"/>
    <b v="0"/>
    <n v="0"/>
    <b v="0"/>
    <s v="theater/spaces"/>
    <x v="1"/>
    <x v="38"/>
    <n v="0"/>
    <e v="#DIV/0!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x v="3058"/>
    <b v="0"/>
    <n v="3"/>
    <b v="0"/>
    <s v="theater/spaces"/>
    <x v="1"/>
    <x v="38"/>
    <n v="1.6666666666666666E-2"/>
    <n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x v="3059"/>
    <b v="0"/>
    <n v="11"/>
    <b v="0"/>
    <s v="theater/spaces"/>
    <x v="1"/>
    <x v="38"/>
    <n v="3.0066666666666664"/>
    <n v="41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x v="3060"/>
    <b v="0"/>
    <n v="6"/>
    <b v="0"/>
    <s v="theater/spaces"/>
    <x v="1"/>
    <x v="38"/>
    <n v="0.15227272727272728"/>
    <n v="55.833333333333336"/>
  </r>
  <r>
    <n v="3061"/>
    <s v="Help Save Parkway Cinemas!"/>
    <s v="Save a historic Local theater."/>
    <n v="1000000"/>
    <n v="0"/>
    <x v="2"/>
    <x v="0"/>
    <s v="USD"/>
    <n v="1407955748"/>
    <x v="3061"/>
    <b v="0"/>
    <n v="0"/>
    <b v="0"/>
    <s v="theater/spaces"/>
    <x v="1"/>
    <x v="38"/>
    <n v="0"/>
    <e v="#DIV/0!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x v="3062"/>
    <b v="0"/>
    <n v="67"/>
    <b v="0"/>
    <s v="theater/spaces"/>
    <x v="1"/>
    <x v="38"/>
    <n v="66.84"/>
    <n v="99.761194029850742"/>
  </r>
  <r>
    <n v="3063"/>
    <s v="Spec Haus"/>
    <s v="Members of the local Miami music scene are putting together a venue/creative space in Kendall!"/>
    <n v="3000"/>
    <n v="587"/>
    <x v="2"/>
    <x v="0"/>
    <s v="USD"/>
    <n v="1477174138"/>
    <x v="3063"/>
    <b v="0"/>
    <n v="23"/>
    <b v="0"/>
    <s v="theater/spaces"/>
    <x v="1"/>
    <x v="38"/>
    <n v="19.566666666666666"/>
    <n v="25.521739130434781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x v="3064"/>
    <b v="0"/>
    <n v="72"/>
    <b v="0"/>
    <s v="theater/spaces"/>
    <x v="1"/>
    <x v="38"/>
    <n v="11.294666666666666"/>
    <n v="117.65277777777777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x v="3065"/>
    <b v="0"/>
    <n v="2"/>
    <b v="0"/>
    <s v="theater/spaces"/>
    <x v="1"/>
    <x v="38"/>
    <n v="0.04"/>
    <n v="5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x v="3066"/>
    <b v="0"/>
    <n v="15"/>
    <b v="0"/>
    <s v="theater/spaces"/>
    <x v="1"/>
    <x v="38"/>
    <n v="11.985714285714286"/>
    <n v="2796.6666666666665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x v="3067"/>
    <b v="0"/>
    <n v="1"/>
    <b v="0"/>
    <s v="theater/spaces"/>
    <x v="1"/>
    <x v="38"/>
    <n v="2.5"/>
    <n v="20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x v="3068"/>
    <b v="0"/>
    <n v="2"/>
    <b v="0"/>
    <s v="theater/spaces"/>
    <x v="1"/>
    <x v="38"/>
    <n v="6.9999999999999993E-2"/>
    <n v="87.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x v="3069"/>
    <b v="0"/>
    <n v="7"/>
    <b v="0"/>
    <s v="theater/spaces"/>
    <x v="1"/>
    <x v="38"/>
    <n v="14.099999999999998"/>
    <n v="20.142857142857142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x v="3070"/>
    <b v="0"/>
    <n v="16"/>
    <b v="0"/>
    <s v="theater/spaces"/>
    <x v="1"/>
    <x v="38"/>
    <n v="3.34"/>
    <n v="20.875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x v="3071"/>
    <b v="0"/>
    <n v="117"/>
    <b v="0"/>
    <s v="theater/spaces"/>
    <x v="1"/>
    <x v="38"/>
    <n v="59.774999999999999"/>
    <n v="61.307692307692307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x v="3072"/>
    <b v="0"/>
    <n v="2"/>
    <b v="0"/>
    <s v="theater/spaces"/>
    <x v="1"/>
    <x v="38"/>
    <n v="1.6666666666666666E-2"/>
    <n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x v="3073"/>
    <b v="0"/>
    <n v="7"/>
    <b v="0"/>
    <s v="theater/spaces"/>
    <x v="1"/>
    <x v="38"/>
    <n v="2.3035714285714284E-2"/>
    <n v="92.142857142857139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x v="3074"/>
    <b v="0"/>
    <n v="3"/>
    <b v="0"/>
    <s v="theater/spaces"/>
    <x v="1"/>
    <x v="38"/>
    <n v="8.8000000000000009E-2"/>
    <n v="7.333333333333333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x v="3075"/>
    <b v="0"/>
    <n v="20"/>
    <b v="0"/>
    <s v="theater/spaces"/>
    <x v="1"/>
    <x v="38"/>
    <n v="8.64"/>
    <n v="64.8"/>
  </r>
  <r>
    <n v="3076"/>
    <s v="10,000 Hours"/>
    <s v="Helping female comedians get in their 10,000 Hours of practice!"/>
    <n v="10000"/>
    <n v="1506"/>
    <x v="2"/>
    <x v="0"/>
    <s v="USD"/>
    <n v="1444405123"/>
    <x v="3076"/>
    <b v="0"/>
    <n v="50"/>
    <b v="0"/>
    <s v="theater/spaces"/>
    <x v="1"/>
    <x v="38"/>
    <n v="15.06"/>
    <n v="30.12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x v="3077"/>
    <b v="0"/>
    <n v="2"/>
    <b v="0"/>
    <s v="theater/spaces"/>
    <x v="1"/>
    <x v="38"/>
    <n v="0.47727272727272729"/>
    <n v="52.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x v="3078"/>
    <b v="0"/>
    <n v="3"/>
    <b v="0"/>
    <s v="theater/spaces"/>
    <x v="1"/>
    <x v="38"/>
    <n v="0.11833333333333333"/>
    <n v="23.66666666666666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x v="3079"/>
    <b v="0"/>
    <n v="27"/>
    <b v="0"/>
    <s v="theater/spaces"/>
    <x v="1"/>
    <x v="38"/>
    <n v="0.8417399858735245"/>
    <n v="415.77777777777777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x v="3080"/>
    <b v="0"/>
    <n v="7"/>
    <b v="0"/>
    <s v="theater/spaces"/>
    <x v="1"/>
    <x v="38"/>
    <n v="1.8799999999999997E-2"/>
    <n v="53.714285714285715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x v="3081"/>
    <b v="0"/>
    <n v="5"/>
    <b v="0"/>
    <s v="theater/spaces"/>
    <x v="1"/>
    <x v="38"/>
    <n v="0.21029999999999999"/>
    <n v="420.6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x v="3082"/>
    <b v="0"/>
    <n v="0"/>
    <b v="0"/>
    <s v="theater/spaces"/>
    <x v="1"/>
    <x v="38"/>
    <n v="0"/>
    <e v="#DIV/0!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x v="3083"/>
    <b v="0"/>
    <n v="3"/>
    <b v="0"/>
    <s v="theater/spaces"/>
    <x v="1"/>
    <x v="38"/>
    <n v="0.27999999999999997"/>
    <n v="18.66666666666666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x v="3084"/>
    <b v="0"/>
    <n v="6"/>
    <b v="0"/>
    <s v="theater/spaces"/>
    <x v="1"/>
    <x v="38"/>
    <n v="11.57920670115792"/>
    <n v="78.33333333333332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x v="3085"/>
    <b v="0"/>
    <n v="9"/>
    <b v="0"/>
    <s v="theater/spaces"/>
    <x v="1"/>
    <x v="38"/>
    <n v="2.44"/>
    <n v="67.77777777777777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x v="3086"/>
    <b v="0"/>
    <n v="3"/>
    <b v="0"/>
    <s v="theater/spaces"/>
    <x v="1"/>
    <x v="38"/>
    <n v="0.25"/>
    <n v="16.66666666666666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x v="3087"/>
    <b v="0"/>
    <n v="2"/>
    <b v="0"/>
    <s v="theater/spaces"/>
    <x v="1"/>
    <x v="38"/>
    <n v="0.625"/>
    <n v="62.5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x v="3088"/>
    <b v="0"/>
    <n v="3"/>
    <b v="0"/>
    <s v="theater/spaces"/>
    <x v="1"/>
    <x v="38"/>
    <n v="0.19384615384615383"/>
    <n v="42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x v="3089"/>
    <b v="0"/>
    <n v="45"/>
    <b v="0"/>
    <s v="theater/spaces"/>
    <x v="1"/>
    <x v="38"/>
    <n v="23.416"/>
    <n v="130.0888888888889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x v="3090"/>
    <b v="0"/>
    <n v="9"/>
    <b v="0"/>
    <s v="theater/spaces"/>
    <x v="1"/>
    <x v="38"/>
    <n v="5.0808888888888886"/>
    <n v="1270.2222222222222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x v="3091"/>
    <b v="0"/>
    <n v="9"/>
    <b v="0"/>
    <s v="theater/spaces"/>
    <x v="1"/>
    <x v="38"/>
    <n v="15.920000000000002"/>
    <n v="88.4444444444444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x v="3092"/>
    <b v="0"/>
    <n v="21"/>
    <b v="0"/>
    <s v="theater/spaces"/>
    <x v="1"/>
    <x v="38"/>
    <n v="1.1831900000000002"/>
    <n v="56.342380952380957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x v="3093"/>
    <b v="0"/>
    <n v="17"/>
    <b v="0"/>
    <s v="theater/spaces"/>
    <x v="1"/>
    <x v="38"/>
    <n v="22.75"/>
    <n v="53.529411764705884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x v="3094"/>
    <b v="0"/>
    <n v="1"/>
    <b v="0"/>
    <s v="theater/spaces"/>
    <x v="1"/>
    <x v="38"/>
    <n v="2.5000000000000001E-2"/>
    <n v="25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x v="3095"/>
    <b v="0"/>
    <n v="1"/>
    <b v="0"/>
    <s v="theater/spaces"/>
    <x v="1"/>
    <x v="38"/>
    <n v="0.33512064343163539"/>
    <n v="5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x v="3096"/>
    <b v="0"/>
    <n v="14"/>
    <b v="0"/>
    <s v="theater/spaces"/>
    <x v="1"/>
    <x v="38"/>
    <n v="3.9750000000000001"/>
    <n v="56.785714285714285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x v="3097"/>
    <b v="0"/>
    <n v="42"/>
    <b v="0"/>
    <s v="theater/spaces"/>
    <x v="1"/>
    <x v="38"/>
    <n v="17.150000000000002"/>
    <n v="40.833333333333336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x v="3098"/>
    <b v="0"/>
    <n v="27"/>
    <b v="0"/>
    <s v="theater/spaces"/>
    <x v="1"/>
    <x v="38"/>
    <n v="3.6080041046690612"/>
    <n v="65.111111111111114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x v="3099"/>
    <b v="0"/>
    <n v="5"/>
    <b v="0"/>
    <s v="theater/spaces"/>
    <x v="1"/>
    <x v="38"/>
    <n v="13.900000000000002"/>
    <n v="55.6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x v="3100"/>
    <b v="0"/>
    <n v="13"/>
    <b v="0"/>
    <s v="theater/spaces"/>
    <x v="1"/>
    <x v="38"/>
    <n v="15.225"/>
    <n v="140.5384615384615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x v="3101"/>
    <b v="0"/>
    <n v="12"/>
    <b v="0"/>
    <s v="theater/spaces"/>
    <x v="1"/>
    <x v="38"/>
    <n v="12"/>
    <n v="25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x v="3102"/>
    <b v="0"/>
    <n v="90"/>
    <b v="0"/>
    <s v="theater/spaces"/>
    <x v="1"/>
    <x v="38"/>
    <n v="39.112499999999997"/>
    <n v="69.533333333333331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x v="3103"/>
    <b v="0"/>
    <n v="2"/>
    <b v="0"/>
    <s v="theater/spaces"/>
    <x v="1"/>
    <x v="38"/>
    <n v="0.26829268292682928"/>
    <n v="5.5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x v="3104"/>
    <b v="0"/>
    <n v="5"/>
    <b v="0"/>
    <s v="theater/spaces"/>
    <x v="1"/>
    <x v="38"/>
    <n v="29.625"/>
    <n v="237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x v="3105"/>
    <b v="0"/>
    <n v="31"/>
    <b v="0"/>
    <s v="theater/spaces"/>
    <x v="1"/>
    <x v="38"/>
    <n v="42.360992301112063"/>
    <n v="79.87096774193548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x v="3106"/>
    <b v="0"/>
    <n v="4"/>
    <b v="0"/>
    <s v="theater/spaces"/>
    <x v="1"/>
    <x v="38"/>
    <n v="4.1000000000000005"/>
    <n v="10.25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x v="3107"/>
    <b v="0"/>
    <n v="29"/>
    <b v="0"/>
    <s v="theater/spaces"/>
    <x v="1"/>
    <x v="38"/>
    <n v="19.762499999999999"/>
    <n v="272.58620689655174"/>
  </r>
  <r>
    <n v="3108"/>
    <s v="Funding a home for our Children's Theater"/>
    <s v="We need a permanent home for the theater!"/>
    <n v="50000"/>
    <n v="26"/>
    <x v="2"/>
    <x v="0"/>
    <s v="USD"/>
    <n v="1430234394"/>
    <x v="3108"/>
    <b v="0"/>
    <n v="2"/>
    <b v="0"/>
    <s v="theater/spaces"/>
    <x v="1"/>
    <x v="38"/>
    <n v="5.1999999999999998E-2"/>
    <n v="1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x v="3109"/>
    <b v="0"/>
    <n v="114"/>
    <b v="0"/>
    <s v="theater/spaces"/>
    <x v="1"/>
    <x v="38"/>
    <n v="25.030188679245285"/>
    <n v="58.18421052631578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x v="3110"/>
    <b v="0"/>
    <n v="1"/>
    <b v="0"/>
    <s v="theater/spaces"/>
    <x v="1"/>
    <x v="38"/>
    <n v="0.04"/>
    <n v="10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x v="3111"/>
    <b v="0"/>
    <n v="76"/>
    <b v="0"/>
    <s v="theater/spaces"/>
    <x v="1"/>
    <x v="38"/>
    <n v="26.640000000000004"/>
    <n v="70.10526315789474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x v="3112"/>
    <b v="0"/>
    <n v="9"/>
    <b v="0"/>
    <s v="theater/spaces"/>
    <x v="1"/>
    <x v="38"/>
    <n v="4.7363636363636363"/>
    <n v="57.888888888888886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x v="3113"/>
    <b v="0"/>
    <n v="37"/>
    <b v="0"/>
    <s v="theater/spaces"/>
    <x v="1"/>
    <x v="38"/>
    <n v="4.2435339894712749"/>
    <n v="125.2702702702702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x v="3114"/>
    <b v="0"/>
    <n v="0"/>
    <b v="0"/>
    <s v="theater/spaces"/>
    <x v="1"/>
    <x v="38"/>
    <n v="0"/>
    <e v="#DIV/0!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x v="3115"/>
    <b v="0"/>
    <n v="1"/>
    <b v="0"/>
    <s v="theater/spaces"/>
    <x v="1"/>
    <x v="38"/>
    <n v="3"/>
    <n v="300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x v="3116"/>
    <b v="0"/>
    <n v="10"/>
    <b v="0"/>
    <s v="theater/spaces"/>
    <x v="1"/>
    <x v="38"/>
    <n v="57.333333333333336"/>
    <n v="43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x v="3117"/>
    <b v="0"/>
    <n v="1"/>
    <b v="0"/>
    <s v="theater/spaces"/>
    <x v="1"/>
    <x v="38"/>
    <n v="0.1"/>
    <n v="1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x v="3118"/>
    <b v="0"/>
    <n v="2"/>
    <b v="0"/>
    <s v="theater/spaces"/>
    <x v="1"/>
    <x v="38"/>
    <n v="0.31"/>
    <n v="775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x v="3119"/>
    <b v="0"/>
    <n v="1"/>
    <b v="0"/>
    <s v="theater/spaces"/>
    <x v="1"/>
    <x v="38"/>
    <n v="0.05"/>
    <n v="5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x v="3120"/>
    <b v="0"/>
    <n v="10"/>
    <b v="0"/>
    <s v="theater/spaces"/>
    <x v="1"/>
    <x v="38"/>
    <n v="9.8461538461538465E-3"/>
    <n v="12.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x v="3121"/>
    <b v="0"/>
    <n v="1"/>
    <b v="0"/>
    <s v="theater/spaces"/>
    <x v="1"/>
    <x v="38"/>
    <n v="0.66666666666666674"/>
    <n v="10"/>
  </r>
  <r>
    <n v="3122"/>
    <s v="be back soon (Canceled)"/>
    <s v="cancelled until further notice"/>
    <n v="199"/>
    <n v="116"/>
    <x v="1"/>
    <x v="0"/>
    <s v="USD"/>
    <n v="1478733732"/>
    <x v="3122"/>
    <b v="0"/>
    <n v="2"/>
    <b v="0"/>
    <s v="theater/spaces"/>
    <x v="1"/>
    <x v="38"/>
    <n v="58.291457286432156"/>
    <n v="5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x v="3123"/>
    <b v="0"/>
    <n v="348"/>
    <b v="0"/>
    <s v="theater/spaces"/>
    <x v="1"/>
    <x v="38"/>
    <n v="68.153599999999997"/>
    <n v="244.80459770114942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x v="3124"/>
    <b v="0"/>
    <n v="4"/>
    <b v="0"/>
    <s v="theater/spaces"/>
    <x v="1"/>
    <x v="38"/>
    <n v="3.2499999999999999E-3"/>
    <n v="6.5"/>
  </r>
  <r>
    <n v="3125"/>
    <s v="N/A (Canceled)"/>
    <s v="N/A"/>
    <n v="1500000"/>
    <n v="0"/>
    <x v="1"/>
    <x v="0"/>
    <s v="USD"/>
    <n v="1452142672"/>
    <x v="3125"/>
    <b v="0"/>
    <n v="0"/>
    <b v="0"/>
    <s v="theater/spaces"/>
    <x v="1"/>
    <x v="38"/>
    <n v="0"/>
    <e v="#DIV/0!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x v="3126"/>
    <b v="0"/>
    <n v="17"/>
    <b v="0"/>
    <s v="theater/spaces"/>
    <x v="1"/>
    <x v="38"/>
    <n v="4.16"/>
    <n v="61.176470588235297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x v="3127"/>
    <b v="0"/>
    <n v="0"/>
    <b v="0"/>
    <s v="theater/spaces"/>
    <x v="1"/>
    <x v="38"/>
    <n v="0"/>
    <e v="#DIV/0!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x v="3128"/>
    <b v="0"/>
    <n v="117"/>
    <b v="0"/>
    <s v="theater/plays"/>
    <x v="1"/>
    <x v="6"/>
    <n v="108.60666666666667"/>
    <n v="139.23931623931625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x v="3129"/>
    <b v="0"/>
    <n v="1"/>
    <b v="0"/>
    <s v="theater/plays"/>
    <x v="1"/>
    <x v="6"/>
    <n v="0.8"/>
    <n v="10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x v="3130"/>
    <b v="0"/>
    <n v="4"/>
    <b v="0"/>
    <s v="theater/plays"/>
    <x v="1"/>
    <x v="6"/>
    <n v="3.75"/>
    <n v="93.75"/>
  </r>
  <r>
    <n v="3131"/>
    <s v="SNAKE EYES"/>
    <s v="A Staged Reading of &quot;Snake Eyes,&quot; a new play by Alex Rafala"/>
    <n v="4100"/>
    <n v="645"/>
    <x v="3"/>
    <x v="0"/>
    <s v="USD"/>
    <n v="1491656045"/>
    <x v="3131"/>
    <b v="0"/>
    <n v="12"/>
    <b v="0"/>
    <s v="theater/plays"/>
    <x v="1"/>
    <x v="6"/>
    <n v="15.731707317073171"/>
    <n v="53.75"/>
  </r>
  <r>
    <n v="3132"/>
    <s v="A Bite of a Snake Play"/>
    <s v="Smells Like Money, Drips Like Honey, Taste Like Mocha, Better Run AWAY"/>
    <n v="30000"/>
    <n v="10"/>
    <x v="3"/>
    <x v="0"/>
    <s v="USD"/>
    <n v="1492759460"/>
    <x v="3132"/>
    <b v="0"/>
    <n v="1"/>
    <b v="0"/>
    <s v="theater/plays"/>
    <x v="1"/>
    <x v="6"/>
    <n v="3.3333333333333333E-2"/>
    <n v="1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x v="3133"/>
    <b v="0"/>
    <n v="16"/>
    <b v="0"/>
    <s v="theater/plays"/>
    <x v="1"/>
    <x v="6"/>
    <n v="108"/>
    <n v="33.75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x v="3134"/>
    <b v="0"/>
    <n v="12"/>
    <b v="0"/>
    <s v="theater/plays"/>
    <x v="1"/>
    <x v="6"/>
    <n v="22.5"/>
    <n v="18.7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x v="3135"/>
    <b v="0"/>
    <n v="7"/>
    <b v="0"/>
    <s v="theater/plays"/>
    <x v="1"/>
    <x v="6"/>
    <n v="20.849420849420849"/>
    <n v="23.142857142857142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x v="3136"/>
    <b v="0"/>
    <n v="22"/>
    <b v="0"/>
    <s v="theater/plays"/>
    <x v="1"/>
    <x v="6"/>
    <n v="127.8"/>
    <n v="29.045454545454547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x v="3137"/>
    <b v="0"/>
    <n v="1"/>
    <b v="0"/>
    <s v="theater/plays"/>
    <x v="1"/>
    <x v="6"/>
    <n v="3.3333333333333335"/>
    <n v="5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x v="3138"/>
    <b v="0"/>
    <n v="0"/>
    <b v="0"/>
    <s v="theater/plays"/>
    <x v="1"/>
    <x v="6"/>
    <n v="0"/>
    <e v="#DIV/0!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x v="3139"/>
    <b v="0"/>
    <n v="6"/>
    <b v="0"/>
    <s v="theater/plays"/>
    <x v="1"/>
    <x v="6"/>
    <n v="5.4"/>
    <n v="45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x v="3140"/>
    <b v="0"/>
    <n v="4"/>
    <b v="0"/>
    <s v="theater/plays"/>
    <x v="1"/>
    <x v="6"/>
    <n v="0.96"/>
    <n v="24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x v="3141"/>
    <b v="0"/>
    <n v="8"/>
    <b v="0"/>
    <s v="theater/plays"/>
    <x v="1"/>
    <x v="6"/>
    <n v="51.6"/>
    <n v="32.25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x v="3142"/>
    <b v="0"/>
    <n v="3"/>
    <b v="0"/>
    <s v="theater/plays"/>
    <x v="1"/>
    <x v="6"/>
    <n v="1.6363636363636365"/>
    <n v="1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x v="3143"/>
    <b v="0"/>
    <n v="0"/>
    <b v="0"/>
    <s v="theater/plays"/>
    <x v="1"/>
    <x v="6"/>
    <n v="0"/>
    <e v="#DIV/0!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x v="3144"/>
    <b v="0"/>
    <n v="30"/>
    <b v="0"/>
    <s v="theater/plays"/>
    <x v="1"/>
    <x v="6"/>
    <n v="75.400000000000006"/>
    <n v="251.33333333333334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x v="3145"/>
    <b v="0"/>
    <n v="0"/>
    <b v="0"/>
    <s v="theater/plays"/>
    <x v="1"/>
    <x v="6"/>
    <n v="0"/>
    <e v="#DIV/0!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x v="3146"/>
    <b v="0"/>
    <n v="12"/>
    <b v="0"/>
    <s v="theater/plays"/>
    <x v="1"/>
    <x v="6"/>
    <n v="10.5"/>
    <n v="437.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x v="3147"/>
    <b v="1"/>
    <n v="213"/>
    <b v="1"/>
    <s v="theater/plays"/>
    <x v="1"/>
    <x v="6"/>
    <n v="117.52499999999999"/>
    <n v="110.35211267605634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x v="3148"/>
    <b v="1"/>
    <n v="57"/>
    <b v="1"/>
    <s v="theater/plays"/>
    <x v="1"/>
    <x v="6"/>
    <n v="131.16666666666669"/>
    <n v="41.421052631578945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x v="3149"/>
    <b v="1"/>
    <n v="25"/>
    <b v="1"/>
    <s v="theater/plays"/>
    <x v="1"/>
    <x v="6"/>
    <n v="104"/>
    <n v="5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x v="3150"/>
    <b v="1"/>
    <n v="104"/>
    <b v="1"/>
    <s v="theater/plays"/>
    <x v="1"/>
    <x v="6"/>
    <n v="101"/>
    <n v="33.990384615384613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x v="3151"/>
    <b v="1"/>
    <n v="34"/>
    <b v="1"/>
    <s v="theater/plays"/>
    <x v="1"/>
    <x v="6"/>
    <n v="100.4"/>
    <n v="103.35294117647059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x v="3152"/>
    <b v="1"/>
    <n v="67"/>
    <b v="1"/>
    <s v="theater/plays"/>
    <x v="1"/>
    <x v="6"/>
    <n v="105.95454545454545"/>
    <n v="34.79104477611940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x v="3153"/>
    <b v="1"/>
    <n v="241"/>
    <b v="1"/>
    <s v="theater/plays"/>
    <x v="1"/>
    <x v="6"/>
    <n v="335.58333333333337"/>
    <n v="41.773858921161825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x v="3154"/>
    <b v="1"/>
    <n v="123"/>
    <b v="1"/>
    <s v="theater/plays"/>
    <x v="1"/>
    <x v="6"/>
    <n v="112.92857142857142"/>
    <n v="64.26829268292682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x v="3155"/>
    <b v="1"/>
    <n v="302"/>
    <b v="1"/>
    <s v="theater/plays"/>
    <x v="1"/>
    <x v="6"/>
    <n v="188.50460000000001"/>
    <n v="31.20937086092715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x v="3156"/>
    <b v="1"/>
    <n v="89"/>
    <b v="1"/>
    <s v="theater/plays"/>
    <x v="1"/>
    <x v="6"/>
    <n v="101.81818181818181"/>
    <n v="62.921348314606739"/>
  </r>
  <r>
    <n v="3157"/>
    <s v="Summer FourPlay"/>
    <s v="Four Directors.  Four One Acts.  Four Genres.  For You."/>
    <n v="4000"/>
    <n v="4040"/>
    <x v="0"/>
    <x v="0"/>
    <s v="USD"/>
    <n v="1405746000"/>
    <x v="3157"/>
    <b v="1"/>
    <n v="41"/>
    <b v="1"/>
    <s v="theater/plays"/>
    <x v="1"/>
    <x v="6"/>
    <n v="101"/>
    <n v="98.536585365853654"/>
  </r>
  <r>
    <n v="3158"/>
    <s v="Nursery Crimes"/>
    <s v="A 40s crime-noir play using nursery rhyme characters."/>
    <n v="5000"/>
    <n v="5700"/>
    <x v="0"/>
    <x v="0"/>
    <s v="USD"/>
    <n v="1374523752"/>
    <x v="3158"/>
    <b v="1"/>
    <n v="69"/>
    <b v="1"/>
    <s v="theater/plays"/>
    <x v="1"/>
    <x v="6"/>
    <n v="113.99999999999999"/>
    <n v="82.608695652173907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x v="3159"/>
    <b v="1"/>
    <n v="52"/>
    <b v="1"/>
    <s v="theater/plays"/>
    <x v="1"/>
    <x v="6"/>
    <n v="133.48133333333334"/>
    <n v="38.504230769230773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x v="3160"/>
    <b v="1"/>
    <n v="57"/>
    <b v="1"/>
    <s v="theater/plays"/>
    <x v="1"/>
    <x v="6"/>
    <n v="101.53333333333335"/>
    <n v="80.15789473684211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x v="3161"/>
    <b v="1"/>
    <n v="74"/>
    <b v="1"/>
    <s v="theater/plays"/>
    <x v="1"/>
    <x v="6"/>
    <n v="105.1"/>
    <n v="28.405405405405407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x v="3162"/>
    <b v="1"/>
    <n v="63"/>
    <b v="1"/>
    <s v="theater/plays"/>
    <x v="1"/>
    <x v="6"/>
    <n v="127.15"/>
    <n v="80.730158730158735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x v="3163"/>
    <b v="1"/>
    <n v="72"/>
    <b v="1"/>
    <s v="theater/plays"/>
    <x v="1"/>
    <x v="6"/>
    <n v="111.15384615384616"/>
    <n v="200.6944444444444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x v="3164"/>
    <b v="1"/>
    <n v="71"/>
    <b v="1"/>
    <s v="theater/plays"/>
    <x v="1"/>
    <x v="6"/>
    <n v="106.76"/>
    <n v="37.591549295774648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x v="3165"/>
    <b v="1"/>
    <n v="21"/>
    <b v="1"/>
    <s v="theater/plays"/>
    <x v="1"/>
    <x v="6"/>
    <n v="162.66666666666666"/>
    <n v="58.09523809523809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x v="3166"/>
    <b v="1"/>
    <n v="930"/>
    <b v="1"/>
    <s v="theater/plays"/>
    <x v="1"/>
    <x v="6"/>
    <n v="160.22808571428573"/>
    <n v="60.300892473118282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x v="3167"/>
    <b v="1"/>
    <n v="55"/>
    <b v="1"/>
    <s v="theater/plays"/>
    <x v="1"/>
    <x v="6"/>
    <n v="116.16666666666666"/>
    <n v="63.363636363636367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x v="3168"/>
    <b v="1"/>
    <n v="61"/>
    <b v="1"/>
    <s v="theater/plays"/>
    <x v="1"/>
    <x v="6"/>
    <n v="124.2"/>
    <n v="50.901639344262293"/>
  </r>
  <r>
    <n v="3169"/>
    <s v="The Window"/>
    <s v="We're bringing The Window to the Cherry Lane Theater in January 2014."/>
    <n v="8000"/>
    <n v="8241"/>
    <x v="0"/>
    <x v="0"/>
    <s v="USD"/>
    <n v="1386910740"/>
    <x v="3169"/>
    <b v="1"/>
    <n v="82"/>
    <b v="1"/>
    <s v="theater/plays"/>
    <x v="1"/>
    <x v="6"/>
    <n v="103.01249999999999"/>
    <n v="100.5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x v="3170"/>
    <b v="1"/>
    <n v="71"/>
    <b v="1"/>
    <s v="theater/plays"/>
    <x v="1"/>
    <x v="6"/>
    <n v="112.25"/>
    <n v="31.61971830985915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x v="3171"/>
    <b v="1"/>
    <n v="117"/>
    <b v="1"/>
    <s v="theater/plays"/>
    <x v="1"/>
    <x v="6"/>
    <n v="108.8142857142857"/>
    <n v="65.10256410256410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x v="3172"/>
    <b v="1"/>
    <n v="29"/>
    <b v="1"/>
    <s v="theater/plays"/>
    <x v="1"/>
    <x v="6"/>
    <n v="114.99999999999999"/>
    <n v="79.31034482758620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x v="3173"/>
    <b v="1"/>
    <n v="74"/>
    <b v="1"/>
    <s v="theater/plays"/>
    <x v="1"/>
    <x v="6"/>
    <n v="103"/>
    <n v="139.18918918918919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x v="3174"/>
    <b v="1"/>
    <n v="23"/>
    <b v="1"/>
    <s v="theater/plays"/>
    <x v="1"/>
    <x v="6"/>
    <n v="101.13333333333334"/>
    <n v="131.91304347826087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x v="3175"/>
    <b v="1"/>
    <n v="60"/>
    <b v="1"/>
    <s v="theater/plays"/>
    <x v="1"/>
    <x v="6"/>
    <n v="109.55999999999999"/>
    <n v="91.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x v="3176"/>
    <b v="1"/>
    <n v="55"/>
    <b v="1"/>
    <s v="theater/plays"/>
    <x v="1"/>
    <x v="6"/>
    <n v="114.8421052631579"/>
    <n v="39.672727272727272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x v="3177"/>
    <b v="1"/>
    <n v="51"/>
    <b v="1"/>
    <s v="theater/plays"/>
    <x v="1"/>
    <x v="6"/>
    <n v="117.39999999999999"/>
    <n v="57.549019607843135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x v="3178"/>
    <b v="1"/>
    <n v="78"/>
    <b v="1"/>
    <s v="theater/plays"/>
    <x v="1"/>
    <x v="6"/>
    <n v="171.73333333333335"/>
    <n v="33.025641025641029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x v="3179"/>
    <b v="1"/>
    <n v="62"/>
    <b v="1"/>
    <s v="theater/plays"/>
    <x v="1"/>
    <x v="6"/>
    <n v="114.16238095238094"/>
    <n v="77.33580645161289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x v="3180"/>
    <b v="1"/>
    <n v="45"/>
    <b v="1"/>
    <s v="theater/plays"/>
    <x v="1"/>
    <x v="6"/>
    <n v="119.75"/>
    <n v="31.933333333333334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x v="3181"/>
    <b v="1"/>
    <n v="15"/>
    <b v="1"/>
    <s v="theater/plays"/>
    <x v="1"/>
    <x v="6"/>
    <n v="109.00000000000001"/>
    <n v="36.33333333333333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x v="3182"/>
    <b v="1"/>
    <n v="151"/>
    <b v="1"/>
    <s v="theater/plays"/>
    <x v="1"/>
    <x v="6"/>
    <n v="100.88571428571429"/>
    <n v="46.768211920529801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x v="3183"/>
    <b v="1"/>
    <n v="68"/>
    <b v="1"/>
    <s v="theater/plays"/>
    <x v="1"/>
    <x v="6"/>
    <n v="109.00000000000001"/>
    <n v="40.073529411764703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x v="3184"/>
    <b v="1"/>
    <n v="46"/>
    <b v="1"/>
    <s v="theater/plays"/>
    <x v="1"/>
    <x v="6"/>
    <n v="107.20930232558139"/>
    <n v="100.2173913043478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x v="3185"/>
    <b v="1"/>
    <n v="24"/>
    <b v="1"/>
    <s v="theater/plays"/>
    <x v="1"/>
    <x v="6"/>
    <n v="100"/>
    <n v="41.666666666666664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x v="3186"/>
    <b v="1"/>
    <n v="70"/>
    <b v="1"/>
    <s v="theater/plays"/>
    <x v="1"/>
    <x v="6"/>
    <n v="102.18750000000001"/>
    <n v="46.714285714285715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x v="3187"/>
    <b v="1"/>
    <n v="244"/>
    <b v="1"/>
    <s v="theater/plays"/>
    <x v="1"/>
    <x v="6"/>
    <n v="116.29333333333334"/>
    <n v="71.491803278688522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x v="3188"/>
    <b v="0"/>
    <n v="9"/>
    <b v="0"/>
    <s v="theater/musical"/>
    <x v="1"/>
    <x v="40"/>
    <n v="65"/>
    <n v="14.44444444444444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x v="3189"/>
    <b v="0"/>
    <n v="19"/>
    <b v="0"/>
    <s v="theater/musical"/>
    <x v="1"/>
    <x v="40"/>
    <n v="12.327272727272726"/>
    <n v="356.8421052631579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x v="3190"/>
    <b v="0"/>
    <n v="0"/>
    <b v="0"/>
    <s v="theater/musical"/>
    <x v="1"/>
    <x v="40"/>
    <n v="0"/>
    <e v="#DIV/0!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x v="3191"/>
    <b v="0"/>
    <n v="4"/>
    <b v="0"/>
    <s v="theater/musical"/>
    <x v="1"/>
    <x v="40"/>
    <n v="4.0266666666666664"/>
    <n v="37.75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x v="3192"/>
    <b v="0"/>
    <n v="8"/>
    <b v="0"/>
    <s v="theater/musical"/>
    <x v="1"/>
    <x v="40"/>
    <n v="1.02"/>
    <n v="12.7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x v="3193"/>
    <b v="0"/>
    <n v="24"/>
    <b v="0"/>
    <s v="theater/musical"/>
    <x v="1"/>
    <x v="40"/>
    <n v="11.74"/>
    <n v="24.458333333333332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x v="3194"/>
    <b v="0"/>
    <n v="0"/>
    <b v="0"/>
    <s v="theater/musical"/>
    <x v="1"/>
    <x v="40"/>
    <n v="0"/>
    <e v="#DIV/0!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x v="3195"/>
    <b v="0"/>
    <n v="39"/>
    <b v="0"/>
    <s v="theater/musical"/>
    <x v="1"/>
    <x v="40"/>
    <n v="59.142857142857139"/>
    <n v="53.07692307692308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x v="3196"/>
    <b v="0"/>
    <n v="6"/>
    <b v="0"/>
    <s v="theater/musical"/>
    <x v="1"/>
    <x v="40"/>
    <n v="0.06"/>
    <n v="3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x v="3197"/>
    <b v="0"/>
    <n v="4"/>
    <b v="0"/>
    <s v="theater/musical"/>
    <x v="1"/>
    <x v="40"/>
    <n v="11.450000000000001"/>
    <n v="286.25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x v="3198"/>
    <b v="0"/>
    <n v="3"/>
    <b v="0"/>
    <s v="theater/musical"/>
    <x v="1"/>
    <x v="40"/>
    <n v="0.36666666666666664"/>
    <n v="36.666666666666664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x v="3199"/>
    <b v="0"/>
    <n v="53"/>
    <b v="0"/>
    <s v="theater/musical"/>
    <x v="1"/>
    <x v="40"/>
    <n v="52.16"/>
    <n v="49.20754716981132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x v="3200"/>
    <b v="0"/>
    <n v="1"/>
    <b v="0"/>
    <s v="theater/musical"/>
    <x v="1"/>
    <x v="40"/>
    <n v="2E-3"/>
    <n v="1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x v="3201"/>
    <b v="0"/>
    <n v="2"/>
    <b v="0"/>
    <s v="theater/musical"/>
    <x v="1"/>
    <x v="40"/>
    <n v="1.25"/>
    <n v="12.5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x v="3202"/>
    <b v="0"/>
    <n v="25"/>
    <b v="0"/>
    <s v="theater/musical"/>
    <x v="1"/>
    <x v="40"/>
    <n v="54.52"/>
    <n v="109.04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x v="3203"/>
    <b v="0"/>
    <n v="6"/>
    <b v="0"/>
    <s v="theater/musical"/>
    <x v="1"/>
    <x v="40"/>
    <n v="25"/>
    <n v="41.666666666666664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x v="3204"/>
    <b v="0"/>
    <n v="0"/>
    <b v="0"/>
    <s v="theater/musical"/>
    <x v="1"/>
    <x v="40"/>
    <n v="0"/>
    <e v="#DIV/0!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x v="3205"/>
    <b v="0"/>
    <n v="12"/>
    <b v="0"/>
    <s v="theater/musical"/>
    <x v="1"/>
    <x v="40"/>
    <n v="3.4125000000000001"/>
    <n v="22.7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x v="3206"/>
    <b v="0"/>
    <n v="0"/>
    <b v="0"/>
    <s v="theater/musical"/>
    <x v="1"/>
    <x v="40"/>
    <n v="0"/>
    <e v="#DIV/0!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x v="3207"/>
    <b v="0"/>
    <n v="36"/>
    <b v="0"/>
    <s v="theater/musical"/>
    <x v="1"/>
    <x v="40"/>
    <n v="46.36363636363636"/>
    <n v="70.833333333333329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x v="3208"/>
    <b v="1"/>
    <n v="82"/>
    <b v="1"/>
    <s v="theater/plays"/>
    <x v="1"/>
    <x v="6"/>
    <n v="103.49999999999999"/>
    <n v="63.109756097560975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x v="3209"/>
    <b v="1"/>
    <n v="226"/>
    <b v="1"/>
    <s v="theater/plays"/>
    <x v="1"/>
    <x v="6"/>
    <n v="119.32315789473684"/>
    <n v="50.15796460176991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x v="3210"/>
    <b v="1"/>
    <n v="60"/>
    <b v="1"/>
    <s v="theater/plays"/>
    <x v="1"/>
    <x v="6"/>
    <n v="125.76666666666667"/>
    <n v="62.88333333333333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x v="3211"/>
    <b v="1"/>
    <n v="322"/>
    <b v="1"/>
    <s v="theater/plays"/>
    <x v="1"/>
    <x v="6"/>
    <n v="119.74347826086958"/>
    <n v="85.531055900621112"/>
  </r>
  <r>
    <n v="3212"/>
    <s v="Campo Maldito"/>
    <s v="Help us bring our production of Campo Maldito to New York AND San Francisco!"/>
    <n v="4000"/>
    <n v="5050"/>
    <x v="0"/>
    <x v="0"/>
    <s v="USD"/>
    <n v="1407524751"/>
    <x v="3212"/>
    <b v="1"/>
    <n v="94"/>
    <b v="1"/>
    <s v="theater/plays"/>
    <x v="1"/>
    <x v="6"/>
    <n v="126.25"/>
    <n v="53.72340425531914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x v="3213"/>
    <b v="1"/>
    <n v="47"/>
    <b v="1"/>
    <s v="theater/plays"/>
    <x v="1"/>
    <x v="6"/>
    <n v="100.11666666666667"/>
    <n v="127.80851063829788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x v="3214"/>
    <b v="1"/>
    <n v="115"/>
    <b v="1"/>
    <s v="theater/plays"/>
    <x v="1"/>
    <x v="6"/>
    <n v="102.13333333333334"/>
    <n v="106.5739130434782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x v="3215"/>
    <b v="1"/>
    <n v="134"/>
    <b v="1"/>
    <s v="theater/plays"/>
    <x v="1"/>
    <x v="6"/>
    <n v="100.35142857142858"/>
    <n v="262.11194029850748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x v="3216"/>
    <b v="1"/>
    <n v="35"/>
    <b v="1"/>
    <s v="theater/plays"/>
    <x v="1"/>
    <x v="6"/>
    <n v="100.05"/>
    <n v="57.171428571428571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x v="3217"/>
    <b v="1"/>
    <n v="104"/>
    <b v="1"/>
    <s v="theater/plays"/>
    <x v="1"/>
    <x v="6"/>
    <n v="116.02222222222223"/>
    <n v="50.20192307692308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x v="3218"/>
    <b v="1"/>
    <n v="184"/>
    <b v="1"/>
    <s v="theater/plays"/>
    <x v="1"/>
    <x v="6"/>
    <n v="102.1"/>
    <n v="66.586956521739125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x v="3219"/>
    <b v="1"/>
    <n v="119"/>
    <b v="1"/>
    <s v="theater/plays"/>
    <x v="1"/>
    <x v="6"/>
    <n v="100.11000000000001"/>
    <n v="168.25210084033614"/>
  </r>
  <r>
    <n v="3220"/>
    <s v="Burners"/>
    <s v="A sci-fi thriller for the stage opening March 10 in Los Angeles."/>
    <n v="15000"/>
    <n v="15126"/>
    <x v="0"/>
    <x v="0"/>
    <s v="USD"/>
    <n v="1489352400"/>
    <x v="3220"/>
    <b v="1"/>
    <n v="59"/>
    <b v="1"/>
    <s v="theater/plays"/>
    <x v="1"/>
    <x v="6"/>
    <n v="100.84"/>
    <n v="256.37288135593218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x v="3221"/>
    <b v="1"/>
    <n v="113"/>
    <b v="1"/>
    <s v="theater/plays"/>
    <x v="1"/>
    <x v="6"/>
    <n v="103.42499999999998"/>
    <n v="36.610619469026545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x v="3222"/>
    <b v="1"/>
    <n v="84"/>
    <b v="1"/>
    <s v="theater/plays"/>
    <x v="1"/>
    <x v="6"/>
    <n v="124.8"/>
    <n v="37.14285714285714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x v="3223"/>
    <b v="1"/>
    <n v="74"/>
    <b v="1"/>
    <s v="theater/plays"/>
    <x v="1"/>
    <x v="6"/>
    <n v="109.51612903225806"/>
    <n v="45.878378378378379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x v="3224"/>
    <b v="1"/>
    <n v="216"/>
    <b v="1"/>
    <s v="theater/plays"/>
    <x v="1"/>
    <x v="6"/>
    <n v="102.03333333333333"/>
    <n v="141.7129629629629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x v="3225"/>
    <b v="1"/>
    <n v="39"/>
    <b v="1"/>
    <s v="theater/plays"/>
    <x v="1"/>
    <x v="6"/>
    <n v="102.35000000000001"/>
    <n v="52.48717948717948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x v="3226"/>
    <b v="1"/>
    <n v="21"/>
    <b v="1"/>
    <s v="theater/plays"/>
    <x v="1"/>
    <x v="6"/>
    <n v="104.16666666666667"/>
    <n v="59.5238095238095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x v="3227"/>
    <b v="0"/>
    <n v="30"/>
    <b v="1"/>
    <s v="theater/plays"/>
    <x v="1"/>
    <x v="6"/>
    <n v="125"/>
    <n v="50"/>
  </r>
  <r>
    <n v="3228"/>
    <s v="Hear Me Roar: A Season of Powerful Women"/>
    <s v="A Season of Powerful Women. A Season of Defiance."/>
    <n v="7000"/>
    <n v="7164"/>
    <x v="0"/>
    <x v="0"/>
    <s v="USD"/>
    <n v="1450328340"/>
    <x v="3228"/>
    <b v="1"/>
    <n v="37"/>
    <b v="1"/>
    <s v="theater/plays"/>
    <x v="1"/>
    <x v="6"/>
    <n v="102.34285714285714"/>
    <n v="193.62162162162161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x v="3229"/>
    <b v="1"/>
    <n v="202"/>
    <b v="1"/>
    <s v="theater/plays"/>
    <x v="1"/>
    <x v="6"/>
    <n v="107.86500000000001"/>
    <n v="106.797029702970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x v="3230"/>
    <b v="1"/>
    <n v="37"/>
    <b v="1"/>
    <s v="theater/plays"/>
    <x v="1"/>
    <x v="6"/>
    <n v="109.88461538461539"/>
    <n v="77.2162162162162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x v="3231"/>
    <b v="0"/>
    <n v="28"/>
    <b v="1"/>
    <s v="theater/plays"/>
    <x v="1"/>
    <x v="6"/>
    <n v="161"/>
    <n v="57.5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x v="3232"/>
    <b v="1"/>
    <n v="26"/>
    <b v="1"/>
    <s v="theater/plays"/>
    <x v="1"/>
    <x v="6"/>
    <n v="131.20000000000002"/>
    <n v="50.4615384615384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x v="3233"/>
    <b v="0"/>
    <n v="61"/>
    <b v="1"/>
    <s v="theater/plays"/>
    <x v="1"/>
    <x v="6"/>
    <n v="118.8"/>
    <n v="97.37704918032787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x v="3234"/>
    <b v="0"/>
    <n v="115"/>
    <b v="1"/>
    <s v="theater/plays"/>
    <x v="1"/>
    <x v="6"/>
    <n v="100.39275000000001"/>
    <n v="34.91921739130435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x v="3235"/>
    <b v="1"/>
    <n v="181"/>
    <b v="1"/>
    <s v="theater/plays"/>
    <x v="1"/>
    <x v="6"/>
    <n v="103.20666666666666"/>
    <n v="85.530386740331494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x v="3236"/>
    <b v="0"/>
    <n v="110"/>
    <b v="1"/>
    <s v="theater/plays"/>
    <x v="1"/>
    <x v="6"/>
    <n v="100.6"/>
    <n v="182.9090909090909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x v="3237"/>
    <b v="1"/>
    <n v="269"/>
    <b v="1"/>
    <s v="theater/plays"/>
    <x v="1"/>
    <x v="6"/>
    <n v="100.78754285714287"/>
    <n v="131.1362081784386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x v="3238"/>
    <b v="1"/>
    <n v="79"/>
    <b v="1"/>
    <s v="theater/plays"/>
    <x v="1"/>
    <x v="6"/>
    <n v="112.32142857142857"/>
    <n v="39.81012658227847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x v="3239"/>
    <b v="1"/>
    <n v="104"/>
    <b v="1"/>
    <s v="theater/plays"/>
    <x v="1"/>
    <x v="6"/>
    <n v="105.91914022517912"/>
    <n v="59.70173076923076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x v="3240"/>
    <b v="0"/>
    <n v="34"/>
    <b v="1"/>
    <s v="theater/plays"/>
    <x v="1"/>
    <x v="6"/>
    <n v="100.56666666666668"/>
    <n v="88.73529411764705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x v="3241"/>
    <b v="1"/>
    <n v="167"/>
    <b v="1"/>
    <s v="theater/plays"/>
    <x v="1"/>
    <x v="6"/>
    <n v="115.30588235294117"/>
    <n v="58.688622754491021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x v="3242"/>
    <b v="1"/>
    <n v="183"/>
    <b v="1"/>
    <s v="theater/plays"/>
    <x v="1"/>
    <x v="6"/>
    <n v="127.30419999999999"/>
    <n v="69.5651366120218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x v="3243"/>
    <b v="1"/>
    <n v="71"/>
    <b v="1"/>
    <s v="theater/plays"/>
    <x v="1"/>
    <x v="6"/>
    <n v="102.83750000000001"/>
    <n v="115.87323943661971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x v="3244"/>
    <b v="0"/>
    <n v="69"/>
    <b v="1"/>
    <s v="theater/plays"/>
    <x v="1"/>
    <x v="6"/>
    <n v="102.9375"/>
    <n v="23.869565217391305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x v="3245"/>
    <b v="0"/>
    <n v="270"/>
    <b v="1"/>
    <s v="theater/plays"/>
    <x v="1"/>
    <x v="6"/>
    <n v="104.3047619047619"/>
    <n v="81.125925925925927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x v="3246"/>
    <b v="1"/>
    <n v="193"/>
    <b v="1"/>
    <s v="theater/plays"/>
    <x v="1"/>
    <x v="6"/>
    <n v="111.22000000000001"/>
    <n v="57.6269430051813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x v="3247"/>
    <b v="1"/>
    <n v="57"/>
    <b v="1"/>
    <s v="theater/plays"/>
    <x v="1"/>
    <x v="6"/>
    <n v="105.86"/>
    <n v="46.429824561403507"/>
  </r>
  <r>
    <n v="3248"/>
    <s v="Honest Accomplice Theatre 2015-16 Season"/>
    <s v="Honest Accomplice Theatre produces theatre for social change."/>
    <n v="12000"/>
    <n v="12095"/>
    <x v="0"/>
    <x v="0"/>
    <s v="USD"/>
    <n v="1428178757"/>
    <x v="3248"/>
    <b v="1"/>
    <n v="200"/>
    <b v="1"/>
    <s v="theater/plays"/>
    <x v="1"/>
    <x v="6"/>
    <n v="100.79166666666666"/>
    <n v="60.47500000000000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x v="3249"/>
    <b v="1"/>
    <n v="88"/>
    <b v="1"/>
    <s v="theater/plays"/>
    <x v="1"/>
    <x v="6"/>
    <n v="104.92727272727274"/>
    <n v="65.579545454545453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x v="3250"/>
    <b v="1"/>
    <n v="213"/>
    <b v="1"/>
    <s v="theater/plays"/>
    <x v="1"/>
    <x v="6"/>
    <n v="101.55199999999999"/>
    <n v="119.1924882629108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x v="3251"/>
    <b v="1"/>
    <n v="20"/>
    <b v="1"/>
    <s v="theater/plays"/>
    <x v="1"/>
    <x v="6"/>
    <n v="110.73333333333333"/>
    <n v="83.05"/>
  </r>
  <r>
    <n v="3252"/>
    <s v="Modern Love"/>
    <s v="How do we navigate the boundaries between friendship, sexual intimacy and obsessive desire?"/>
    <n v="2250"/>
    <n v="2876"/>
    <x v="0"/>
    <x v="1"/>
    <s v="GBP"/>
    <n v="1473247240"/>
    <x v="3252"/>
    <b v="1"/>
    <n v="50"/>
    <b v="1"/>
    <s v="theater/plays"/>
    <x v="1"/>
    <x v="6"/>
    <n v="127.82222222222221"/>
    <n v="57.5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x v="3253"/>
    <b v="1"/>
    <n v="115"/>
    <b v="1"/>
    <s v="theater/plays"/>
    <x v="1"/>
    <x v="6"/>
    <n v="101.82500000000002"/>
    <n v="177.0869565217391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x v="3254"/>
    <b v="1"/>
    <n v="186"/>
    <b v="1"/>
    <s v="theater/plays"/>
    <x v="1"/>
    <x v="6"/>
    <n v="101.25769230769231"/>
    <n v="70.771505376344081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x v="3255"/>
    <b v="1"/>
    <n v="18"/>
    <b v="1"/>
    <s v="theater/plays"/>
    <x v="1"/>
    <x v="6"/>
    <n v="175"/>
    <n v="29.166666666666668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x v="3256"/>
    <b v="1"/>
    <n v="176"/>
    <b v="1"/>
    <s v="theater/plays"/>
    <x v="1"/>
    <x v="6"/>
    <n v="128.06"/>
    <n v="72.7613636363636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x v="3257"/>
    <b v="0"/>
    <n v="41"/>
    <b v="1"/>
    <s v="theater/plays"/>
    <x v="1"/>
    <x v="6"/>
    <n v="106.29949999999999"/>
    <n v="51.853414634146333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x v="3258"/>
    <b v="1"/>
    <n v="75"/>
    <b v="1"/>
    <s v="theater/plays"/>
    <x v="1"/>
    <x v="6"/>
    <n v="105.21428571428571"/>
    <n v="98.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x v="3259"/>
    <b v="1"/>
    <n v="97"/>
    <b v="1"/>
    <s v="theater/plays"/>
    <x v="1"/>
    <x v="6"/>
    <n v="106.16782608695652"/>
    <n v="251.7381443298969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x v="3260"/>
    <b v="1"/>
    <n v="73"/>
    <b v="1"/>
    <s v="theater/plays"/>
    <x v="1"/>
    <x v="6"/>
    <n v="109.24000000000001"/>
    <n v="74.821917808219183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x v="3261"/>
    <b v="1"/>
    <n v="49"/>
    <b v="1"/>
    <s v="theater/plays"/>
    <x v="1"/>
    <x v="6"/>
    <n v="100.45454545454547"/>
    <n v="67.65306122448979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x v="3262"/>
    <b v="1"/>
    <n v="134"/>
    <b v="1"/>
    <s v="theater/plays"/>
    <x v="1"/>
    <x v="6"/>
    <n v="103.04098360655738"/>
    <n v="93.81343283582089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x v="3263"/>
    <b v="1"/>
    <n v="68"/>
    <b v="1"/>
    <s v="theater/plays"/>
    <x v="1"/>
    <x v="6"/>
    <n v="112.1664"/>
    <n v="41.23764705882352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x v="3264"/>
    <b v="1"/>
    <n v="49"/>
    <b v="1"/>
    <s v="theater/plays"/>
    <x v="1"/>
    <x v="6"/>
    <n v="103"/>
    <n v="52.551020408163268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x v="3265"/>
    <b v="1"/>
    <n v="63"/>
    <b v="1"/>
    <s v="theater/plays"/>
    <x v="1"/>
    <x v="6"/>
    <n v="164"/>
    <n v="70.285714285714292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x v="3266"/>
    <b v="1"/>
    <n v="163"/>
    <b v="1"/>
    <s v="theater/plays"/>
    <x v="1"/>
    <x v="6"/>
    <n v="131.28333333333333"/>
    <n v="48.325153374233132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x v="3267"/>
    <b v="1"/>
    <n v="288"/>
    <b v="1"/>
    <s v="theater/plays"/>
    <x v="1"/>
    <x v="6"/>
    <n v="102.1"/>
    <n v="53.17708333333333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x v="3268"/>
    <b v="1"/>
    <n v="42"/>
    <b v="1"/>
    <s v="theater/plays"/>
    <x v="1"/>
    <x v="6"/>
    <n v="128"/>
    <n v="60.952380952380949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x v="3269"/>
    <b v="1"/>
    <n v="70"/>
    <b v="1"/>
    <s v="theater/plays"/>
    <x v="1"/>
    <x v="6"/>
    <n v="101.49999999999999"/>
    <n v="11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x v="3270"/>
    <b v="1"/>
    <n v="30"/>
    <b v="1"/>
    <s v="theater/plays"/>
    <x v="1"/>
    <x v="6"/>
    <n v="101.66666666666666"/>
    <n v="61"/>
  </r>
  <r>
    <n v="3271"/>
    <s v="Saxon Court at Southwark Playhouse"/>
    <s v="A razor sharp satire to darken your Christmas."/>
    <n v="1500"/>
    <n v="1950"/>
    <x v="0"/>
    <x v="1"/>
    <s v="GBP"/>
    <n v="1414927775"/>
    <x v="3271"/>
    <b v="1"/>
    <n v="51"/>
    <b v="1"/>
    <s v="theater/plays"/>
    <x v="1"/>
    <x v="6"/>
    <n v="130"/>
    <n v="38.235294117647058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x v="3272"/>
    <b v="1"/>
    <n v="145"/>
    <b v="1"/>
    <s v="theater/plays"/>
    <x v="1"/>
    <x v="6"/>
    <n v="154.43"/>
    <n v="106.50344827586207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x v="3273"/>
    <b v="1"/>
    <n v="21"/>
    <b v="1"/>
    <s v="theater/plays"/>
    <x v="1"/>
    <x v="6"/>
    <n v="107.4"/>
    <n v="204.57142857142858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x v="3274"/>
    <b v="1"/>
    <n v="286"/>
    <b v="1"/>
    <s v="theater/plays"/>
    <x v="1"/>
    <x v="6"/>
    <n v="101.32258064516128"/>
    <n v="54.91258741258741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x v="3275"/>
    <b v="1"/>
    <n v="12"/>
    <b v="1"/>
    <s v="theater/plays"/>
    <x v="1"/>
    <x v="6"/>
    <n v="100.27777777777777"/>
    <n v="150.4166666666666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x v="3276"/>
    <b v="1"/>
    <n v="100"/>
    <b v="1"/>
    <s v="theater/plays"/>
    <x v="1"/>
    <x v="6"/>
    <n v="116.84444444444443"/>
    <n v="52.5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x v="3277"/>
    <b v="1"/>
    <n v="100"/>
    <b v="1"/>
    <s v="theater/plays"/>
    <x v="1"/>
    <x v="6"/>
    <n v="108.60000000000001"/>
    <n v="54.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x v="3278"/>
    <b v="1"/>
    <n v="34"/>
    <b v="1"/>
    <s v="theater/plays"/>
    <x v="1"/>
    <x v="6"/>
    <n v="103.4"/>
    <n v="76.029411764705884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x v="3279"/>
    <b v="0"/>
    <n v="63"/>
    <b v="1"/>
    <s v="theater/plays"/>
    <x v="1"/>
    <x v="6"/>
    <n v="114.27586206896552"/>
    <n v="105.206349206349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x v="3280"/>
    <b v="0"/>
    <n v="30"/>
    <b v="1"/>
    <s v="theater/plays"/>
    <x v="1"/>
    <x v="6"/>
    <n v="103"/>
    <n v="68.666666666666671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x v="3281"/>
    <b v="0"/>
    <n v="47"/>
    <b v="1"/>
    <s v="theater/plays"/>
    <x v="1"/>
    <x v="6"/>
    <n v="121.6"/>
    <n v="129.36170212765958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x v="3282"/>
    <b v="0"/>
    <n v="237"/>
    <b v="1"/>
    <s v="theater/plays"/>
    <x v="1"/>
    <x v="6"/>
    <n v="102.6467741935484"/>
    <n v="134.2637130801687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x v="3283"/>
    <b v="0"/>
    <n v="47"/>
    <b v="1"/>
    <s v="theater/plays"/>
    <x v="1"/>
    <x v="6"/>
    <n v="104.75000000000001"/>
    <n v="17.82978723404255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x v="3284"/>
    <b v="0"/>
    <n v="15"/>
    <b v="1"/>
    <s v="theater/plays"/>
    <x v="1"/>
    <x v="6"/>
    <n v="101.6"/>
    <n v="203.2"/>
  </r>
  <r>
    <n v="3285"/>
    <s v="By Morning"/>
    <s v="A new play by Matthew Gasda"/>
    <n v="4999"/>
    <n v="5604"/>
    <x v="0"/>
    <x v="0"/>
    <s v="USD"/>
    <n v="1488258000"/>
    <x v="3285"/>
    <b v="0"/>
    <n v="81"/>
    <b v="1"/>
    <s v="theater/plays"/>
    <x v="1"/>
    <x v="6"/>
    <n v="112.10242048409683"/>
    <n v="69.18518518518519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x v="3286"/>
    <b v="0"/>
    <n v="122"/>
    <b v="1"/>
    <s v="theater/plays"/>
    <x v="1"/>
    <x v="6"/>
    <n v="101.76666666666667"/>
    <n v="125.12295081967213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x v="3287"/>
    <b v="0"/>
    <n v="34"/>
    <b v="1"/>
    <s v="theater/plays"/>
    <x v="1"/>
    <x v="6"/>
    <n v="100"/>
    <n v="73.52941176470588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x v="3288"/>
    <b v="0"/>
    <n v="207"/>
    <b v="1"/>
    <s v="theater/plays"/>
    <x v="1"/>
    <x v="6"/>
    <n v="100.26489999999998"/>
    <n v="48.43714975845410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x v="3289"/>
    <b v="0"/>
    <n v="25"/>
    <b v="1"/>
    <s v="theater/plays"/>
    <x v="1"/>
    <x v="6"/>
    <n v="133.04200000000003"/>
    <n v="26.608400000000003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x v="3290"/>
    <b v="0"/>
    <n v="72"/>
    <b v="1"/>
    <s v="theater/plays"/>
    <x v="1"/>
    <x v="6"/>
    <n v="121.2"/>
    <n v="33.666666666666664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x v="3291"/>
    <b v="0"/>
    <n v="14"/>
    <b v="1"/>
    <s v="theater/plays"/>
    <x v="1"/>
    <x v="6"/>
    <n v="113.99999999999999"/>
    <n v="40.714285714285715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x v="3292"/>
    <b v="0"/>
    <n v="15"/>
    <b v="1"/>
    <s v="theater/plays"/>
    <x v="1"/>
    <x v="6"/>
    <n v="286.13861386138615"/>
    <n v="19.26666666666666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x v="3293"/>
    <b v="0"/>
    <n v="91"/>
    <b v="1"/>
    <s v="theater/plays"/>
    <x v="1"/>
    <x v="6"/>
    <n v="170.44444444444446"/>
    <n v="84.28571428571429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x v="3294"/>
    <b v="0"/>
    <n v="24"/>
    <b v="1"/>
    <s v="theater/plays"/>
    <x v="1"/>
    <x v="6"/>
    <n v="118.33333333333333"/>
    <n v="29.583333333333332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x v="3295"/>
    <b v="0"/>
    <n v="27"/>
    <b v="1"/>
    <s v="theater/plays"/>
    <x v="1"/>
    <x v="6"/>
    <n v="102.85857142857142"/>
    <n v="26.667037037037037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x v="3296"/>
    <b v="0"/>
    <n v="47"/>
    <b v="1"/>
    <s v="theater/plays"/>
    <x v="1"/>
    <x v="6"/>
    <n v="144.06666666666666"/>
    <n v="45.978723404255319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x v="3297"/>
    <b v="0"/>
    <n v="44"/>
    <b v="1"/>
    <s v="theater/plays"/>
    <x v="1"/>
    <x v="6"/>
    <n v="100.07272727272726"/>
    <n v="125.0909090909090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x v="3298"/>
    <b v="0"/>
    <n v="72"/>
    <b v="1"/>
    <s v="theater/plays"/>
    <x v="1"/>
    <x v="6"/>
    <n v="101.73"/>
    <n v="141.2916666666666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x v="3299"/>
    <b v="0"/>
    <n v="63"/>
    <b v="1"/>
    <s v="theater/plays"/>
    <x v="1"/>
    <x v="6"/>
    <n v="116.19999999999999"/>
    <n v="55.33333333333333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x v="3300"/>
    <b v="0"/>
    <n v="88"/>
    <b v="1"/>
    <s v="theater/plays"/>
    <x v="1"/>
    <x v="6"/>
    <n v="136.16666666666666"/>
    <n v="46.420454545454547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x v="3301"/>
    <b v="0"/>
    <n v="70"/>
    <b v="1"/>
    <s v="theater/plays"/>
    <x v="1"/>
    <x v="6"/>
    <n v="133.46666666666667"/>
    <n v="57.2"/>
  </r>
  <r>
    <n v="3302"/>
    <s v="El muro de BorÃ­s KiÃ©n"/>
    <s v="FilosofÃ­a de los anÃ³nimos"/>
    <n v="8400"/>
    <n v="8685"/>
    <x v="0"/>
    <x v="3"/>
    <s v="EUR"/>
    <n v="1481099176"/>
    <x v="3302"/>
    <b v="0"/>
    <n v="50"/>
    <b v="1"/>
    <s v="theater/plays"/>
    <x v="1"/>
    <x v="6"/>
    <n v="103.39285714285715"/>
    <n v="173.7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x v="3303"/>
    <b v="0"/>
    <n v="35"/>
    <b v="1"/>
    <s v="theater/plays"/>
    <x v="1"/>
    <x v="6"/>
    <n v="115.88888888888889"/>
    <n v="59.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x v="3304"/>
    <b v="0"/>
    <n v="175"/>
    <b v="1"/>
    <s v="theater/plays"/>
    <x v="1"/>
    <x v="6"/>
    <n v="104.51666666666665"/>
    <n v="89.585714285714289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x v="3305"/>
    <b v="0"/>
    <n v="20"/>
    <b v="1"/>
    <s v="theater/plays"/>
    <x v="1"/>
    <x v="6"/>
    <n v="102.02500000000001"/>
    <n v="204.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x v="3306"/>
    <b v="0"/>
    <n v="54"/>
    <b v="1"/>
    <s v="theater/plays"/>
    <x v="1"/>
    <x v="6"/>
    <n v="175.33333333333334"/>
    <n v="48.70370370370370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x v="3307"/>
    <b v="0"/>
    <n v="20"/>
    <b v="1"/>
    <s v="theater/plays"/>
    <x v="1"/>
    <x v="6"/>
    <n v="106.67999999999999"/>
    <n v="53.33999999999999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x v="3308"/>
    <b v="0"/>
    <n v="57"/>
    <b v="1"/>
    <s v="theater/plays"/>
    <x v="1"/>
    <x v="6"/>
    <n v="122.28571428571429"/>
    <n v="75.087719298245617"/>
  </r>
  <r>
    <n v="3309"/>
    <s v="Collision Course"/>
    <s v="Two unlikely friends, a garage, tinned beans &amp; the end of the world."/>
    <n v="350"/>
    <n v="558"/>
    <x v="0"/>
    <x v="1"/>
    <s v="GBP"/>
    <n v="1476632178"/>
    <x v="3309"/>
    <b v="0"/>
    <n v="31"/>
    <b v="1"/>
    <s v="theater/plays"/>
    <x v="1"/>
    <x v="6"/>
    <n v="159.42857142857144"/>
    <n v="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x v="3310"/>
    <b v="0"/>
    <n v="31"/>
    <b v="1"/>
    <s v="theater/plays"/>
    <x v="1"/>
    <x v="6"/>
    <n v="100.07692307692308"/>
    <n v="209.8387096774193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x v="3311"/>
    <b v="0"/>
    <n v="45"/>
    <b v="1"/>
    <s v="theater/plays"/>
    <x v="1"/>
    <x v="6"/>
    <n v="109.84"/>
    <n v="61.02222222222222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x v="3312"/>
    <b v="0"/>
    <n v="41"/>
    <b v="1"/>
    <s v="theater/plays"/>
    <x v="1"/>
    <x v="6"/>
    <n v="100.03999999999999"/>
    <n v="61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x v="3313"/>
    <b v="0"/>
    <n v="29"/>
    <b v="1"/>
    <s v="theater/plays"/>
    <x v="1"/>
    <x v="6"/>
    <n v="116.05000000000001"/>
    <n v="80.034482758620683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x v="3314"/>
    <b v="0"/>
    <n v="58"/>
    <b v="1"/>
    <s v="theater/plays"/>
    <x v="1"/>
    <x v="6"/>
    <n v="210.75"/>
    <n v="29.06896551724138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x v="3315"/>
    <b v="0"/>
    <n v="89"/>
    <b v="1"/>
    <s v="theater/plays"/>
    <x v="1"/>
    <x v="6"/>
    <n v="110.00000000000001"/>
    <n v="49.4382022471910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x v="3316"/>
    <b v="0"/>
    <n v="125"/>
    <b v="1"/>
    <s v="theater/plays"/>
    <x v="1"/>
    <x v="6"/>
    <n v="100.08673425918037"/>
    <n v="93.977440000000001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x v="3317"/>
    <b v="0"/>
    <n v="18"/>
    <b v="1"/>
    <s v="theater/plays"/>
    <x v="1"/>
    <x v="6"/>
    <n v="106.19047619047619"/>
    <n v="61.944444444444443"/>
  </r>
  <r>
    <n v="3318"/>
    <s v="ROOMIES - Atlantic Canada Tour 2016-17"/>
    <s v="Help us strengthen and inspire disability arts in Atlantic Canada"/>
    <n v="2000"/>
    <n v="2512"/>
    <x v="0"/>
    <x v="5"/>
    <s v="CAD"/>
    <n v="1460341800"/>
    <x v="3318"/>
    <b v="0"/>
    <n v="32"/>
    <b v="1"/>
    <s v="theater/plays"/>
    <x v="1"/>
    <x v="6"/>
    <n v="125.6"/>
    <n v="78.5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x v="3319"/>
    <b v="0"/>
    <n v="16"/>
    <b v="1"/>
    <s v="theater/plays"/>
    <x v="1"/>
    <x v="6"/>
    <n v="108"/>
    <n v="33.75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x v="3320"/>
    <b v="0"/>
    <n v="38"/>
    <b v="1"/>
    <s v="theater/plays"/>
    <x v="1"/>
    <x v="6"/>
    <n v="101"/>
    <n v="66.44736842105263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x v="3321"/>
    <b v="0"/>
    <n v="15"/>
    <b v="1"/>
    <s v="theater/plays"/>
    <x v="1"/>
    <x v="6"/>
    <n v="107.4"/>
    <n v="35.799999999999997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x v="3322"/>
    <b v="0"/>
    <n v="23"/>
    <b v="1"/>
    <s v="theater/plays"/>
    <x v="1"/>
    <x v="6"/>
    <n v="101.51515151515152"/>
    <n v="145.65217391304347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x v="3323"/>
    <b v="0"/>
    <n v="49"/>
    <b v="1"/>
    <s v="theater/plays"/>
    <x v="1"/>
    <x v="6"/>
    <n v="125.89999999999999"/>
    <n v="25.693877551020407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x v="3324"/>
    <b v="0"/>
    <n v="10"/>
    <b v="1"/>
    <s v="theater/plays"/>
    <x v="1"/>
    <x v="6"/>
    <n v="101.66666666666666"/>
    <n v="152.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x v="3325"/>
    <b v="0"/>
    <n v="15"/>
    <b v="1"/>
    <s v="theater/plays"/>
    <x v="1"/>
    <x v="6"/>
    <n v="112.5"/>
    <n v="3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x v="3326"/>
    <b v="0"/>
    <n v="57"/>
    <b v="1"/>
    <s v="theater/plays"/>
    <x v="1"/>
    <x v="6"/>
    <n v="101.375"/>
    <n v="142.28070175438597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x v="3327"/>
    <b v="0"/>
    <n v="33"/>
    <b v="1"/>
    <s v="theater/plays"/>
    <x v="1"/>
    <x v="6"/>
    <n v="101.25"/>
    <n v="24.54545454545454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x v="3328"/>
    <b v="0"/>
    <n v="9"/>
    <b v="1"/>
    <s v="theater/plays"/>
    <x v="1"/>
    <x v="6"/>
    <n v="146.38888888888889"/>
    <n v="292.77777777777777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x v="3329"/>
    <b v="0"/>
    <n v="26"/>
    <b v="1"/>
    <s v="theater/plays"/>
    <x v="1"/>
    <x v="6"/>
    <n v="116.8"/>
    <n v="44.9230769230769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x v="3330"/>
    <b v="0"/>
    <n v="69"/>
    <b v="1"/>
    <s v="theater/plays"/>
    <x v="1"/>
    <x v="6"/>
    <n v="106.26666666666667"/>
    <n v="23.1014492753623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x v="3331"/>
    <b v="0"/>
    <n v="65"/>
    <b v="1"/>
    <s v="theater/plays"/>
    <x v="1"/>
    <x v="6"/>
    <n v="104.52"/>
    <n v="80.40000000000000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x v="3332"/>
    <b v="0"/>
    <n v="83"/>
    <b v="1"/>
    <s v="theater/plays"/>
    <x v="1"/>
    <x v="6"/>
    <n v="100"/>
    <n v="72.289156626506028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x v="3333"/>
    <b v="0"/>
    <n v="111"/>
    <b v="1"/>
    <s v="theater/plays"/>
    <x v="1"/>
    <x v="6"/>
    <n v="104.57142857142858"/>
    <n v="32.972972972972975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x v="3334"/>
    <b v="0"/>
    <n v="46"/>
    <b v="1"/>
    <s v="theater/plays"/>
    <x v="1"/>
    <x v="6"/>
    <n v="138.62051149573753"/>
    <n v="116.65217391304348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x v="3335"/>
    <b v="0"/>
    <n v="63"/>
    <b v="1"/>
    <s v="theater/plays"/>
    <x v="1"/>
    <x v="6"/>
    <n v="100.32000000000001"/>
    <n v="79.61904761904762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x v="3336"/>
    <b v="0"/>
    <n v="9"/>
    <b v="1"/>
    <s v="theater/plays"/>
    <x v="1"/>
    <x v="6"/>
    <n v="100"/>
    <n v="27.777777777777779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x v="3337"/>
    <b v="0"/>
    <n v="34"/>
    <b v="1"/>
    <s v="theater/plays"/>
    <x v="1"/>
    <x v="6"/>
    <n v="110.2"/>
    <n v="81.029411764705884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x v="3338"/>
    <b v="0"/>
    <n v="112"/>
    <b v="1"/>
    <s v="theater/plays"/>
    <x v="1"/>
    <x v="6"/>
    <n v="102.18"/>
    <n v="136.84821428571428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x v="3339"/>
    <b v="0"/>
    <n v="47"/>
    <b v="1"/>
    <s v="theater/plays"/>
    <x v="1"/>
    <x v="6"/>
    <n v="104.35000000000001"/>
    <n v="177.61702127659575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x v="3340"/>
    <b v="0"/>
    <n v="38"/>
    <b v="1"/>
    <s v="theater/plays"/>
    <x v="1"/>
    <x v="6"/>
    <n v="138.16666666666666"/>
    <n v="109.07894736842105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x v="3341"/>
    <b v="0"/>
    <n v="28"/>
    <b v="1"/>
    <s v="theater/plays"/>
    <x v="1"/>
    <x v="6"/>
    <n v="100"/>
    <n v="119.64285714285714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x v="3342"/>
    <b v="0"/>
    <n v="78"/>
    <b v="1"/>
    <s v="theater/plays"/>
    <x v="1"/>
    <x v="6"/>
    <n v="101.66666666666666"/>
    <n v="78.205128205128204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x v="3343"/>
    <b v="0"/>
    <n v="23"/>
    <b v="1"/>
    <s v="theater/plays"/>
    <x v="1"/>
    <x v="6"/>
    <n v="171.42857142857142"/>
    <n v="52.173913043478258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x v="3344"/>
    <b v="0"/>
    <n v="40"/>
    <b v="1"/>
    <s v="theater/plays"/>
    <x v="1"/>
    <x v="6"/>
    <n v="101.44444444444444"/>
    <n v="114.125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x v="3345"/>
    <b v="0"/>
    <n v="13"/>
    <b v="1"/>
    <s v="theater/plays"/>
    <x v="1"/>
    <x v="6"/>
    <n v="130"/>
    <n v="5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x v="3346"/>
    <b v="0"/>
    <n v="18"/>
    <b v="1"/>
    <s v="theater/plays"/>
    <x v="1"/>
    <x v="6"/>
    <n v="110.00000000000001"/>
    <n v="91.66666666666667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x v="3347"/>
    <b v="0"/>
    <n v="22"/>
    <b v="1"/>
    <s v="theater/plays"/>
    <x v="1"/>
    <x v="6"/>
    <n v="119.44999999999999"/>
    <n v="108.59090909090909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x v="3348"/>
    <b v="0"/>
    <n v="79"/>
    <b v="1"/>
    <s v="theater/plays"/>
    <x v="1"/>
    <x v="6"/>
    <n v="100.2909090909091"/>
    <n v="69.82278481012657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x v="3349"/>
    <b v="0"/>
    <n v="14"/>
    <b v="1"/>
    <s v="theater/plays"/>
    <x v="1"/>
    <x v="6"/>
    <n v="153.4"/>
    <n v="109.57142857142857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x v="3350"/>
    <b v="0"/>
    <n v="51"/>
    <b v="1"/>
    <s v="theater/plays"/>
    <x v="1"/>
    <x v="6"/>
    <n v="104.42857142857143"/>
    <n v="71.666666666666671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x v="3351"/>
    <b v="0"/>
    <n v="54"/>
    <b v="1"/>
    <s v="theater/plays"/>
    <x v="1"/>
    <x v="6"/>
    <n v="101.1"/>
    <n v="93.61111111111111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x v="3352"/>
    <b v="0"/>
    <n v="70"/>
    <b v="1"/>
    <s v="theater/plays"/>
    <x v="1"/>
    <x v="6"/>
    <n v="107.52"/>
    <n v="76.8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x v="3353"/>
    <b v="0"/>
    <n v="44"/>
    <b v="1"/>
    <s v="theater/plays"/>
    <x v="1"/>
    <x v="6"/>
    <n v="315"/>
    <n v="35.795454545454547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x v="3354"/>
    <b v="0"/>
    <n v="55"/>
    <b v="1"/>
    <s v="theater/plays"/>
    <x v="1"/>
    <x v="6"/>
    <n v="101.93333333333334"/>
    <n v="55.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x v="3355"/>
    <b v="0"/>
    <n v="15"/>
    <b v="1"/>
    <s v="theater/plays"/>
    <x v="1"/>
    <x v="6"/>
    <n v="126.28571428571429"/>
    <n v="147.33333333333334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x v="3356"/>
    <b v="0"/>
    <n v="27"/>
    <b v="1"/>
    <s v="theater/plays"/>
    <x v="1"/>
    <x v="6"/>
    <n v="101.4"/>
    <n v="56.33333333333333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x v="3357"/>
    <b v="0"/>
    <n v="21"/>
    <b v="1"/>
    <s v="theater/plays"/>
    <x v="1"/>
    <x v="6"/>
    <n v="101"/>
    <n v="96.1904761904761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x v="3358"/>
    <b v="0"/>
    <n v="162"/>
    <b v="1"/>
    <s v="theater/plays"/>
    <x v="1"/>
    <x v="6"/>
    <n v="102.99000000000001"/>
    <n v="63.57407407407407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x v="3359"/>
    <b v="0"/>
    <n v="23"/>
    <b v="1"/>
    <s v="theater/plays"/>
    <x v="1"/>
    <x v="6"/>
    <n v="106.25"/>
    <n v="184.78260869565219"/>
  </r>
  <r>
    <n v="3360"/>
    <s v="Pretty Butch"/>
    <s v="World Premiere, an M1 Singapore Fringe Festival 2017 commission."/>
    <n v="9000"/>
    <n v="9124"/>
    <x v="0"/>
    <x v="20"/>
    <s v="SGD"/>
    <n v="1481731140"/>
    <x v="3360"/>
    <b v="0"/>
    <n v="72"/>
    <b v="1"/>
    <s v="theater/plays"/>
    <x v="1"/>
    <x v="6"/>
    <n v="101.37777777777779"/>
    <n v="126.7222222222222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x v="3361"/>
    <b v="0"/>
    <n v="68"/>
    <b v="1"/>
    <s v="theater/plays"/>
    <x v="1"/>
    <x v="6"/>
    <n v="113.46000000000001"/>
    <n v="83.42647058823529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x v="3362"/>
    <b v="0"/>
    <n v="20"/>
    <b v="1"/>
    <s v="theater/plays"/>
    <x v="1"/>
    <x v="6"/>
    <n v="218.00000000000003"/>
    <n v="54.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x v="3363"/>
    <b v="0"/>
    <n v="26"/>
    <b v="1"/>
    <s v="theater/plays"/>
    <x v="1"/>
    <x v="6"/>
    <n v="101.41935483870968"/>
    <n v="302.30769230769232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x v="3364"/>
    <b v="0"/>
    <n v="72"/>
    <b v="1"/>
    <s v="theater/plays"/>
    <x v="1"/>
    <x v="6"/>
    <n v="105.93333333333332"/>
    <n v="44.13888888888888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x v="3365"/>
    <b v="0"/>
    <n v="3"/>
    <b v="1"/>
    <s v="theater/plays"/>
    <x v="1"/>
    <x v="6"/>
    <n v="104"/>
    <n v="866.66666666666663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x v="3366"/>
    <b v="0"/>
    <n v="18"/>
    <b v="1"/>
    <s v="theater/plays"/>
    <x v="1"/>
    <x v="6"/>
    <n v="221"/>
    <n v="61.38888888888888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x v="3367"/>
    <b v="0"/>
    <n v="30"/>
    <b v="1"/>
    <s v="theater/plays"/>
    <x v="1"/>
    <x v="6"/>
    <n v="118.66666666666667"/>
    <n v="29.666666666666668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x v="3368"/>
    <b v="0"/>
    <n v="23"/>
    <b v="1"/>
    <s v="theater/plays"/>
    <x v="1"/>
    <x v="6"/>
    <n v="104.60000000000001"/>
    <n v="45.478260869565219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x v="3369"/>
    <b v="0"/>
    <n v="54"/>
    <b v="1"/>
    <s v="theater/plays"/>
    <x v="1"/>
    <x v="6"/>
    <n v="103.89999999999999"/>
    <n v="96.203703703703709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x v="3370"/>
    <b v="0"/>
    <n v="26"/>
    <b v="1"/>
    <s v="theater/plays"/>
    <x v="1"/>
    <x v="6"/>
    <n v="117.73333333333333"/>
    <n v="67.9230769230769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x v="3371"/>
    <b v="0"/>
    <n v="9"/>
    <b v="1"/>
    <s v="theater/plays"/>
    <x v="1"/>
    <x v="6"/>
    <n v="138.5"/>
    <n v="30.777777777777779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x v="3372"/>
    <b v="0"/>
    <n v="27"/>
    <b v="1"/>
    <s v="theater/plays"/>
    <x v="1"/>
    <x v="6"/>
    <n v="103.49999999999999"/>
    <n v="38.33333333333333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x v="3373"/>
    <b v="0"/>
    <n v="30"/>
    <b v="1"/>
    <s v="theater/plays"/>
    <x v="1"/>
    <x v="6"/>
    <n v="100.25"/>
    <n v="66.833333333333329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x v="3374"/>
    <b v="0"/>
    <n v="52"/>
    <b v="1"/>
    <s v="theater/plays"/>
    <x v="1"/>
    <x v="6"/>
    <n v="106.57142857142856"/>
    <n v="71.73076923076922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x v="3375"/>
    <b v="0"/>
    <n v="17"/>
    <b v="1"/>
    <s v="theater/plays"/>
    <x v="1"/>
    <x v="6"/>
    <n v="100"/>
    <n v="176.47058823529412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x v="3376"/>
    <b v="0"/>
    <n v="19"/>
    <b v="1"/>
    <s v="theater/plays"/>
    <x v="1"/>
    <x v="6"/>
    <n v="100.01249999999999"/>
    <n v="421.1052631578947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x v="3377"/>
    <b v="0"/>
    <n v="77"/>
    <b v="1"/>
    <s v="theater/plays"/>
    <x v="1"/>
    <x v="6"/>
    <n v="101.05"/>
    <n v="104.98701298701299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x v="3378"/>
    <b v="0"/>
    <n v="21"/>
    <b v="1"/>
    <s v="theater/plays"/>
    <x v="1"/>
    <x v="6"/>
    <n v="107.63636363636364"/>
    <n v="28.19047619047619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x v="3379"/>
    <b v="0"/>
    <n v="38"/>
    <b v="1"/>
    <s v="theater/plays"/>
    <x v="1"/>
    <x v="6"/>
    <n v="103.64999999999999"/>
    <n v="54.55263157894737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x v="3380"/>
    <b v="0"/>
    <n v="28"/>
    <b v="1"/>
    <s v="theater/plays"/>
    <x v="1"/>
    <x v="6"/>
    <n v="104.43333333333334"/>
    <n v="111.89285714285714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x v="3381"/>
    <b v="0"/>
    <n v="48"/>
    <b v="1"/>
    <s v="theater/plays"/>
    <x v="1"/>
    <x v="6"/>
    <n v="102.25"/>
    <n v="85.208333333333329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x v="3382"/>
    <b v="0"/>
    <n v="46"/>
    <b v="1"/>
    <s v="theater/plays"/>
    <x v="1"/>
    <x v="6"/>
    <n v="100.74285714285713"/>
    <n v="76.65217391304348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x v="3383"/>
    <b v="0"/>
    <n v="30"/>
    <b v="1"/>
    <s v="theater/plays"/>
    <x v="1"/>
    <x v="6"/>
    <n v="111.71428571428572"/>
    <n v="65.166666666666671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x v="3384"/>
    <b v="0"/>
    <n v="64"/>
    <b v="1"/>
    <s v="theater/plays"/>
    <x v="1"/>
    <x v="6"/>
    <n v="100.01100000000001"/>
    <n v="93.760312499999998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x v="3385"/>
    <b v="0"/>
    <n v="15"/>
    <b v="1"/>
    <s v="theater/plays"/>
    <x v="1"/>
    <x v="6"/>
    <n v="100"/>
    <n v="133.33333333333334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x v="3386"/>
    <b v="0"/>
    <n v="41"/>
    <b v="1"/>
    <s v="theater/plays"/>
    <x v="1"/>
    <x v="6"/>
    <n v="105"/>
    <n v="51.21951219512195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x v="3387"/>
    <b v="0"/>
    <n v="35"/>
    <b v="1"/>
    <s v="theater/plays"/>
    <x v="1"/>
    <x v="6"/>
    <n v="116.86666666666667"/>
    <n v="100.1714285714285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x v="3388"/>
    <b v="0"/>
    <n v="45"/>
    <b v="1"/>
    <s v="theater/plays"/>
    <x v="1"/>
    <x v="6"/>
    <n v="103.8"/>
    <n v="34.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x v="3389"/>
    <b v="0"/>
    <n v="62"/>
    <b v="1"/>
    <s v="theater/plays"/>
    <x v="1"/>
    <x v="6"/>
    <n v="114.5"/>
    <n v="184.6774193548387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x v="3390"/>
    <b v="0"/>
    <n v="22"/>
    <b v="1"/>
    <s v="theater/plays"/>
    <x v="1"/>
    <x v="6"/>
    <n v="102.4"/>
    <n v="69.81818181818181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x v="3391"/>
    <b v="0"/>
    <n v="18"/>
    <b v="1"/>
    <s v="theater/plays"/>
    <x v="1"/>
    <x v="6"/>
    <n v="223"/>
    <n v="61.94444444444444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x v="3392"/>
    <b v="0"/>
    <n v="12"/>
    <b v="1"/>
    <s v="theater/plays"/>
    <x v="1"/>
    <x v="6"/>
    <n v="100"/>
    <n v="41.666666666666664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x v="3393"/>
    <b v="0"/>
    <n v="44"/>
    <b v="1"/>
    <s v="theater/plays"/>
    <x v="1"/>
    <x v="6"/>
    <n v="105.80000000000001"/>
    <n v="36.06818181818182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x v="3394"/>
    <b v="0"/>
    <n v="27"/>
    <b v="1"/>
    <s v="theater/plays"/>
    <x v="1"/>
    <x v="6"/>
    <n v="142.36363636363635"/>
    <n v="29"/>
  </r>
  <r>
    <n v="3395"/>
    <s v="MIRAMAR"/>
    <s v="Miramar is a a darkly funny play exploring what it is we call â€˜homeâ€™."/>
    <n v="500"/>
    <n v="920"/>
    <x v="0"/>
    <x v="1"/>
    <s v="GBP"/>
    <n v="1433009400"/>
    <x v="3395"/>
    <b v="0"/>
    <n v="38"/>
    <b v="1"/>
    <s v="theater/plays"/>
    <x v="1"/>
    <x v="6"/>
    <n v="184"/>
    <n v="24.210526315789473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x v="3396"/>
    <b v="0"/>
    <n v="28"/>
    <b v="1"/>
    <s v="theater/plays"/>
    <x v="1"/>
    <x v="6"/>
    <n v="104.33333333333333"/>
    <n v="55.89285714285714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x v="3397"/>
    <b v="0"/>
    <n v="24"/>
    <b v="1"/>
    <s v="theater/plays"/>
    <x v="1"/>
    <x v="6"/>
    <n v="112.00000000000001"/>
    <n v="11.66666666666666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x v="3398"/>
    <b v="0"/>
    <n v="65"/>
    <b v="1"/>
    <s v="theater/plays"/>
    <x v="1"/>
    <x v="6"/>
    <n v="111.07499999999999"/>
    <n v="68.353846153846149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x v="3399"/>
    <b v="0"/>
    <n v="46"/>
    <b v="1"/>
    <s v="theater/plays"/>
    <x v="1"/>
    <x v="6"/>
    <n v="103.75000000000001"/>
    <n v="27.065217391304348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x v="3400"/>
    <b v="0"/>
    <n v="85"/>
    <b v="1"/>
    <s v="theater/plays"/>
    <x v="1"/>
    <x v="6"/>
    <n v="100.41"/>
    <n v="118.12941176470588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x v="3401"/>
    <b v="0"/>
    <n v="66"/>
    <b v="1"/>
    <s v="theater/plays"/>
    <x v="1"/>
    <x v="6"/>
    <n v="101.86206896551724"/>
    <n v="44.757575757575758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x v="3402"/>
    <b v="0"/>
    <n v="165"/>
    <b v="1"/>
    <s v="theater/plays"/>
    <x v="1"/>
    <x v="6"/>
    <n v="109.76666666666665"/>
    <n v="99.78787878787878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x v="3403"/>
    <b v="0"/>
    <n v="17"/>
    <b v="1"/>
    <s v="theater/plays"/>
    <x v="1"/>
    <x v="6"/>
    <n v="100"/>
    <n v="117.6470588235294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x v="3404"/>
    <b v="0"/>
    <n v="3"/>
    <b v="1"/>
    <s v="theater/plays"/>
    <x v="1"/>
    <x v="6"/>
    <n v="122"/>
    <n v="203.3333333333333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x v="3405"/>
    <b v="0"/>
    <n v="17"/>
    <b v="1"/>
    <s v="theater/plays"/>
    <x v="1"/>
    <x v="6"/>
    <n v="137.57142857142856"/>
    <n v="28.323529411764707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x v="3406"/>
    <b v="0"/>
    <n v="91"/>
    <b v="1"/>
    <s v="theater/plays"/>
    <x v="1"/>
    <x v="6"/>
    <n v="100.31000000000002"/>
    <n v="110.2307692307692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x v="3407"/>
    <b v="0"/>
    <n v="67"/>
    <b v="1"/>
    <s v="theater/plays"/>
    <x v="1"/>
    <x v="6"/>
    <n v="107.1"/>
    <n v="31.97014925373134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x v="3408"/>
    <b v="0"/>
    <n v="18"/>
    <b v="1"/>
    <s v="theater/plays"/>
    <x v="1"/>
    <x v="6"/>
    <n v="211"/>
    <n v="58.61111111111111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x v="3409"/>
    <b v="0"/>
    <n v="21"/>
    <b v="1"/>
    <s v="theater/plays"/>
    <x v="1"/>
    <x v="6"/>
    <n v="123.6"/>
    <n v="29.428571428571427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x v="3410"/>
    <b v="0"/>
    <n v="40"/>
    <b v="1"/>
    <s v="theater/plays"/>
    <x v="1"/>
    <x v="6"/>
    <n v="108.5"/>
    <n v="81.37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x v="3411"/>
    <b v="0"/>
    <n v="78"/>
    <b v="1"/>
    <s v="theater/plays"/>
    <x v="1"/>
    <x v="6"/>
    <n v="103.56666666666668"/>
    <n v="199.1666666666666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x v="3412"/>
    <b v="0"/>
    <n v="26"/>
    <b v="1"/>
    <s v="theater/plays"/>
    <x v="1"/>
    <x v="6"/>
    <n v="100"/>
    <n v="115.38461538461539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x v="3413"/>
    <b v="0"/>
    <n v="14"/>
    <b v="1"/>
    <s v="theater/plays"/>
    <x v="1"/>
    <x v="6"/>
    <n v="130"/>
    <n v="46.428571428571431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x v="3414"/>
    <b v="0"/>
    <n v="44"/>
    <b v="1"/>
    <s v="theater/plays"/>
    <x v="1"/>
    <x v="6"/>
    <n v="103.49999999999999"/>
    <n v="70.568181818181813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x v="3415"/>
    <b v="0"/>
    <n v="9"/>
    <b v="1"/>
    <s v="theater/plays"/>
    <x v="1"/>
    <x v="6"/>
    <n v="100"/>
    <n v="22.22222222222222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x v="3416"/>
    <b v="0"/>
    <n v="30"/>
    <b v="1"/>
    <s v="theater/plays"/>
    <x v="1"/>
    <x v="6"/>
    <n v="119.6"/>
    <n v="159.4666666666666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x v="3417"/>
    <b v="0"/>
    <n v="45"/>
    <b v="1"/>
    <s v="theater/plays"/>
    <x v="1"/>
    <x v="6"/>
    <n v="100.00058823529412"/>
    <n v="37.777999999999999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x v="3418"/>
    <b v="0"/>
    <n v="56"/>
    <b v="1"/>
    <s v="theater/plays"/>
    <x v="1"/>
    <x v="6"/>
    <n v="100.875"/>
    <n v="72.05357142857143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x v="3419"/>
    <b v="0"/>
    <n v="46"/>
    <b v="1"/>
    <s v="theater/plays"/>
    <x v="1"/>
    <x v="6"/>
    <n v="106.54545454545455"/>
    <n v="63.695652173913047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x v="3420"/>
    <b v="0"/>
    <n v="34"/>
    <b v="1"/>
    <s v="theater/plays"/>
    <x v="1"/>
    <x v="6"/>
    <n v="138"/>
    <n v="28.41176470588235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x v="3421"/>
    <b v="0"/>
    <n v="98"/>
    <b v="1"/>
    <s v="theater/plays"/>
    <x v="1"/>
    <x v="6"/>
    <n v="101.15"/>
    <n v="103.2142857142857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x v="3422"/>
    <b v="0"/>
    <n v="46"/>
    <b v="1"/>
    <s v="theater/plays"/>
    <x v="1"/>
    <x v="6"/>
    <n v="109.1"/>
    <n v="71.152173913043484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x v="3423"/>
    <b v="0"/>
    <n v="10"/>
    <b v="1"/>
    <s v="theater/plays"/>
    <x v="1"/>
    <x v="6"/>
    <n v="140"/>
    <n v="35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x v="3424"/>
    <b v="0"/>
    <n v="76"/>
    <b v="1"/>
    <s v="theater/plays"/>
    <x v="1"/>
    <x v="6"/>
    <n v="103.58333333333334"/>
    <n v="81.776315789473685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x v="3425"/>
    <b v="0"/>
    <n v="104"/>
    <b v="1"/>
    <s v="theater/plays"/>
    <x v="1"/>
    <x v="6"/>
    <n v="102.97033333333331"/>
    <n v="297.0298076923076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x v="3426"/>
    <b v="0"/>
    <n v="87"/>
    <b v="1"/>
    <s v="theater/plays"/>
    <x v="1"/>
    <x v="6"/>
    <n v="108.13333333333333"/>
    <n v="46.609195402298852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x v="3427"/>
    <b v="0"/>
    <n v="29"/>
    <b v="1"/>
    <s v="theater/plays"/>
    <x v="1"/>
    <x v="6"/>
    <n v="100"/>
    <n v="51.72413793103448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x v="3428"/>
    <b v="0"/>
    <n v="51"/>
    <b v="1"/>
    <s v="theater/plays"/>
    <x v="1"/>
    <x v="6"/>
    <n v="102.75000000000001"/>
    <n v="40.29411764705882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x v="3429"/>
    <b v="0"/>
    <n v="12"/>
    <b v="1"/>
    <s v="theater/plays"/>
    <x v="1"/>
    <x v="6"/>
    <n v="130"/>
    <n v="16.25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x v="3430"/>
    <b v="0"/>
    <n v="72"/>
    <b v="1"/>
    <s v="theater/plays"/>
    <x v="1"/>
    <x v="6"/>
    <n v="108.54949999999999"/>
    <n v="30.152638888888887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x v="3431"/>
    <b v="0"/>
    <n v="21"/>
    <b v="1"/>
    <s v="theater/plays"/>
    <x v="1"/>
    <x v="6"/>
    <n v="100"/>
    <n v="95.238095238095241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x v="3432"/>
    <b v="0"/>
    <n v="42"/>
    <b v="1"/>
    <s v="theater/plays"/>
    <x v="1"/>
    <x v="6"/>
    <n v="109.65"/>
    <n v="52.214285714285715"/>
  </r>
  <r>
    <n v="3433"/>
    <s v="The Dybbuk"/>
    <s v="death&amp;pretzels presents their first Chicago based project:_x000a_The Dybbuk by S. Ansky"/>
    <n v="9500"/>
    <n v="9525"/>
    <x v="0"/>
    <x v="0"/>
    <s v="USD"/>
    <n v="1402974000"/>
    <x v="3433"/>
    <b v="0"/>
    <n v="71"/>
    <b v="1"/>
    <s v="theater/plays"/>
    <x v="1"/>
    <x v="6"/>
    <n v="100.26315789473684"/>
    <n v="134.1549295774648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x v="3434"/>
    <b v="0"/>
    <n v="168"/>
    <b v="1"/>
    <s v="theater/plays"/>
    <x v="1"/>
    <x v="6"/>
    <n v="105.55000000000001"/>
    <n v="62.8273809523809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x v="3435"/>
    <b v="0"/>
    <n v="19"/>
    <b v="1"/>
    <s v="theater/plays"/>
    <x v="1"/>
    <x v="6"/>
    <n v="112.00000000000001"/>
    <n v="58.9473684210526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x v="3436"/>
    <b v="0"/>
    <n v="37"/>
    <b v="1"/>
    <s v="theater/plays"/>
    <x v="1"/>
    <x v="6"/>
    <n v="105.89999999999999"/>
    <n v="143.108108108108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x v="3437"/>
    <b v="0"/>
    <n v="36"/>
    <b v="1"/>
    <s v="theater/plays"/>
    <x v="1"/>
    <x v="6"/>
    <n v="101"/>
    <n v="84.166666666666671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x v="3438"/>
    <b v="0"/>
    <n v="14"/>
    <b v="1"/>
    <s v="theater/plays"/>
    <x v="1"/>
    <x v="6"/>
    <n v="104.2"/>
    <n v="186.07142857142858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x v="3439"/>
    <b v="0"/>
    <n v="18"/>
    <b v="1"/>
    <s v="theater/plays"/>
    <x v="1"/>
    <x v="6"/>
    <n v="134.67833333333334"/>
    <n v="89.785555555555561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x v="3440"/>
    <b v="0"/>
    <n v="82"/>
    <b v="1"/>
    <s v="theater/plays"/>
    <x v="1"/>
    <x v="6"/>
    <n v="105.2184"/>
    <n v="64.157560975609755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x v="3441"/>
    <b v="0"/>
    <n v="43"/>
    <b v="1"/>
    <s v="theater/plays"/>
    <x v="1"/>
    <x v="6"/>
    <n v="102.60000000000001"/>
    <n v="59.65116279069767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x v="3442"/>
    <b v="0"/>
    <n v="8"/>
    <b v="1"/>
    <s v="theater/plays"/>
    <x v="1"/>
    <x v="6"/>
    <n v="100"/>
    <n v="31.2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x v="3443"/>
    <b v="0"/>
    <n v="45"/>
    <b v="1"/>
    <s v="theater/plays"/>
    <x v="1"/>
    <x v="6"/>
    <n v="185.5"/>
    <n v="41.22222222222222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x v="3444"/>
    <b v="0"/>
    <n v="20"/>
    <b v="1"/>
    <s v="theater/plays"/>
    <x v="1"/>
    <x v="6"/>
    <n v="289"/>
    <n v="43.35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x v="3445"/>
    <b v="0"/>
    <n v="31"/>
    <b v="1"/>
    <s v="theater/plays"/>
    <x v="1"/>
    <x v="6"/>
    <n v="100"/>
    <n v="64.516129032258064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x v="3446"/>
    <b v="0"/>
    <n v="25"/>
    <b v="1"/>
    <s v="theater/plays"/>
    <x v="1"/>
    <x v="6"/>
    <n v="108.2"/>
    <n v="43.28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x v="3447"/>
    <b v="0"/>
    <n v="14"/>
    <b v="1"/>
    <s v="theater/plays"/>
    <x v="1"/>
    <x v="6"/>
    <n v="107.80000000000001"/>
    <n v="7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x v="3448"/>
    <b v="0"/>
    <n v="45"/>
    <b v="1"/>
    <s v="theater/plays"/>
    <x v="1"/>
    <x v="6"/>
    <n v="109.76190476190477"/>
    <n v="51.22222222222222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x v="3449"/>
    <b v="0"/>
    <n v="20"/>
    <b v="1"/>
    <s v="theater/plays"/>
    <x v="1"/>
    <x v="6"/>
    <n v="170.625"/>
    <n v="68.25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x v="3450"/>
    <b v="0"/>
    <n v="39"/>
    <b v="1"/>
    <s v="theater/plays"/>
    <x v="1"/>
    <x v="6"/>
    <n v="152"/>
    <n v="19.487179487179485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x v="3451"/>
    <b v="0"/>
    <n v="16"/>
    <b v="1"/>
    <s v="theater/plays"/>
    <x v="1"/>
    <x v="6"/>
    <n v="101.23076923076924"/>
    <n v="41.125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x v="3452"/>
    <b v="0"/>
    <n v="37"/>
    <b v="1"/>
    <s v="theater/plays"/>
    <x v="1"/>
    <x v="6"/>
    <n v="153.19999999999999"/>
    <n v="41.405405405405403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x v="3453"/>
    <b v="0"/>
    <n v="14"/>
    <b v="1"/>
    <s v="theater/plays"/>
    <x v="1"/>
    <x v="6"/>
    <n v="128.33333333333334"/>
    <n v="27.5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x v="3454"/>
    <b v="0"/>
    <n v="21"/>
    <b v="1"/>
    <s v="theater/plays"/>
    <x v="1"/>
    <x v="6"/>
    <n v="100.71428571428571"/>
    <n v="33.57142857142856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x v="3455"/>
    <b v="0"/>
    <n v="69"/>
    <b v="1"/>
    <s v="theater/plays"/>
    <x v="1"/>
    <x v="6"/>
    <n v="100.64999999999999"/>
    <n v="145.86956521739131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x v="3456"/>
    <b v="0"/>
    <n v="16"/>
    <b v="1"/>
    <s v="theater/plays"/>
    <x v="1"/>
    <x v="6"/>
    <n v="191.3"/>
    <n v="358.6875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x v="3457"/>
    <b v="0"/>
    <n v="55"/>
    <b v="1"/>
    <s v="theater/plays"/>
    <x v="1"/>
    <x v="6"/>
    <n v="140.19999999999999"/>
    <n v="50.98181818181818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x v="3458"/>
    <b v="0"/>
    <n v="27"/>
    <b v="1"/>
    <s v="theater/plays"/>
    <x v="1"/>
    <x v="6"/>
    <n v="124.33537832310839"/>
    <n v="45.03703703703703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x v="3459"/>
    <b v="0"/>
    <n v="36"/>
    <b v="1"/>
    <s v="theater/plays"/>
    <x v="1"/>
    <x v="6"/>
    <n v="126.2"/>
    <n v="17.527777777777779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x v="3460"/>
    <b v="0"/>
    <n v="19"/>
    <b v="1"/>
    <s v="theater/plays"/>
    <x v="1"/>
    <x v="6"/>
    <n v="190"/>
    <n v="5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x v="3461"/>
    <b v="0"/>
    <n v="12"/>
    <b v="1"/>
    <s v="theater/plays"/>
    <x v="1"/>
    <x v="6"/>
    <n v="139"/>
    <n v="57.916666666666664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x v="3462"/>
    <b v="0"/>
    <n v="17"/>
    <b v="1"/>
    <s v="theater/plays"/>
    <x v="1"/>
    <x v="6"/>
    <n v="202"/>
    <n v="29.70588235294117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x v="3463"/>
    <b v="0"/>
    <n v="114"/>
    <b v="1"/>
    <s v="theater/plays"/>
    <x v="1"/>
    <x v="6"/>
    <n v="103.38000000000001"/>
    <n v="90.684210526315795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x v="3464"/>
    <b v="0"/>
    <n v="93"/>
    <b v="1"/>
    <s v="theater/plays"/>
    <x v="1"/>
    <x v="6"/>
    <n v="102.3236"/>
    <n v="55.01268817204301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x v="3465"/>
    <b v="0"/>
    <n v="36"/>
    <b v="1"/>
    <s v="theater/plays"/>
    <x v="1"/>
    <x v="6"/>
    <n v="103"/>
    <n v="57.222222222222221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x v="3466"/>
    <b v="0"/>
    <n v="61"/>
    <b v="1"/>
    <s v="theater/plays"/>
    <x v="1"/>
    <x v="6"/>
    <n v="127.14285714285714"/>
    <n v="72.950819672131146"/>
  </r>
  <r>
    <n v="3467"/>
    <s v="Venus in Fur, Los Angeles."/>
    <s v="Venus in Fur, By David Ives."/>
    <n v="3000"/>
    <n v="3030"/>
    <x v="0"/>
    <x v="0"/>
    <s v="USD"/>
    <n v="1426864032"/>
    <x v="3467"/>
    <b v="0"/>
    <n v="47"/>
    <b v="1"/>
    <s v="theater/plays"/>
    <x v="1"/>
    <x v="6"/>
    <n v="101"/>
    <n v="64.46808510638297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x v="3468"/>
    <b v="0"/>
    <n v="17"/>
    <b v="1"/>
    <s v="theater/plays"/>
    <x v="1"/>
    <x v="6"/>
    <n v="121.78"/>
    <n v="716.3529411764706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x v="3469"/>
    <b v="0"/>
    <n v="63"/>
    <b v="1"/>
    <s v="theater/plays"/>
    <x v="1"/>
    <x v="6"/>
    <n v="113.39285714285714"/>
    <n v="50.396825396825399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x v="3470"/>
    <b v="0"/>
    <n v="9"/>
    <b v="1"/>
    <s v="theater/plays"/>
    <x v="1"/>
    <x v="6"/>
    <n v="150"/>
    <n v="41.666666666666664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x v="3471"/>
    <b v="0"/>
    <n v="30"/>
    <b v="1"/>
    <s v="theater/plays"/>
    <x v="1"/>
    <x v="6"/>
    <n v="214.6"/>
    <n v="35.76666666666666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x v="3472"/>
    <b v="0"/>
    <n v="23"/>
    <b v="1"/>
    <s v="theater/plays"/>
    <x v="1"/>
    <x v="6"/>
    <n v="102.05"/>
    <n v="88.739130434782609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x v="3473"/>
    <b v="0"/>
    <n v="33"/>
    <b v="1"/>
    <s v="theater/plays"/>
    <x v="1"/>
    <x v="6"/>
    <n v="100"/>
    <n v="148.4848484848485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x v="3474"/>
    <b v="0"/>
    <n v="39"/>
    <b v="1"/>
    <s v="theater/plays"/>
    <x v="1"/>
    <x v="6"/>
    <n v="101"/>
    <n v="51.79487179487179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x v="3475"/>
    <b v="0"/>
    <n v="17"/>
    <b v="1"/>
    <s v="theater/plays"/>
    <x v="1"/>
    <x v="6"/>
    <n v="113.33333333333333"/>
    <n v="2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x v="3476"/>
    <b v="0"/>
    <n v="6"/>
    <b v="1"/>
    <s v="theater/plays"/>
    <x v="1"/>
    <x v="6"/>
    <n v="104"/>
    <n v="52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x v="3477"/>
    <b v="0"/>
    <n v="39"/>
    <b v="1"/>
    <s v="theater/plays"/>
    <x v="1"/>
    <x v="6"/>
    <n v="115.33333333333333"/>
    <n v="53.230769230769234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x v="3478"/>
    <b v="0"/>
    <n v="57"/>
    <b v="1"/>
    <s v="theater/plays"/>
    <x v="1"/>
    <x v="6"/>
    <n v="112.85000000000001"/>
    <n v="39.596491228070178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x v="3479"/>
    <b v="0"/>
    <n v="56"/>
    <b v="1"/>
    <s v="theater/plays"/>
    <x v="1"/>
    <x v="6"/>
    <n v="127.86666666666666"/>
    <n v="34.2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x v="3480"/>
    <b v="0"/>
    <n v="13"/>
    <b v="1"/>
    <s v="theater/plays"/>
    <x v="1"/>
    <x v="6"/>
    <n v="142.66666666666669"/>
    <n v="164.61538461538461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x v="3481"/>
    <b v="0"/>
    <n v="95"/>
    <b v="1"/>
    <s v="theater/plays"/>
    <x v="1"/>
    <x v="6"/>
    <n v="118.8"/>
    <n v="125.05263157894737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x v="3482"/>
    <b v="0"/>
    <n v="80"/>
    <b v="1"/>
    <s v="theater/plays"/>
    <x v="1"/>
    <x v="6"/>
    <n v="138.33333333333334"/>
    <n v="51.875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x v="3483"/>
    <b v="0"/>
    <n v="133"/>
    <b v="1"/>
    <s v="theater/plays"/>
    <x v="1"/>
    <x v="6"/>
    <n v="159.9402985074627"/>
    <n v="40.285714285714285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x v="3484"/>
    <b v="0"/>
    <n v="44"/>
    <b v="1"/>
    <s v="theater/plays"/>
    <x v="1"/>
    <x v="6"/>
    <n v="114.24000000000001"/>
    <n v="64.909090909090907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x v="3485"/>
    <b v="0"/>
    <n v="30"/>
    <b v="1"/>
    <s v="theater/plays"/>
    <x v="1"/>
    <x v="6"/>
    <n v="100.60606060606061"/>
    <n v="55.33333333333333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x v="3486"/>
    <b v="0"/>
    <n v="56"/>
    <b v="1"/>
    <s v="theater/plays"/>
    <x v="1"/>
    <x v="6"/>
    <n v="155.20000000000002"/>
    <n v="83.142857142857139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x v="3487"/>
    <b v="0"/>
    <n v="66"/>
    <b v="1"/>
    <s v="theater/plays"/>
    <x v="1"/>
    <x v="6"/>
    <n v="127.75000000000001"/>
    <n v="38.71212121212121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x v="3488"/>
    <b v="0"/>
    <n v="29"/>
    <b v="1"/>
    <s v="theater/plays"/>
    <x v="1"/>
    <x v="6"/>
    <n v="121.2"/>
    <n v="125.37931034482759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x v="3489"/>
    <b v="0"/>
    <n v="72"/>
    <b v="1"/>
    <s v="theater/plays"/>
    <x v="1"/>
    <x v="6"/>
    <n v="112.7"/>
    <n v="78.26388888888888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x v="3490"/>
    <b v="0"/>
    <n v="27"/>
    <b v="1"/>
    <s v="theater/plays"/>
    <x v="1"/>
    <x v="6"/>
    <n v="127.49999999999999"/>
    <n v="47.22222222222222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x v="3491"/>
    <b v="0"/>
    <n v="10"/>
    <b v="1"/>
    <s v="theater/plays"/>
    <x v="1"/>
    <x v="6"/>
    <n v="158.20000000000002"/>
    <n v="79.09999999999999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x v="3492"/>
    <b v="0"/>
    <n v="35"/>
    <b v="1"/>
    <s v="theater/plays"/>
    <x v="1"/>
    <x v="6"/>
    <n v="105.26894736842105"/>
    <n v="114.29199999999999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x v="3493"/>
    <b v="0"/>
    <n v="29"/>
    <b v="1"/>
    <s v="theater/plays"/>
    <x v="1"/>
    <x v="6"/>
    <n v="100"/>
    <n v="51.724137931034484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x v="3494"/>
    <b v="0"/>
    <n v="13"/>
    <b v="1"/>
    <s v="theater/plays"/>
    <x v="1"/>
    <x v="6"/>
    <n v="100"/>
    <n v="30.76923076923077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x v="3495"/>
    <b v="0"/>
    <n v="72"/>
    <b v="1"/>
    <s v="theater/plays"/>
    <x v="1"/>
    <x v="6"/>
    <n v="106.86"/>
    <n v="74.20833333333332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x v="3496"/>
    <b v="0"/>
    <n v="78"/>
    <b v="1"/>
    <s v="theater/plays"/>
    <x v="1"/>
    <x v="6"/>
    <n v="124.4"/>
    <n v="47.846153846153847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x v="3497"/>
    <b v="0"/>
    <n v="49"/>
    <b v="1"/>
    <s v="theater/plays"/>
    <x v="1"/>
    <x v="6"/>
    <n v="108.70406189555126"/>
    <n v="34.40816326530612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x v="3498"/>
    <b v="0"/>
    <n v="42"/>
    <b v="1"/>
    <s v="theater/plays"/>
    <x v="1"/>
    <x v="6"/>
    <n v="102.42424242424242"/>
    <n v="40.238095238095241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x v="3499"/>
    <b v="0"/>
    <n v="35"/>
    <b v="1"/>
    <s v="theater/plays"/>
    <x v="1"/>
    <x v="6"/>
    <n v="105.5"/>
    <n v="60.28571428571428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x v="3500"/>
    <b v="0"/>
    <n v="42"/>
    <b v="1"/>
    <s v="theater/plays"/>
    <x v="1"/>
    <x v="6"/>
    <n v="106.3"/>
    <n v="25.30952380952381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x v="3501"/>
    <b v="0"/>
    <n v="42"/>
    <b v="1"/>
    <s v="theater/plays"/>
    <x v="1"/>
    <x v="6"/>
    <n v="100.66666666666666"/>
    <n v="35.952380952380949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x v="3502"/>
    <b v="0"/>
    <n v="31"/>
    <b v="1"/>
    <s v="theater/plays"/>
    <x v="1"/>
    <x v="6"/>
    <n v="105.4"/>
    <n v="13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x v="3503"/>
    <b v="0"/>
    <n v="38"/>
    <b v="1"/>
    <s v="theater/plays"/>
    <x v="1"/>
    <x v="6"/>
    <n v="107.55999999999999"/>
    <n v="70.763157894736835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x v="3504"/>
    <b v="0"/>
    <n v="8"/>
    <b v="1"/>
    <s v="theater/plays"/>
    <x v="1"/>
    <x v="6"/>
    <n v="100"/>
    <n v="12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x v="3505"/>
    <b v="0"/>
    <n v="39"/>
    <b v="1"/>
    <s v="theater/plays"/>
    <x v="1"/>
    <x v="6"/>
    <n v="103.76"/>
    <n v="66.51282051282051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x v="3506"/>
    <b v="0"/>
    <n v="29"/>
    <b v="1"/>
    <s v="theater/plays"/>
    <x v="1"/>
    <x v="6"/>
    <n v="101.49999999999999"/>
    <n v="105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x v="3507"/>
    <b v="0"/>
    <n v="72"/>
    <b v="1"/>
    <s v="theater/plays"/>
    <x v="1"/>
    <x v="6"/>
    <n v="104.4"/>
    <n v="145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x v="3508"/>
    <b v="0"/>
    <n v="15"/>
    <b v="1"/>
    <s v="theater/plays"/>
    <x v="1"/>
    <x v="6"/>
    <n v="180"/>
    <n v="1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x v="3509"/>
    <b v="0"/>
    <n v="33"/>
    <b v="1"/>
    <s v="theater/plays"/>
    <x v="1"/>
    <x v="6"/>
    <n v="106.33333333333333"/>
    <n v="96.66666666666667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x v="3510"/>
    <b v="0"/>
    <n v="15"/>
    <b v="1"/>
    <s v="theater/plays"/>
    <x v="1"/>
    <x v="6"/>
    <n v="100.55555555555556"/>
    <n v="60.33333333333333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x v="3511"/>
    <b v="0"/>
    <n v="19"/>
    <b v="1"/>
    <s v="theater/plays"/>
    <x v="1"/>
    <x v="6"/>
    <n v="101.2"/>
    <n v="79.8947368421052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x v="3512"/>
    <b v="0"/>
    <n v="17"/>
    <b v="1"/>
    <s v="theater/plays"/>
    <x v="1"/>
    <x v="6"/>
    <n v="100"/>
    <n v="58.823529411764703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x v="3513"/>
    <b v="0"/>
    <n v="44"/>
    <b v="1"/>
    <s v="theater/plays"/>
    <x v="1"/>
    <x v="6"/>
    <n v="118.39285714285714"/>
    <n v="75.34090909090909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x v="3514"/>
    <b v="0"/>
    <n v="10"/>
    <b v="1"/>
    <s v="theater/plays"/>
    <x v="1"/>
    <x v="6"/>
    <n v="110.00000000000001"/>
    <n v="55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x v="3515"/>
    <b v="0"/>
    <n v="46"/>
    <b v="1"/>
    <s v="theater/plays"/>
    <x v="1"/>
    <x v="6"/>
    <n v="102.66666666666666"/>
    <n v="66.956521739130437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x v="3516"/>
    <b v="0"/>
    <n v="11"/>
    <b v="1"/>
    <s v="theater/plays"/>
    <x v="1"/>
    <x v="6"/>
    <n v="100"/>
    <n v="227.27272727272728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x v="3517"/>
    <b v="0"/>
    <n v="13"/>
    <b v="1"/>
    <s v="theater/plays"/>
    <x v="1"/>
    <x v="6"/>
    <n v="100"/>
    <n v="307.69230769230768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x v="3518"/>
    <b v="0"/>
    <n v="33"/>
    <b v="1"/>
    <s v="theater/plays"/>
    <x v="1"/>
    <x v="6"/>
    <n v="110.04599999999999"/>
    <n v="50.020909090909093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x v="3519"/>
    <b v="0"/>
    <n v="28"/>
    <b v="1"/>
    <s v="theater/plays"/>
    <x v="1"/>
    <x v="6"/>
    <n v="101.35000000000001"/>
    <n v="72.392857142857139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x v="3520"/>
    <b v="0"/>
    <n v="21"/>
    <b v="1"/>
    <s v="theater/plays"/>
    <x v="1"/>
    <x v="6"/>
    <n v="100.75"/>
    <n v="95.952380952380949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x v="3521"/>
    <b v="0"/>
    <n v="13"/>
    <b v="1"/>
    <s v="theater/plays"/>
    <x v="1"/>
    <x v="6"/>
    <n v="169.42857142857144"/>
    <n v="45.61538461538461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x v="3522"/>
    <b v="0"/>
    <n v="34"/>
    <b v="1"/>
    <s v="theater/plays"/>
    <x v="1"/>
    <x v="6"/>
    <n v="100"/>
    <n v="41.029411764705884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x v="3523"/>
    <b v="0"/>
    <n v="80"/>
    <b v="1"/>
    <s v="theater/plays"/>
    <x v="1"/>
    <x v="6"/>
    <n v="113.65"/>
    <n v="56.825000000000003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x v="3524"/>
    <b v="0"/>
    <n v="74"/>
    <b v="1"/>
    <s v="theater/plays"/>
    <x v="1"/>
    <x v="6"/>
    <n v="101.56"/>
    <n v="137.2432432432432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x v="3525"/>
    <b v="0"/>
    <n v="7"/>
    <b v="1"/>
    <s v="theater/plays"/>
    <x v="1"/>
    <x v="6"/>
    <n v="106"/>
    <n v="75.714285714285708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x v="3526"/>
    <b v="0"/>
    <n v="34"/>
    <b v="1"/>
    <s v="theater/plays"/>
    <x v="1"/>
    <x v="6"/>
    <n v="102"/>
    <n v="99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x v="3527"/>
    <b v="0"/>
    <n v="86"/>
    <b v="1"/>
    <s v="theater/plays"/>
    <x v="1"/>
    <x v="6"/>
    <n v="116.91666666666667"/>
    <n v="81.56976744186046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x v="3528"/>
    <b v="0"/>
    <n v="37"/>
    <b v="1"/>
    <s v="theater/plays"/>
    <x v="1"/>
    <x v="6"/>
    <n v="101.15151515151514"/>
    <n v="45.10810810810810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x v="3529"/>
    <b v="0"/>
    <n v="18"/>
    <b v="1"/>
    <s v="theater/plays"/>
    <x v="1"/>
    <x v="6"/>
    <n v="132"/>
    <n v="36.666666666666664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x v="3530"/>
    <b v="0"/>
    <n v="22"/>
    <b v="1"/>
    <s v="theater/plays"/>
    <x v="1"/>
    <x v="6"/>
    <n v="100"/>
    <n v="125"/>
  </r>
  <r>
    <n v="3531"/>
    <s v="The Reinvention of Lily Johnson"/>
    <s v="A political comedy for a crazy election year"/>
    <n v="1000"/>
    <n v="1280"/>
    <x v="0"/>
    <x v="0"/>
    <s v="USD"/>
    <n v="1467301334"/>
    <x v="3531"/>
    <b v="0"/>
    <n v="26"/>
    <b v="1"/>
    <s v="theater/plays"/>
    <x v="1"/>
    <x v="6"/>
    <n v="128"/>
    <n v="49.23076923076923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x v="3532"/>
    <b v="0"/>
    <n v="27"/>
    <b v="1"/>
    <s v="theater/plays"/>
    <x v="1"/>
    <x v="6"/>
    <n v="118.95833333333334"/>
    <n v="42.29629629629629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x v="3533"/>
    <b v="0"/>
    <n v="8"/>
    <b v="1"/>
    <s v="theater/plays"/>
    <x v="1"/>
    <x v="6"/>
    <n v="126.2"/>
    <n v="78.875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x v="3534"/>
    <b v="0"/>
    <n v="204"/>
    <b v="1"/>
    <s v="theater/plays"/>
    <x v="1"/>
    <x v="6"/>
    <n v="156.20000000000002"/>
    <n v="38.28431372549019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x v="3535"/>
    <b v="0"/>
    <n v="46"/>
    <b v="1"/>
    <s v="theater/plays"/>
    <x v="1"/>
    <x v="6"/>
    <n v="103.15"/>
    <n v="44.84782608695652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x v="3536"/>
    <b v="0"/>
    <n v="17"/>
    <b v="1"/>
    <s v="theater/plays"/>
    <x v="1"/>
    <x v="6"/>
    <n v="153.33333333333334"/>
    <n v="13.52941176470588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x v="3537"/>
    <b v="0"/>
    <n v="28"/>
    <b v="1"/>
    <s v="theater/plays"/>
    <x v="1"/>
    <x v="6"/>
    <n v="180.44444444444446"/>
    <n v="43.5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x v="3538"/>
    <b v="0"/>
    <n v="83"/>
    <b v="1"/>
    <s v="theater/plays"/>
    <x v="1"/>
    <x v="6"/>
    <n v="128.44999999999999"/>
    <n v="30.95180722891566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x v="3539"/>
    <b v="0"/>
    <n v="13"/>
    <b v="1"/>
    <s v="theater/plays"/>
    <x v="1"/>
    <x v="6"/>
    <n v="119.66666666666667"/>
    <n v="55.230769230769234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x v="3540"/>
    <b v="0"/>
    <n v="8"/>
    <b v="1"/>
    <s v="theater/plays"/>
    <x v="1"/>
    <x v="6"/>
    <n v="123"/>
    <n v="46.12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x v="3541"/>
    <b v="0"/>
    <n v="32"/>
    <b v="1"/>
    <s v="theater/plays"/>
    <x v="1"/>
    <x v="6"/>
    <n v="105"/>
    <n v="39.37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x v="3542"/>
    <b v="0"/>
    <n v="85"/>
    <b v="1"/>
    <s v="theater/plays"/>
    <x v="1"/>
    <x v="6"/>
    <n v="102.23636363636363"/>
    <n v="66.15294117647059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x v="3543"/>
    <b v="0"/>
    <n v="29"/>
    <b v="1"/>
    <s v="theater/plays"/>
    <x v="1"/>
    <x v="6"/>
    <n v="104.66666666666666"/>
    <n v="54.137931034482762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x v="3544"/>
    <b v="0"/>
    <n v="24"/>
    <b v="1"/>
    <s v="theater/plays"/>
    <x v="1"/>
    <x v="6"/>
    <n v="100"/>
    <n v="104.1666666666666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x v="3545"/>
    <b v="0"/>
    <n v="8"/>
    <b v="1"/>
    <s v="theater/plays"/>
    <x v="1"/>
    <x v="6"/>
    <n v="100.4"/>
    <n v="31.37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x v="3546"/>
    <b v="0"/>
    <n v="19"/>
    <b v="1"/>
    <s v="theater/plays"/>
    <x v="1"/>
    <x v="6"/>
    <n v="102.27272727272727"/>
    <n v="59.210526315789473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x v="3547"/>
    <b v="0"/>
    <n v="336"/>
    <b v="1"/>
    <s v="theater/plays"/>
    <x v="1"/>
    <x v="6"/>
    <n v="114.40928571428573"/>
    <n v="119.17633928571429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x v="3548"/>
    <b v="0"/>
    <n v="13"/>
    <b v="1"/>
    <s v="theater/plays"/>
    <x v="1"/>
    <x v="6"/>
    <n v="101.9047619047619"/>
    <n v="164.61538461538461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x v="3549"/>
    <b v="0"/>
    <n v="42"/>
    <b v="1"/>
    <s v="theater/plays"/>
    <x v="1"/>
    <x v="6"/>
    <n v="102"/>
    <n v="24.285714285714285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x v="3550"/>
    <b v="0"/>
    <n v="64"/>
    <b v="1"/>
    <s v="theater/plays"/>
    <x v="1"/>
    <x v="6"/>
    <n v="104.80000000000001"/>
    <n v="40.9375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x v="3551"/>
    <b v="0"/>
    <n v="25"/>
    <b v="1"/>
    <s v="theater/plays"/>
    <x v="1"/>
    <x v="6"/>
    <n v="101.83333333333333"/>
    <n v="61.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x v="3552"/>
    <b v="0"/>
    <n v="20"/>
    <b v="1"/>
    <s v="theater/plays"/>
    <x v="1"/>
    <x v="6"/>
    <n v="100"/>
    <n v="38.65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x v="3553"/>
    <b v="0"/>
    <n v="104"/>
    <b v="1"/>
    <s v="theater/plays"/>
    <x v="1"/>
    <x v="6"/>
    <n v="106.27272727272728"/>
    <n v="56.20192307692308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x v="3554"/>
    <b v="0"/>
    <n v="53"/>
    <b v="1"/>
    <s v="theater/plays"/>
    <x v="1"/>
    <x v="6"/>
    <n v="113.42219999999999"/>
    <n v="107.0020754716981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x v="3555"/>
    <b v="0"/>
    <n v="14"/>
    <b v="1"/>
    <s v="theater/plays"/>
    <x v="1"/>
    <x v="6"/>
    <n v="100"/>
    <n v="171.42857142857142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x v="3556"/>
    <b v="0"/>
    <n v="20"/>
    <b v="1"/>
    <s v="theater/plays"/>
    <x v="1"/>
    <x v="6"/>
    <n v="100.45454545454547"/>
    <n v="110.5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x v="3557"/>
    <b v="0"/>
    <n v="558"/>
    <b v="1"/>
    <s v="theater/plays"/>
    <x v="1"/>
    <x v="6"/>
    <n v="100.03599999999999"/>
    <n v="179.27598566308242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x v="3558"/>
    <b v="0"/>
    <n v="22"/>
    <b v="1"/>
    <s v="theater/plays"/>
    <x v="1"/>
    <x v="6"/>
    <n v="144"/>
    <n v="22.9090909090909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x v="3559"/>
    <b v="0"/>
    <n v="24"/>
    <b v="1"/>
    <s v="theater/plays"/>
    <x v="1"/>
    <x v="6"/>
    <n v="103.49999999999999"/>
    <n v="43.12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x v="3560"/>
    <b v="0"/>
    <n v="74"/>
    <b v="1"/>
    <s v="theater/plays"/>
    <x v="1"/>
    <x v="6"/>
    <n v="108.43750000000001"/>
    <n v="46.891891891891895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x v="3561"/>
    <b v="0"/>
    <n v="54"/>
    <b v="1"/>
    <s v="theater/plays"/>
    <x v="1"/>
    <x v="6"/>
    <n v="102.4"/>
    <n v="47.407407407407405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x v="3562"/>
    <b v="0"/>
    <n v="31"/>
    <b v="1"/>
    <s v="theater/plays"/>
    <x v="1"/>
    <x v="6"/>
    <n v="148.88888888888889"/>
    <n v="15.12903225806451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x v="3563"/>
    <b v="0"/>
    <n v="25"/>
    <b v="1"/>
    <s v="theater/plays"/>
    <x v="1"/>
    <x v="6"/>
    <n v="105.49000000000002"/>
    <n v="21.098000000000003"/>
  </r>
  <r>
    <n v="3564"/>
    <s v="The Pillowman Aberdeen"/>
    <s v="Multi Award-Winng play THE PILLOWMAN coming to the Arts Centre Theatre, Aberdeen"/>
    <n v="1000"/>
    <n v="1005"/>
    <x v="0"/>
    <x v="1"/>
    <s v="GBP"/>
    <n v="1444060800"/>
    <x v="3564"/>
    <b v="0"/>
    <n v="17"/>
    <b v="1"/>
    <s v="theater/plays"/>
    <x v="1"/>
    <x v="6"/>
    <n v="100.49999999999999"/>
    <n v="59.117647058823529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x v="3565"/>
    <b v="0"/>
    <n v="12"/>
    <b v="1"/>
    <s v="theater/plays"/>
    <x v="1"/>
    <x v="6"/>
    <n v="130.55555555555557"/>
    <n v="97.91666666666667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x v="3566"/>
    <b v="0"/>
    <n v="38"/>
    <b v="1"/>
    <s v="theater/plays"/>
    <x v="1"/>
    <x v="6"/>
    <n v="104.75000000000001"/>
    <n v="55.131578947368418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x v="3567"/>
    <b v="0"/>
    <n v="41"/>
    <b v="1"/>
    <s v="theater/plays"/>
    <x v="1"/>
    <x v="6"/>
    <n v="108.80000000000001"/>
    <n v="26.53658536585365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x v="3568"/>
    <b v="0"/>
    <n v="19"/>
    <b v="1"/>
    <s v="theater/plays"/>
    <x v="1"/>
    <x v="6"/>
    <n v="111.00000000000001"/>
    <n v="58.421052631578945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x v="3569"/>
    <b v="0"/>
    <n v="41"/>
    <b v="1"/>
    <s v="theater/plays"/>
    <x v="1"/>
    <x v="6"/>
    <n v="100.47999999999999"/>
    <n v="122.53658536585365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x v="3570"/>
    <b v="0"/>
    <n v="26"/>
    <b v="1"/>
    <s v="theater/plays"/>
    <x v="1"/>
    <x v="6"/>
    <n v="114.35"/>
    <n v="87.961538461538467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x v="3571"/>
    <b v="0"/>
    <n v="25"/>
    <b v="1"/>
    <s v="theater/plays"/>
    <x v="1"/>
    <x v="6"/>
    <n v="122.06666666666666"/>
    <n v="73.239999999999995"/>
  </r>
  <r>
    <n v="3572"/>
    <s v="Monster"/>
    <s v="A darkly comic one woman show by Abram Rooney as part of The Camden Fringe 2015."/>
    <n v="500"/>
    <n v="500"/>
    <x v="0"/>
    <x v="1"/>
    <s v="GBP"/>
    <n v="1434894082"/>
    <x v="3572"/>
    <b v="0"/>
    <n v="9"/>
    <b v="1"/>
    <s v="theater/plays"/>
    <x v="1"/>
    <x v="6"/>
    <n v="100"/>
    <n v="55.555555555555557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x v="3573"/>
    <b v="0"/>
    <n v="78"/>
    <b v="1"/>
    <s v="theater/plays"/>
    <x v="1"/>
    <x v="6"/>
    <n v="102.8"/>
    <n v="39.5384615384615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x v="3574"/>
    <b v="0"/>
    <n v="45"/>
    <b v="1"/>
    <s v="theater/plays"/>
    <x v="1"/>
    <x v="6"/>
    <n v="106.12068965517241"/>
    <n v="136.77777777777777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x v="3575"/>
    <b v="0"/>
    <n v="102"/>
    <b v="1"/>
    <s v="theater/plays"/>
    <x v="1"/>
    <x v="6"/>
    <n v="101.33000000000001"/>
    <n v="99.343137254901961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x v="3576"/>
    <b v="0"/>
    <n v="5"/>
    <b v="1"/>
    <s v="theater/plays"/>
    <x v="1"/>
    <x v="6"/>
    <n v="100"/>
    <n v="20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x v="3577"/>
    <b v="0"/>
    <n v="27"/>
    <b v="1"/>
    <s v="theater/plays"/>
    <x v="1"/>
    <x v="6"/>
    <n v="130"/>
    <n v="28.888888888888889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x v="3578"/>
    <b v="0"/>
    <n v="37"/>
    <b v="1"/>
    <s v="theater/plays"/>
    <x v="1"/>
    <x v="6"/>
    <n v="100.01333333333334"/>
    <n v="40.545945945945945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x v="3579"/>
    <b v="0"/>
    <n v="14"/>
    <b v="1"/>
    <s v="theater/plays"/>
    <x v="1"/>
    <x v="6"/>
    <n v="100"/>
    <n v="35.714285714285715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x v="3580"/>
    <b v="0"/>
    <n v="27"/>
    <b v="1"/>
    <s v="theater/plays"/>
    <x v="1"/>
    <x v="6"/>
    <n v="113.88888888888889"/>
    <n v="37.96296296296296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x v="3581"/>
    <b v="0"/>
    <n v="45"/>
    <b v="1"/>
    <s v="theater/plays"/>
    <x v="1"/>
    <x v="6"/>
    <n v="100"/>
    <n v="33.33333333333333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x v="3582"/>
    <b v="0"/>
    <n v="49"/>
    <b v="1"/>
    <s v="theater/plays"/>
    <x v="1"/>
    <x v="6"/>
    <n v="287"/>
    <n v="58.571428571428569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x v="3583"/>
    <b v="0"/>
    <n v="24"/>
    <b v="1"/>
    <s v="theater/plays"/>
    <x v="1"/>
    <x v="6"/>
    <n v="108.5"/>
    <n v="135.6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x v="3584"/>
    <b v="0"/>
    <n v="112"/>
    <b v="1"/>
    <s v="theater/plays"/>
    <x v="1"/>
    <x v="6"/>
    <n v="115.5"/>
    <n v="30.9375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x v="3585"/>
    <b v="0"/>
    <n v="23"/>
    <b v="1"/>
    <s v="theater/plays"/>
    <x v="1"/>
    <x v="6"/>
    <n v="119.11764705882352"/>
    <n v="176.08695652173913"/>
  </r>
  <r>
    <n v="3586"/>
    <s v="Actors &amp; Musicians who are Blind or Autistic"/>
    <s v="See Theatre In A New Light"/>
    <n v="7500"/>
    <n v="8207"/>
    <x v="0"/>
    <x v="0"/>
    <s v="USD"/>
    <n v="1474649070"/>
    <x v="3586"/>
    <b v="0"/>
    <n v="54"/>
    <b v="1"/>
    <s v="theater/plays"/>
    <x v="1"/>
    <x v="6"/>
    <n v="109.42666666666668"/>
    <n v="151.9814814814815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x v="3587"/>
    <b v="0"/>
    <n v="28"/>
    <b v="1"/>
    <s v="theater/plays"/>
    <x v="1"/>
    <x v="6"/>
    <n v="126.6"/>
    <n v="22.607142857142858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x v="3588"/>
    <b v="0"/>
    <n v="11"/>
    <b v="1"/>
    <s v="theater/plays"/>
    <x v="1"/>
    <x v="6"/>
    <n v="100.49999999999999"/>
    <n v="18.27272727272727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x v="3589"/>
    <b v="0"/>
    <n v="62"/>
    <b v="1"/>
    <s v="theater/plays"/>
    <x v="1"/>
    <x v="6"/>
    <n v="127.49999999999999"/>
    <n v="82.258064516129039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x v="3590"/>
    <b v="0"/>
    <n v="73"/>
    <b v="1"/>
    <s v="theater/plays"/>
    <x v="1"/>
    <x v="6"/>
    <n v="100.05999999999999"/>
    <n v="68.534246575342465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x v="3591"/>
    <b v="0"/>
    <n v="18"/>
    <b v="1"/>
    <s v="theater/plays"/>
    <x v="1"/>
    <x v="6"/>
    <n v="175"/>
    <n v="68.055555555555557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x v="3592"/>
    <b v="0"/>
    <n v="35"/>
    <b v="1"/>
    <s v="theater/plays"/>
    <x v="1"/>
    <x v="6"/>
    <n v="127.25"/>
    <n v="72.71428571428570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x v="3593"/>
    <b v="0"/>
    <n v="43"/>
    <b v="1"/>
    <s v="theater/plays"/>
    <x v="1"/>
    <x v="6"/>
    <n v="110.63333333333334"/>
    <n v="77.186046511627907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x v="3594"/>
    <b v="0"/>
    <n v="36"/>
    <b v="1"/>
    <s v="theater/plays"/>
    <x v="1"/>
    <x v="6"/>
    <n v="125.93749999999999"/>
    <n v="55.972222222222221"/>
  </r>
  <r>
    <n v="3595"/>
    <s v="The Flu Season"/>
    <s v="A new theatre company staging Will Eno's The Flu Season in Seattle"/>
    <n v="2600"/>
    <n v="3081"/>
    <x v="0"/>
    <x v="0"/>
    <s v="USD"/>
    <n v="1426229940"/>
    <x v="3595"/>
    <b v="0"/>
    <n v="62"/>
    <b v="1"/>
    <s v="theater/plays"/>
    <x v="1"/>
    <x v="6"/>
    <n v="118.5"/>
    <n v="49.69354838709677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x v="3596"/>
    <b v="0"/>
    <n v="15"/>
    <b v="1"/>
    <s v="theater/plays"/>
    <x v="1"/>
    <x v="6"/>
    <n v="107.72727272727273"/>
    <n v="79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x v="3597"/>
    <b v="0"/>
    <n v="33"/>
    <b v="1"/>
    <s v="theater/plays"/>
    <x v="1"/>
    <x v="6"/>
    <n v="102.60000000000001"/>
    <n v="77.727272727272734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x v="3598"/>
    <b v="0"/>
    <n v="27"/>
    <b v="1"/>
    <s v="theater/plays"/>
    <x v="1"/>
    <x v="6"/>
    <n v="110.1"/>
    <n v="40.777777777777779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x v="3599"/>
    <b v="0"/>
    <n v="17"/>
    <b v="1"/>
    <s v="theater/plays"/>
    <x v="1"/>
    <x v="6"/>
    <n v="202"/>
    <n v="59.411764705882355"/>
  </r>
  <r>
    <n v="3600"/>
    <s v="Pariah"/>
    <s v="The First Play From The Man Who Brought You The Black James Bond!"/>
    <n v="10"/>
    <n v="13"/>
    <x v="0"/>
    <x v="0"/>
    <s v="USD"/>
    <n v="1476390164"/>
    <x v="3600"/>
    <b v="0"/>
    <n v="4"/>
    <b v="1"/>
    <s v="theater/plays"/>
    <x v="1"/>
    <x v="6"/>
    <n v="130"/>
    <n v="3.25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x v="3601"/>
    <b v="0"/>
    <n v="53"/>
    <b v="1"/>
    <s v="theater/plays"/>
    <x v="1"/>
    <x v="6"/>
    <n v="104.35000000000001"/>
    <n v="39.377358490566039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x v="3602"/>
    <b v="0"/>
    <n v="49"/>
    <b v="1"/>
    <s v="theater/plays"/>
    <x v="1"/>
    <x v="6"/>
    <n v="100.05"/>
    <n v="81.673469387755105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x v="3603"/>
    <b v="0"/>
    <n v="57"/>
    <b v="1"/>
    <s v="theater/plays"/>
    <x v="1"/>
    <x v="6"/>
    <n v="170.66666666666669"/>
    <n v="44.91228070175438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x v="3604"/>
    <b v="0"/>
    <n v="69"/>
    <b v="1"/>
    <s v="theater/plays"/>
    <x v="1"/>
    <x v="6"/>
    <n v="112.83333333333334"/>
    <n v="49.05797101449275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x v="3605"/>
    <b v="0"/>
    <n v="15"/>
    <b v="1"/>
    <s v="theater/plays"/>
    <x v="1"/>
    <x v="6"/>
    <n v="184"/>
    <n v="30.666666666666668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x v="3606"/>
    <b v="0"/>
    <n v="64"/>
    <b v="1"/>
    <s v="theater/plays"/>
    <x v="1"/>
    <x v="6"/>
    <n v="130.26666666666665"/>
    <n v="61.0625"/>
  </r>
  <r>
    <n v="3607"/>
    <s v="E15 at The Pleasance and CPT"/>
    <s v="'E15' is a verbatim project that looks at the story of the Focus E15 Campaign"/>
    <n v="550"/>
    <n v="580"/>
    <x v="0"/>
    <x v="1"/>
    <s v="GBP"/>
    <n v="1450137600"/>
    <x v="3607"/>
    <b v="0"/>
    <n v="20"/>
    <b v="1"/>
    <s v="theater/plays"/>
    <x v="1"/>
    <x v="6"/>
    <n v="105.45454545454544"/>
    <n v="29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x v="3608"/>
    <b v="0"/>
    <n v="27"/>
    <b v="1"/>
    <s v="theater/plays"/>
    <x v="1"/>
    <x v="6"/>
    <n v="100"/>
    <n v="29.62962962962963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x v="3609"/>
    <b v="0"/>
    <n v="21"/>
    <b v="1"/>
    <s v="theater/plays"/>
    <x v="1"/>
    <x v="6"/>
    <n v="153.31632653061226"/>
    <n v="143.0952380952381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x v="3610"/>
    <b v="0"/>
    <n v="31"/>
    <b v="1"/>
    <s v="theater/plays"/>
    <x v="1"/>
    <x v="6"/>
    <n v="162.30000000000001"/>
    <n v="52.3548387096774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x v="3611"/>
    <b v="0"/>
    <n v="51"/>
    <b v="1"/>
    <s v="theater/plays"/>
    <x v="1"/>
    <x v="6"/>
    <n v="136"/>
    <n v="66.66666666666667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x v="3612"/>
    <b v="0"/>
    <n v="57"/>
    <b v="1"/>
    <s v="theater/plays"/>
    <x v="1"/>
    <x v="6"/>
    <n v="144.4"/>
    <n v="126.66666666666667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x v="3613"/>
    <b v="0"/>
    <n v="20"/>
    <b v="1"/>
    <s v="theater/plays"/>
    <x v="1"/>
    <x v="6"/>
    <n v="100"/>
    <n v="62.5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x v="3614"/>
    <b v="0"/>
    <n v="71"/>
    <b v="1"/>
    <s v="theater/plays"/>
    <x v="1"/>
    <x v="6"/>
    <n v="100.8"/>
    <n v="35.492957746478872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x v="3615"/>
    <b v="0"/>
    <n v="72"/>
    <b v="1"/>
    <s v="theater/plays"/>
    <x v="1"/>
    <x v="6"/>
    <n v="106.80000000000001"/>
    <n v="37.08333333333333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x v="3616"/>
    <b v="0"/>
    <n v="45"/>
    <b v="1"/>
    <s v="theater/plays"/>
    <x v="1"/>
    <x v="6"/>
    <n v="124.8"/>
    <n v="69.333333333333329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x v="3617"/>
    <b v="0"/>
    <n v="51"/>
    <b v="1"/>
    <s v="theater/plays"/>
    <x v="1"/>
    <x v="6"/>
    <n v="118.91891891891892"/>
    <n v="17.254901960784313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x v="3618"/>
    <b v="0"/>
    <n v="56"/>
    <b v="1"/>
    <s v="theater/plays"/>
    <x v="1"/>
    <x v="6"/>
    <n v="101"/>
    <n v="36.071428571428569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x v="3619"/>
    <b v="0"/>
    <n v="17"/>
    <b v="1"/>
    <s v="theater/plays"/>
    <x v="1"/>
    <x v="6"/>
    <n v="112.99999999999999"/>
    <n v="66.47058823529411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x v="3620"/>
    <b v="0"/>
    <n v="197"/>
    <b v="1"/>
    <s v="theater/plays"/>
    <x v="1"/>
    <x v="6"/>
    <n v="105.19047619047619"/>
    <n v="56.065989847715734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x v="3621"/>
    <b v="0"/>
    <n v="70"/>
    <b v="1"/>
    <s v="theater/plays"/>
    <x v="1"/>
    <x v="6"/>
    <n v="109.73333333333332"/>
    <n v="47.028571428571432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x v="3622"/>
    <b v="0"/>
    <n v="21"/>
    <b v="1"/>
    <s v="theater/plays"/>
    <x v="1"/>
    <x v="6"/>
    <n v="100.099"/>
    <n v="47.666190476190479"/>
  </r>
  <r>
    <n v="3623"/>
    <s v="Since I've Been Here"/>
    <s v="An original play exploring the complications of romantic relationships in all forms."/>
    <n v="2500"/>
    <n v="3000"/>
    <x v="0"/>
    <x v="0"/>
    <s v="USD"/>
    <n v="1406358000"/>
    <x v="3623"/>
    <b v="0"/>
    <n v="34"/>
    <b v="1"/>
    <s v="theater/plays"/>
    <x v="1"/>
    <x v="6"/>
    <n v="120"/>
    <n v="88.235294117647058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x v="3624"/>
    <b v="0"/>
    <n v="39"/>
    <b v="1"/>
    <s v="theater/plays"/>
    <x v="1"/>
    <x v="6"/>
    <n v="104.93333333333332"/>
    <n v="80.717948717948715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x v="3625"/>
    <b v="0"/>
    <n v="78"/>
    <b v="1"/>
    <s v="theater/plays"/>
    <x v="1"/>
    <x v="6"/>
    <n v="102.66666666666666"/>
    <n v="39.487179487179489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x v="3626"/>
    <b v="0"/>
    <n v="48"/>
    <b v="1"/>
    <s v="theater/plays"/>
    <x v="1"/>
    <x v="6"/>
    <n v="101.82500000000002"/>
    <n v="84.854166666666671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x v="3627"/>
    <b v="0"/>
    <n v="29"/>
    <b v="1"/>
    <s v="theater/plays"/>
    <x v="1"/>
    <x v="6"/>
    <n v="100"/>
    <n v="68.96551724137931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x v="3628"/>
    <b v="0"/>
    <n v="0"/>
    <b v="0"/>
    <s v="theater/musical"/>
    <x v="1"/>
    <x v="40"/>
    <n v="0"/>
    <e v="#DIV/0!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x v="3629"/>
    <b v="0"/>
    <n v="2"/>
    <b v="0"/>
    <s v="theater/musical"/>
    <x v="1"/>
    <x v="40"/>
    <n v="1.9999999999999998E-4"/>
    <n v="1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x v="3630"/>
    <b v="0"/>
    <n v="1"/>
    <b v="0"/>
    <s v="theater/musical"/>
    <x v="1"/>
    <x v="40"/>
    <n v="3.3333333333333333E-2"/>
    <n v="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x v="3631"/>
    <b v="0"/>
    <n v="59"/>
    <b v="0"/>
    <s v="theater/musical"/>
    <x v="1"/>
    <x v="40"/>
    <n v="51.023391812865491"/>
    <n v="147.88135593220338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x v="3632"/>
    <b v="0"/>
    <n v="1"/>
    <b v="0"/>
    <s v="theater/musical"/>
    <x v="1"/>
    <x v="40"/>
    <n v="20"/>
    <n v="10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x v="3633"/>
    <b v="0"/>
    <n v="31"/>
    <b v="0"/>
    <s v="theater/musical"/>
    <x v="1"/>
    <x v="40"/>
    <n v="35.24"/>
    <n v="56.83870967741935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x v="3634"/>
    <b v="0"/>
    <n v="18"/>
    <b v="0"/>
    <s v="theater/musical"/>
    <x v="1"/>
    <x v="40"/>
    <n v="4.246666666666667"/>
    <n v="176.94444444444446"/>
  </r>
  <r>
    <n v="3635"/>
    <s v="Mary's Son"/>
    <s v="Mary's Son is a pop opera about Jesus and the hope he brings to all people."/>
    <n v="3500"/>
    <n v="1276"/>
    <x v="2"/>
    <x v="0"/>
    <s v="USD"/>
    <n v="1461186676"/>
    <x v="3635"/>
    <b v="0"/>
    <n v="10"/>
    <b v="0"/>
    <s v="theater/musical"/>
    <x v="1"/>
    <x v="40"/>
    <n v="36.457142857142856"/>
    <n v="127.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x v="3636"/>
    <b v="0"/>
    <n v="0"/>
    <b v="0"/>
    <s v="theater/musical"/>
    <x v="1"/>
    <x v="40"/>
    <n v="0"/>
    <e v="#DIV/0!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x v="3637"/>
    <b v="0"/>
    <n v="14"/>
    <b v="0"/>
    <s v="theater/musical"/>
    <x v="1"/>
    <x v="40"/>
    <n v="30.866666666666664"/>
    <n v="66.142857142857139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x v="3638"/>
    <b v="0"/>
    <n v="2"/>
    <b v="0"/>
    <s v="theater/musical"/>
    <x v="1"/>
    <x v="40"/>
    <n v="6.5454545454545459"/>
    <n v="108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x v="3639"/>
    <b v="0"/>
    <n v="1"/>
    <b v="0"/>
    <s v="theater/musical"/>
    <x v="1"/>
    <x v="40"/>
    <n v="4.0000000000000001E-3"/>
    <n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x v="3640"/>
    <b v="0"/>
    <n v="3"/>
    <b v="0"/>
    <s v="theater/musical"/>
    <x v="1"/>
    <x v="40"/>
    <n v="5.5"/>
    <n v="18.333333333333332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x v="3641"/>
    <b v="0"/>
    <n v="0"/>
    <b v="0"/>
    <s v="theater/musical"/>
    <x v="1"/>
    <x v="40"/>
    <n v="0"/>
    <e v="#DIV/0!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x v="3642"/>
    <b v="0"/>
    <n v="2"/>
    <b v="0"/>
    <s v="theater/musical"/>
    <x v="1"/>
    <x v="40"/>
    <n v="2.1428571428571428"/>
    <n v="7.5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x v="3643"/>
    <b v="0"/>
    <n v="0"/>
    <b v="0"/>
    <s v="theater/musical"/>
    <x v="1"/>
    <x v="40"/>
    <n v="0"/>
    <e v="#DIV/0!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x v="3644"/>
    <b v="0"/>
    <n v="12"/>
    <b v="0"/>
    <s v="theater/musical"/>
    <x v="1"/>
    <x v="40"/>
    <n v="16.420000000000002"/>
    <n v="68.416666666666671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x v="3645"/>
    <b v="0"/>
    <n v="1"/>
    <b v="0"/>
    <s v="theater/musical"/>
    <x v="1"/>
    <x v="40"/>
    <n v="0.1"/>
    <n v="1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x v="3646"/>
    <b v="0"/>
    <n v="8"/>
    <b v="0"/>
    <s v="theater/musical"/>
    <x v="1"/>
    <x v="40"/>
    <n v="4.8099999999999996"/>
    <n v="60.12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x v="3647"/>
    <b v="0"/>
    <n v="2"/>
    <b v="0"/>
    <s v="theater/musical"/>
    <x v="1"/>
    <x v="40"/>
    <n v="6"/>
    <n v="15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x v="3648"/>
    <b v="0"/>
    <n v="73"/>
    <b v="1"/>
    <s v="theater/plays"/>
    <x v="1"/>
    <x v="6"/>
    <n v="100.38249999999999"/>
    <n v="550.0410958904109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x v="3649"/>
    <b v="0"/>
    <n v="8"/>
    <b v="1"/>
    <s v="theater/plays"/>
    <x v="1"/>
    <x v="6"/>
    <n v="104"/>
    <n v="97.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x v="3650"/>
    <b v="0"/>
    <n v="17"/>
    <b v="1"/>
    <s v="theater/plays"/>
    <x v="1"/>
    <x v="6"/>
    <n v="100"/>
    <n v="29.41176470588235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x v="3651"/>
    <b v="0"/>
    <n v="9"/>
    <b v="1"/>
    <s v="theater/plays"/>
    <x v="1"/>
    <x v="6"/>
    <n v="104"/>
    <n v="57.777777777777779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x v="3652"/>
    <b v="0"/>
    <n v="17"/>
    <b v="1"/>
    <s v="theater/plays"/>
    <x v="1"/>
    <x v="6"/>
    <n v="250.66666666666669"/>
    <n v="44.235294117647058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x v="3653"/>
    <b v="0"/>
    <n v="33"/>
    <b v="1"/>
    <s v="theater/plays"/>
    <x v="1"/>
    <x v="6"/>
    <n v="100.49999999999999"/>
    <n v="60.90909090909090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x v="3654"/>
    <b v="0"/>
    <n v="38"/>
    <b v="1"/>
    <s v="theater/plays"/>
    <x v="1"/>
    <x v="6"/>
    <n v="174.4"/>
    <n v="68.84210526315789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x v="3655"/>
    <b v="0"/>
    <n v="79"/>
    <b v="1"/>
    <s v="theater/plays"/>
    <x v="1"/>
    <x v="6"/>
    <n v="116.26"/>
    <n v="73.58227848101266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x v="3656"/>
    <b v="0"/>
    <n v="46"/>
    <b v="1"/>
    <s v="theater/plays"/>
    <x v="1"/>
    <x v="6"/>
    <n v="105.82000000000001"/>
    <n v="115.02173913043478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x v="3657"/>
    <b v="0"/>
    <n v="20"/>
    <b v="1"/>
    <s v="theater/plays"/>
    <x v="1"/>
    <x v="6"/>
    <n v="110.75"/>
    <n v="110.75"/>
  </r>
  <r>
    <n v="3658"/>
    <s v="Mr. Marmalade"/>
    <s v="Life is hard when your own imaginary friend can't make time for you."/>
    <n v="1500"/>
    <n v="1510"/>
    <x v="0"/>
    <x v="0"/>
    <s v="USD"/>
    <n v="1404273540"/>
    <x v="3658"/>
    <b v="0"/>
    <n v="20"/>
    <b v="1"/>
    <s v="theater/plays"/>
    <x v="1"/>
    <x v="6"/>
    <n v="100.66666666666666"/>
    <n v="75.5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x v="3659"/>
    <b v="0"/>
    <n v="13"/>
    <b v="1"/>
    <s v="theater/plays"/>
    <x v="1"/>
    <x v="6"/>
    <n v="102.03333333333333"/>
    <n v="235.4615384615384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x v="3660"/>
    <b v="0"/>
    <n v="22"/>
    <b v="1"/>
    <s v="theater/plays"/>
    <x v="1"/>
    <x v="6"/>
    <n v="100"/>
    <n v="11.36363636363636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x v="3661"/>
    <b v="0"/>
    <n v="36"/>
    <b v="1"/>
    <s v="theater/plays"/>
    <x v="1"/>
    <x v="6"/>
    <n v="111.00000000000001"/>
    <n v="92.5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x v="3662"/>
    <b v="0"/>
    <n v="40"/>
    <b v="1"/>
    <s v="theater/plays"/>
    <x v="1"/>
    <x v="6"/>
    <n v="101.42500000000001"/>
    <n v="202.85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x v="3663"/>
    <b v="0"/>
    <n v="9"/>
    <b v="1"/>
    <s v="theater/plays"/>
    <x v="1"/>
    <x v="6"/>
    <n v="104"/>
    <n v="2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x v="3664"/>
    <b v="0"/>
    <n v="19"/>
    <b v="1"/>
    <s v="theater/plays"/>
    <x v="1"/>
    <x v="6"/>
    <n v="109.375"/>
    <n v="46.05263157894737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x v="3665"/>
    <b v="0"/>
    <n v="14"/>
    <b v="1"/>
    <s v="theater/plays"/>
    <x v="1"/>
    <x v="6"/>
    <n v="115.16129032258064"/>
    <n v="51"/>
  </r>
  <r>
    <n v="3666"/>
    <s v="Israel LÃ³pez @ Ojai Playwrights Conference"/>
    <s v="Artistic Internship @ Ojai Playwrights Conference"/>
    <n v="1200"/>
    <n v="1200"/>
    <x v="0"/>
    <x v="0"/>
    <s v="USD"/>
    <n v="1406185200"/>
    <x v="3666"/>
    <b v="0"/>
    <n v="38"/>
    <b v="1"/>
    <s v="theater/plays"/>
    <x v="1"/>
    <x v="6"/>
    <n v="100"/>
    <n v="31.57894736842105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x v="3667"/>
    <b v="0"/>
    <n v="58"/>
    <b v="1"/>
    <s v="theater/plays"/>
    <x v="1"/>
    <x v="6"/>
    <n v="103.17033333333335"/>
    <n v="53.363965517241382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x v="3668"/>
    <b v="0"/>
    <n v="28"/>
    <b v="1"/>
    <s v="theater/plays"/>
    <x v="1"/>
    <x v="6"/>
    <n v="103.49999999999999"/>
    <n v="36.964285714285715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x v="3669"/>
    <b v="0"/>
    <n v="17"/>
    <b v="1"/>
    <s v="theater/plays"/>
    <x v="1"/>
    <x v="6"/>
    <n v="138.19999999999999"/>
    <n v="81.29411764705882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x v="3670"/>
    <b v="0"/>
    <n v="12"/>
    <b v="1"/>
    <s v="theater/plays"/>
    <x v="1"/>
    <x v="6"/>
    <n v="109.54545454545455"/>
    <n v="20.083333333333332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x v="3671"/>
    <b v="0"/>
    <n v="40"/>
    <b v="1"/>
    <s v="theater/plays"/>
    <x v="1"/>
    <x v="6"/>
    <n v="100.85714285714286"/>
    <n v="88.25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x v="3672"/>
    <b v="0"/>
    <n v="57"/>
    <b v="1"/>
    <s v="theater/plays"/>
    <x v="1"/>
    <x v="6"/>
    <n v="101.53333333333335"/>
    <n v="53.438596491228068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x v="3673"/>
    <b v="0"/>
    <n v="114"/>
    <b v="1"/>
    <s v="theater/plays"/>
    <x v="1"/>
    <x v="6"/>
    <n v="113.625"/>
    <n v="39.86842105263158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x v="3674"/>
    <b v="0"/>
    <n v="31"/>
    <b v="1"/>
    <s v="theater/plays"/>
    <x v="1"/>
    <x v="6"/>
    <n v="100"/>
    <n v="145.16129032258064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x v="3675"/>
    <b v="0"/>
    <n v="3"/>
    <b v="1"/>
    <s v="theater/plays"/>
    <x v="1"/>
    <x v="6"/>
    <n v="140"/>
    <n v="23.33333333333333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x v="3676"/>
    <b v="0"/>
    <n v="16"/>
    <b v="1"/>
    <s v="theater/plays"/>
    <x v="1"/>
    <x v="6"/>
    <n v="128.75"/>
    <n v="64.375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x v="3677"/>
    <b v="0"/>
    <n v="199"/>
    <b v="1"/>
    <s v="theater/plays"/>
    <x v="1"/>
    <x v="6"/>
    <n v="102.90416666666667"/>
    <n v="62.052763819095475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x v="3678"/>
    <b v="0"/>
    <n v="31"/>
    <b v="1"/>
    <s v="theater/plays"/>
    <x v="1"/>
    <x v="6"/>
    <n v="102.49999999999999"/>
    <n v="66.12903225806451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x v="3679"/>
    <b v="0"/>
    <n v="30"/>
    <b v="1"/>
    <s v="theater/plays"/>
    <x v="1"/>
    <x v="6"/>
    <n v="110.1"/>
    <n v="73.40000000000000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x v="3680"/>
    <b v="0"/>
    <n v="34"/>
    <b v="1"/>
    <s v="theater/plays"/>
    <x v="1"/>
    <x v="6"/>
    <n v="112.76666666666667"/>
    <n v="99.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x v="3681"/>
    <b v="0"/>
    <n v="18"/>
    <b v="1"/>
    <s v="theater/plays"/>
    <x v="1"/>
    <x v="6"/>
    <n v="111.9"/>
    <n v="62.166666666666664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x v="3682"/>
    <b v="0"/>
    <n v="67"/>
    <b v="1"/>
    <s v="theater/plays"/>
    <x v="1"/>
    <x v="6"/>
    <n v="139.19999999999999"/>
    <n v="62.32835820895522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x v="3683"/>
    <b v="0"/>
    <n v="66"/>
    <b v="1"/>
    <s v="theater/plays"/>
    <x v="1"/>
    <x v="6"/>
    <n v="110.85714285714286"/>
    <n v="58.787878787878789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x v="3684"/>
    <b v="0"/>
    <n v="23"/>
    <b v="1"/>
    <s v="theater/plays"/>
    <x v="1"/>
    <x v="6"/>
    <n v="139.06666666666666"/>
    <n v="45.347826086956523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x v="3685"/>
    <b v="0"/>
    <n v="126"/>
    <b v="1"/>
    <s v="theater/plays"/>
    <x v="1"/>
    <x v="6"/>
    <n v="105.69999999999999"/>
    <n v="41.944444444444443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x v="3686"/>
    <b v="0"/>
    <n v="6"/>
    <b v="1"/>
    <s v="theater/plays"/>
    <x v="1"/>
    <x v="6"/>
    <n v="101.42857142857142"/>
    <n v="59.166666666666664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x v="3687"/>
    <b v="0"/>
    <n v="25"/>
    <b v="1"/>
    <s v="theater/plays"/>
    <x v="1"/>
    <x v="6"/>
    <n v="100.245"/>
    <n v="200.49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x v="3688"/>
    <b v="0"/>
    <n v="39"/>
    <b v="1"/>
    <s v="theater/plays"/>
    <x v="1"/>
    <x v="6"/>
    <n v="109.16666666666666"/>
    <n v="83.974358974358978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x v="3689"/>
    <b v="0"/>
    <n v="62"/>
    <b v="1"/>
    <s v="theater/plays"/>
    <x v="1"/>
    <x v="6"/>
    <n v="118.33333333333333"/>
    <n v="57.258064516129032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x v="3690"/>
    <b v="0"/>
    <n v="31"/>
    <b v="1"/>
    <s v="theater/plays"/>
    <x v="1"/>
    <x v="6"/>
    <n v="120"/>
    <n v="58.06451612903225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x v="3691"/>
    <b v="0"/>
    <n v="274"/>
    <b v="1"/>
    <s v="theater/plays"/>
    <x v="1"/>
    <x v="6"/>
    <n v="127.96000000000001"/>
    <n v="186.80291970802921"/>
  </r>
  <r>
    <n v="3692"/>
    <s v="An Evening With Durang"/>
    <s v="Help us independently produce two great comedies by Christopher Durang."/>
    <n v="1000"/>
    <n v="1260"/>
    <x v="0"/>
    <x v="0"/>
    <s v="USD"/>
    <n v="1411084800"/>
    <x v="3692"/>
    <b v="0"/>
    <n v="17"/>
    <b v="1"/>
    <s v="theater/plays"/>
    <x v="1"/>
    <x v="6"/>
    <n v="126"/>
    <n v="74.11764705882353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x v="3693"/>
    <b v="0"/>
    <n v="14"/>
    <b v="1"/>
    <s v="theater/plays"/>
    <x v="1"/>
    <x v="6"/>
    <n v="129.12912912912913"/>
    <n v="30.714285714285715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x v="3694"/>
    <b v="0"/>
    <n v="60"/>
    <b v="1"/>
    <s v="theater/plays"/>
    <x v="1"/>
    <x v="6"/>
    <n v="107.42857142857143"/>
    <n v="62.666666666666664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x v="3695"/>
    <b v="0"/>
    <n v="33"/>
    <b v="1"/>
    <s v="theater/plays"/>
    <x v="1"/>
    <x v="6"/>
    <n v="100.125"/>
    <n v="121.3636363636363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x v="3696"/>
    <b v="0"/>
    <n v="78"/>
    <b v="1"/>
    <s v="theater/plays"/>
    <x v="1"/>
    <x v="6"/>
    <n v="155"/>
    <n v="39.743589743589745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x v="3697"/>
    <b v="0"/>
    <n v="30"/>
    <b v="1"/>
    <s v="theater/plays"/>
    <x v="1"/>
    <x v="6"/>
    <n v="108"/>
    <n v="7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x v="3698"/>
    <b v="0"/>
    <n v="136"/>
    <b v="1"/>
    <s v="theater/plays"/>
    <x v="1"/>
    <x v="6"/>
    <n v="110.52"/>
    <n v="40.632352941176471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x v="3699"/>
    <b v="0"/>
    <n v="40"/>
    <b v="1"/>
    <s v="theater/plays"/>
    <x v="1"/>
    <x v="6"/>
    <n v="100.8"/>
    <n v="63"/>
  </r>
  <r>
    <n v="3700"/>
    <s v="Generations (Senior Project)"/>
    <s v="Help me produce the play I have written for my senior project!"/>
    <n v="500"/>
    <n v="606"/>
    <x v="0"/>
    <x v="0"/>
    <s v="USD"/>
    <n v="1412092800"/>
    <x v="3700"/>
    <b v="0"/>
    <n v="18"/>
    <b v="1"/>
    <s v="theater/plays"/>
    <x v="1"/>
    <x v="6"/>
    <n v="121.2"/>
    <n v="33.666666666666664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x v="3701"/>
    <b v="0"/>
    <n v="39"/>
    <b v="1"/>
    <s v="theater/plays"/>
    <x v="1"/>
    <x v="6"/>
    <n v="100.33333333333334"/>
    <n v="38.58974358974359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x v="3702"/>
    <b v="0"/>
    <n v="21"/>
    <b v="1"/>
    <s v="theater/plays"/>
    <x v="1"/>
    <x v="6"/>
    <n v="109.16666666666666"/>
    <n v="155.9523809523809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x v="3703"/>
    <b v="0"/>
    <n v="30"/>
    <b v="1"/>
    <s v="theater/plays"/>
    <x v="1"/>
    <x v="6"/>
    <n v="123.42857142857142"/>
    <n v="43.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x v="3704"/>
    <b v="0"/>
    <n v="27"/>
    <b v="1"/>
    <s v="theater/plays"/>
    <x v="1"/>
    <x v="6"/>
    <n v="136.33666666666667"/>
    <n v="15.148518518518518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x v="3705"/>
    <b v="0"/>
    <n v="35"/>
    <b v="1"/>
    <s v="theater/plays"/>
    <x v="1"/>
    <x v="6"/>
    <n v="103.46657233816768"/>
    <n v="83.571428571428569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x v="3706"/>
    <b v="0"/>
    <n v="13"/>
    <b v="1"/>
    <s v="theater/plays"/>
    <x v="1"/>
    <x v="6"/>
    <n v="121.33333333333334"/>
    <n v="140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x v="3707"/>
    <b v="0"/>
    <n v="23"/>
    <b v="1"/>
    <s v="theater/plays"/>
    <x v="1"/>
    <x v="6"/>
    <n v="186"/>
    <n v="80.869565217391298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x v="3708"/>
    <b v="0"/>
    <n v="39"/>
    <b v="1"/>
    <s v="theater/plays"/>
    <x v="1"/>
    <x v="6"/>
    <n v="300"/>
    <n v="53.846153846153847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x v="3709"/>
    <b v="0"/>
    <n v="35"/>
    <b v="1"/>
    <s v="theater/plays"/>
    <x v="1"/>
    <x v="6"/>
    <n v="108.25"/>
    <n v="30.928571428571427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x v="3710"/>
    <b v="0"/>
    <n v="27"/>
    <b v="1"/>
    <s v="theater/plays"/>
    <x v="1"/>
    <x v="6"/>
    <n v="141.15384615384616"/>
    <n v="67.962962962962962"/>
  </r>
  <r>
    <n v="3711"/>
    <s v="The Youth Shakespeare Project 2014"/>
    <s v="Two teachers and twenty kids bring one of Shakespeare's plays to life!"/>
    <n v="500"/>
    <n v="570"/>
    <x v="0"/>
    <x v="0"/>
    <s v="USD"/>
    <n v="1402848000"/>
    <x v="3711"/>
    <b v="0"/>
    <n v="21"/>
    <b v="1"/>
    <s v="theater/plays"/>
    <x v="1"/>
    <x v="6"/>
    <n v="113.99999999999999"/>
    <n v="27.142857142857142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x v="3712"/>
    <b v="0"/>
    <n v="104"/>
    <b v="1"/>
    <s v="theater/plays"/>
    <x v="1"/>
    <x v="6"/>
    <n v="153.73333333333335"/>
    <n v="110.8653846153846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x v="3713"/>
    <b v="0"/>
    <n v="19"/>
    <b v="1"/>
    <s v="theater/plays"/>
    <x v="1"/>
    <x v="6"/>
    <n v="101.49999999999999"/>
    <n v="106.84210526315789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x v="3714"/>
    <b v="0"/>
    <n v="97"/>
    <b v="1"/>
    <s v="theater/plays"/>
    <x v="1"/>
    <x v="6"/>
    <n v="102.35000000000001"/>
    <n v="105.51546391752578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x v="3715"/>
    <b v="0"/>
    <n v="27"/>
    <b v="1"/>
    <s v="theater/plays"/>
    <x v="1"/>
    <x v="6"/>
    <n v="102.57142857142858"/>
    <n v="132.9629629629629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x v="3716"/>
    <b v="0"/>
    <n v="24"/>
    <b v="1"/>
    <s v="theater/plays"/>
    <x v="1"/>
    <x v="6"/>
    <n v="155.75"/>
    <n v="51.916666666666664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x v="3717"/>
    <b v="0"/>
    <n v="13"/>
    <b v="1"/>
    <s v="theater/plays"/>
    <x v="1"/>
    <x v="6"/>
    <n v="100.75"/>
    <n v="31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x v="3718"/>
    <b v="0"/>
    <n v="46"/>
    <b v="1"/>
    <s v="theater/plays"/>
    <x v="1"/>
    <x v="6"/>
    <n v="239.4"/>
    <n v="26.021739130434781"/>
  </r>
  <r>
    <n v="3719"/>
    <s v="Corium"/>
    <s v="A new piece of physical theatre about love, regret and longing."/>
    <n v="200"/>
    <n v="420"/>
    <x v="0"/>
    <x v="1"/>
    <s v="GBP"/>
    <n v="1434994266"/>
    <x v="3719"/>
    <b v="0"/>
    <n v="4"/>
    <b v="1"/>
    <s v="theater/plays"/>
    <x v="1"/>
    <x v="6"/>
    <n v="210"/>
    <n v="105"/>
  </r>
  <r>
    <n v="3720"/>
    <s v="Lakotas and the American Theatre"/>
    <s v="Breaking the American Indian stereotype in the American Theatre."/>
    <n v="3300"/>
    <n v="3449"/>
    <x v="0"/>
    <x v="0"/>
    <s v="USD"/>
    <n v="1435881006"/>
    <x v="3720"/>
    <b v="0"/>
    <n v="40"/>
    <b v="1"/>
    <s v="theater/plays"/>
    <x v="1"/>
    <x v="6"/>
    <n v="104.51515151515152"/>
    <n v="86.224999999999994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x v="3721"/>
    <b v="0"/>
    <n v="44"/>
    <b v="1"/>
    <s v="theater/plays"/>
    <x v="1"/>
    <x v="6"/>
    <n v="100.8"/>
    <n v="114.54545454545455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x v="3722"/>
    <b v="0"/>
    <n v="35"/>
    <b v="1"/>
    <s v="theater/plays"/>
    <x v="1"/>
    <x v="6"/>
    <n v="111.20000000000002"/>
    <n v="47.657142857142858"/>
  </r>
  <r>
    <n v="3723"/>
    <s v="Beauty and the Beast"/>
    <s v="Saltmine Theatre Company present Beauty and the Beast:"/>
    <n v="4500"/>
    <n v="4592"/>
    <x v="0"/>
    <x v="1"/>
    <s v="GBP"/>
    <n v="1417374262"/>
    <x v="3723"/>
    <b v="0"/>
    <n v="63"/>
    <b v="1"/>
    <s v="theater/plays"/>
    <x v="1"/>
    <x v="6"/>
    <n v="102.04444444444445"/>
    <n v="72.88888888888888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x v="3724"/>
    <b v="0"/>
    <n v="89"/>
    <b v="1"/>
    <s v="theater/plays"/>
    <x v="1"/>
    <x v="6"/>
    <n v="102.54767441860466"/>
    <n v="49.545505617977533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x v="3725"/>
    <b v="0"/>
    <n v="15"/>
    <b v="1"/>
    <s v="theater/plays"/>
    <x v="1"/>
    <x v="6"/>
    <n v="127"/>
    <n v="25.4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x v="3726"/>
    <b v="0"/>
    <n v="46"/>
    <b v="1"/>
    <s v="theater/plays"/>
    <x v="1"/>
    <x v="6"/>
    <n v="338.70588235294122"/>
    <n v="62.586956521739133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x v="3727"/>
    <b v="0"/>
    <n v="33"/>
    <b v="1"/>
    <s v="theater/plays"/>
    <x v="1"/>
    <x v="6"/>
    <n v="100.75"/>
    <n v="61.06060606060606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x v="3728"/>
    <b v="0"/>
    <n v="31"/>
    <b v="0"/>
    <s v="theater/plays"/>
    <x v="1"/>
    <x v="6"/>
    <n v="9.31"/>
    <n v="60.06451612903225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x v="3729"/>
    <b v="0"/>
    <n v="5"/>
    <b v="0"/>
    <s v="theater/plays"/>
    <x v="1"/>
    <x v="6"/>
    <n v="7.24"/>
    <n v="72.40000000000000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x v="3730"/>
    <b v="0"/>
    <n v="1"/>
    <b v="0"/>
    <s v="theater/plays"/>
    <x v="1"/>
    <x v="6"/>
    <n v="10"/>
    <n v="10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x v="3731"/>
    <b v="0"/>
    <n v="12"/>
    <b v="0"/>
    <s v="theater/plays"/>
    <x v="1"/>
    <x v="6"/>
    <n v="11.272727272727273"/>
    <n v="51.666666666666664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x v="3732"/>
    <b v="0"/>
    <n v="4"/>
    <b v="0"/>
    <s v="theater/plays"/>
    <x v="1"/>
    <x v="6"/>
    <n v="15.411764705882353"/>
    <n v="32.75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x v="3733"/>
    <b v="0"/>
    <n v="0"/>
    <b v="0"/>
    <s v="theater/plays"/>
    <x v="1"/>
    <x v="6"/>
    <n v="0"/>
    <e v="#DIV/0!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x v="3734"/>
    <b v="0"/>
    <n v="7"/>
    <b v="0"/>
    <s v="theater/plays"/>
    <x v="1"/>
    <x v="6"/>
    <n v="28.466666666666669"/>
    <n v="61"/>
  </r>
  <r>
    <n v="3735"/>
    <s v="Women Beware Women"/>
    <s v="Young Actor's taking on a Jacobean tragedy. Family, betrayal, love, lust, sex and death."/>
    <n v="150"/>
    <n v="20"/>
    <x v="2"/>
    <x v="1"/>
    <s v="GBP"/>
    <n v="1432831089"/>
    <x v="3735"/>
    <b v="0"/>
    <n v="2"/>
    <b v="0"/>
    <s v="theater/plays"/>
    <x v="1"/>
    <x v="6"/>
    <n v="13.333333333333334"/>
    <n v="1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x v="3736"/>
    <b v="0"/>
    <n v="1"/>
    <b v="0"/>
    <s v="theater/plays"/>
    <x v="1"/>
    <x v="6"/>
    <n v="0.66666666666666674"/>
    <n v="1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x v="3737"/>
    <b v="0"/>
    <n v="4"/>
    <b v="0"/>
    <s v="theater/plays"/>
    <x v="1"/>
    <x v="6"/>
    <n v="21.428571428571427"/>
    <n v="37.5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x v="3738"/>
    <b v="0"/>
    <n v="6"/>
    <b v="0"/>
    <s v="theater/plays"/>
    <x v="1"/>
    <x v="6"/>
    <n v="18"/>
    <n v="45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x v="3739"/>
    <b v="0"/>
    <n v="8"/>
    <b v="0"/>
    <s v="theater/plays"/>
    <x v="1"/>
    <x v="6"/>
    <n v="20.125"/>
    <n v="100.625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x v="3740"/>
    <b v="0"/>
    <n v="14"/>
    <b v="0"/>
    <s v="theater/plays"/>
    <x v="1"/>
    <x v="6"/>
    <n v="17.899999999999999"/>
    <n v="25.571428571428573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x v="3741"/>
    <b v="0"/>
    <n v="0"/>
    <b v="0"/>
    <s v="theater/plays"/>
    <x v="1"/>
    <x v="6"/>
    <n v="0"/>
    <e v="#DIV/0!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x v="3742"/>
    <b v="0"/>
    <n v="4"/>
    <b v="0"/>
    <s v="theater/plays"/>
    <x v="1"/>
    <x v="6"/>
    <n v="2"/>
    <n v="25"/>
  </r>
  <r>
    <n v="3743"/>
    <s v="Down the Mississippi"/>
    <s v="I'm taking the Adventures of Huckleberry Finn puppet show down the Mississippi River!"/>
    <n v="2200"/>
    <n v="0"/>
    <x v="2"/>
    <x v="0"/>
    <s v="USD"/>
    <n v="1404406964"/>
    <x v="3743"/>
    <b v="0"/>
    <n v="0"/>
    <b v="0"/>
    <s v="theater/plays"/>
    <x v="1"/>
    <x v="6"/>
    <n v="0"/>
    <e v="#DIV/0!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x v="3744"/>
    <b v="0"/>
    <n v="0"/>
    <b v="0"/>
    <s v="theater/plays"/>
    <x v="1"/>
    <x v="6"/>
    <n v="0"/>
    <e v="#DIV/0!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x v="3745"/>
    <b v="0"/>
    <n v="1"/>
    <b v="0"/>
    <s v="theater/plays"/>
    <x v="1"/>
    <x v="6"/>
    <n v="10"/>
    <n v="10"/>
  </r>
  <r>
    <n v="3746"/>
    <s v="Stage Play Production - &quot;I Love You to Death&quot;"/>
    <s v="Generational curses CAN be broken...right?"/>
    <n v="8500"/>
    <n v="202"/>
    <x v="2"/>
    <x v="0"/>
    <s v="USD"/>
    <n v="1475918439"/>
    <x v="3746"/>
    <b v="0"/>
    <n v="1"/>
    <b v="0"/>
    <s v="theater/plays"/>
    <x v="1"/>
    <x v="6"/>
    <n v="2.3764705882352941"/>
    <n v="202"/>
  </r>
  <r>
    <n v="3747"/>
    <s v="Counting Stars"/>
    <s v="The world premiere of an astonishing new play by acclaimed writer Atiha Sen Gupta."/>
    <n v="2500"/>
    <n v="25"/>
    <x v="2"/>
    <x v="1"/>
    <s v="GBP"/>
    <n v="1436137140"/>
    <x v="3747"/>
    <b v="0"/>
    <n v="1"/>
    <b v="0"/>
    <s v="theater/plays"/>
    <x v="1"/>
    <x v="6"/>
    <n v="1"/>
    <n v="25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x v="3748"/>
    <b v="0"/>
    <n v="52"/>
    <b v="1"/>
    <s v="theater/musical"/>
    <x v="1"/>
    <x v="40"/>
    <n v="103.52"/>
    <n v="99.538461538461533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x v="3749"/>
    <b v="0"/>
    <n v="7"/>
    <b v="1"/>
    <s v="theater/musical"/>
    <x v="1"/>
    <x v="40"/>
    <n v="105"/>
    <n v="75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x v="3750"/>
    <b v="0"/>
    <n v="28"/>
    <b v="1"/>
    <s v="theater/musical"/>
    <x v="1"/>
    <x v="40"/>
    <n v="100.44999999999999"/>
    <n v="215.25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x v="3751"/>
    <b v="0"/>
    <n v="11"/>
    <b v="1"/>
    <s v="theater/musical"/>
    <x v="1"/>
    <x v="40"/>
    <n v="132.6"/>
    <n v="120.5454545454545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x v="3752"/>
    <b v="0"/>
    <n v="15"/>
    <b v="1"/>
    <s v="theater/musical"/>
    <x v="1"/>
    <x v="40"/>
    <n v="112.99999999999999"/>
    <n v="37.666666666666664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x v="3753"/>
    <b v="0"/>
    <n v="30"/>
    <b v="1"/>
    <s v="theater/musical"/>
    <x v="1"/>
    <x v="40"/>
    <n v="103.34"/>
    <n v="172.23333333333332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x v="3754"/>
    <b v="0"/>
    <n v="27"/>
    <b v="1"/>
    <s v="theater/musical"/>
    <x v="1"/>
    <x v="40"/>
    <n v="120"/>
    <n v="111.11111111111111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x v="3755"/>
    <b v="0"/>
    <n v="28"/>
    <b v="1"/>
    <s v="theater/musical"/>
    <x v="1"/>
    <x v="40"/>
    <n v="129.63636363636363"/>
    <n v="25.46428571428571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x v="3756"/>
    <b v="0"/>
    <n v="17"/>
    <b v="1"/>
    <s v="theater/musical"/>
    <x v="1"/>
    <x v="40"/>
    <n v="101.11111111111111"/>
    <n v="267.64705882352939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x v="3757"/>
    <b v="0"/>
    <n v="50"/>
    <b v="1"/>
    <s v="theater/musical"/>
    <x v="1"/>
    <x v="40"/>
    <n v="108.51428571428572"/>
    <n v="75.959999999999994"/>
  </r>
  <r>
    <n v="3758"/>
    <s v="Luigi's Ladies"/>
    <s v="LUIGI'S LADIES: an original one-woman musical comedy"/>
    <n v="1500"/>
    <n v="1535"/>
    <x v="0"/>
    <x v="0"/>
    <s v="USD"/>
    <n v="1400475600"/>
    <x v="3758"/>
    <b v="0"/>
    <n v="26"/>
    <b v="1"/>
    <s v="theater/musical"/>
    <x v="1"/>
    <x v="40"/>
    <n v="102.33333333333334"/>
    <n v="59.03846153846154"/>
  </r>
  <r>
    <n v="3759"/>
    <s v="Pared Down Productions"/>
    <s v="A production company specializing in small-scale musicals"/>
    <n v="4000"/>
    <n v="4409.7700000000004"/>
    <x v="0"/>
    <x v="0"/>
    <s v="USD"/>
    <n v="1440556553"/>
    <x v="3759"/>
    <b v="0"/>
    <n v="88"/>
    <b v="1"/>
    <s v="theater/musical"/>
    <x v="1"/>
    <x v="40"/>
    <n v="110.24425000000002"/>
    <n v="50.11102272727273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x v="3760"/>
    <b v="0"/>
    <n v="91"/>
    <b v="1"/>
    <s v="theater/musical"/>
    <x v="1"/>
    <x v="40"/>
    <n v="101.0154"/>
    <n v="55.50296703296703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x v="3761"/>
    <b v="0"/>
    <n v="3"/>
    <b v="1"/>
    <s v="theater/musical"/>
    <x v="1"/>
    <x v="40"/>
    <n v="100"/>
    <n v="166.66666666666666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x v="3762"/>
    <b v="0"/>
    <n v="28"/>
    <b v="1"/>
    <s v="theater/musical"/>
    <x v="1"/>
    <x v="40"/>
    <n v="106.24"/>
    <n v="47.428571428571431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x v="3763"/>
    <b v="0"/>
    <n v="77"/>
    <b v="1"/>
    <s v="theater/musical"/>
    <x v="1"/>
    <x v="40"/>
    <n v="100"/>
    <n v="64.935064935064929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x v="3764"/>
    <b v="0"/>
    <n v="27"/>
    <b v="1"/>
    <s v="theater/musical"/>
    <x v="1"/>
    <x v="40"/>
    <n v="100"/>
    <n v="55.555555555555557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x v="3765"/>
    <b v="0"/>
    <n v="107"/>
    <b v="1"/>
    <s v="theater/musical"/>
    <x v="1"/>
    <x v="40"/>
    <n v="113.45714285714286"/>
    <n v="74.224299065420567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x v="3766"/>
    <b v="0"/>
    <n v="96"/>
    <b v="1"/>
    <s v="theater/musical"/>
    <x v="1"/>
    <x v="40"/>
    <n v="102.65010000000001"/>
    <n v="106.927187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x v="3767"/>
    <b v="0"/>
    <n v="56"/>
    <b v="1"/>
    <s v="theater/musical"/>
    <x v="1"/>
    <x v="40"/>
    <n v="116.75"/>
    <n v="41.696428571428569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x v="3768"/>
    <b v="0"/>
    <n v="58"/>
    <b v="1"/>
    <s v="theater/musical"/>
    <x v="1"/>
    <x v="40"/>
    <n v="107.65274999999998"/>
    <n v="74.24327586206895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x v="3769"/>
    <b v="0"/>
    <n v="15"/>
    <b v="1"/>
    <s v="theater/musical"/>
    <x v="1"/>
    <x v="40"/>
    <n v="100"/>
    <n v="73.33333333333332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x v="3770"/>
    <b v="0"/>
    <n v="20"/>
    <b v="1"/>
    <s v="theater/musical"/>
    <x v="1"/>
    <x v="40"/>
    <n v="100"/>
    <n v="100"/>
  </r>
  <r>
    <n v="3771"/>
    <s v="COME OUT SWINGIN'!"/>
    <s v="I would like to make a demo recording of six songs from COME OUT SWINGIN'!"/>
    <n v="1000"/>
    <n v="1460"/>
    <x v="0"/>
    <x v="0"/>
    <s v="USD"/>
    <n v="1463529600"/>
    <x v="3771"/>
    <b v="0"/>
    <n v="38"/>
    <b v="1"/>
    <s v="theater/musical"/>
    <x v="1"/>
    <x v="40"/>
    <n v="146"/>
    <n v="38.42105263157894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x v="3772"/>
    <b v="0"/>
    <n v="33"/>
    <b v="1"/>
    <s v="theater/musical"/>
    <x v="1"/>
    <x v="40"/>
    <n v="110.2"/>
    <n v="166.96969696969697"/>
  </r>
  <r>
    <n v="3773"/>
    <s v="Dundee: A Hip-Hopera"/>
    <s v="A dramatic hip-hopera, inspired from monologues written by the performers."/>
    <n v="5000"/>
    <n v="5410"/>
    <x v="0"/>
    <x v="0"/>
    <s v="USD"/>
    <n v="1479175680"/>
    <x v="3773"/>
    <b v="0"/>
    <n v="57"/>
    <b v="1"/>
    <s v="theater/musical"/>
    <x v="1"/>
    <x v="40"/>
    <n v="108.2"/>
    <n v="94.912280701754383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x v="3774"/>
    <b v="0"/>
    <n v="25"/>
    <b v="1"/>
    <s v="theater/musical"/>
    <x v="1"/>
    <x v="40"/>
    <n v="100"/>
    <n v="1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x v="3775"/>
    <b v="0"/>
    <n v="14"/>
    <b v="1"/>
    <s v="theater/musical"/>
    <x v="1"/>
    <x v="40"/>
    <n v="100.25"/>
    <n v="143.2142857142857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x v="3776"/>
    <b v="0"/>
    <n v="94"/>
    <b v="1"/>
    <s v="theater/musical"/>
    <x v="1"/>
    <x v="40"/>
    <n v="106.71250000000001"/>
    <n v="90.819148936170208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x v="3777"/>
    <b v="0"/>
    <n v="59"/>
    <b v="1"/>
    <s v="theater/musical"/>
    <x v="1"/>
    <x v="40"/>
    <n v="143.19999999999999"/>
    <n v="48.542372881355931"/>
  </r>
  <r>
    <n v="3778"/>
    <s v="Give a Puppet a Hand"/>
    <s v="Sponsor an AVENUE Q puppet for The Barn Players April 2015 production."/>
    <n v="2400"/>
    <n v="2521"/>
    <x v="0"/>
    <x v="0"/>
    <s v="USD"/>
    <n v="1423942780"/>
    <x v="3778"/>
    <b v="0"/>
    <n v="36"/>
    <b v="1"/>
    <s v="theater/musical"/>
    <x v="1"/>
    <x v="40"/>
    <n v="105.04166666666667"/>
    <n v="70.027777777777771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x v="3779"/>
    <b v="0"/>
    <n v="115"/>
    <b v="1"/>
    <s v="theater/musical"/>
    <x v="1"/>
    <x v="40"/>
    <n v="103.98"/>
    <n v="135.6260869565217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x v="3780"/>
    <b v="0"/>
    <n v="30"/>
    <b v="1"/>
    <s v="theater/musical"/>
    <x v="1"/>
    <x v="40"/>
    <n v="120"/>
    <n v="1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x v="3781"/>
    <b v="0"/>
    <n v="52"/>
    <b v="1"/>
    <s v="theater/musical"/>
    <x v="1"/>
    <x v="40"/>
    <n v="109.66666666666667"/>
    <n v="94.90384615384616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x v="3782"/>
    <b v="0"/>
    <n v="27"/>
    <b v="1"/>
    <s v="theater/musical"/>
    <x v="1"/>
    <x v="40"/>
    <n v="101.75"/>
    <n v="75.37037037037036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x v="3783"/>
    <b v="0"/>
    <n v="24"/>
    <b v="1"/>
    <s v="theater/musical"/>
    <x v="1"/>
    <x v="40"/>
    <n v="128.91666666666666"/>
    <n v="64.458333333333329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x v="3784"/>
    <b v="0"/>
    <n v="10"/>
    <b v="1"/>
    <s v="theater/musical"/>
    <x v="1"/>
    <x v="40"/>
    <n v="114.99999999999999"/>
    <n v="115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x v="3785"/>
    <b v="0"/>
    <n v="30"/>
    <b v="1"/>
    <s v="theater/musical"/>
    <x v="1"/>
    <x v="40"/>
    <n v="150.75"/>
    <n v="100.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x v="3786"/>
    <b v="0"/>
    <n v="71"/>
    <b v="1"/>
    <s v="theater/musical"/>
    <x v="1"/>
    <x v="40"/>
    <n v="110.96666666666665"/>
    <n v="93.774647887323937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x v="3787"/>
    <b v="0"/>
    <n v="10"/>
    <b v="1"/>
    <s v="theater/musical"/>
    <x v="1"/>
    <x v="40"/>
    <n v="100.28571428571429"/>
    <n v="35.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x v="3788"/>
    <b v="0"/>
    <n v="1"/>
    <b v="0"/>
    <s v="theater/musical"/>
    <x v="1"/>
    <x v="40"/>
    <n v="0.66666666666666674"/>
    <n v="5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x v="3789"/>
    <b v="0"/>
    <n v="4"/>
    <b v="0"/>
    <s v="theater/musical"/>
    <x v="1"/>
    <x v="40"/>
    <n v="3.267605633802817"/>
    <n v="2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x v="3790"/>
    <b v="0"/>
    <n v="0"/>
    <b v="0"/>
    <s v="theater/musical"/>
    <x v="1"/>
    <x v="40"/>
    <n v="0"/>
    <e v="#DIV/0!"/>
  </r>
  <r>
    <n v="3791"/>
    <s v="Spin! at The Cumming Playhouse"/>
    <s v="Spin! is an original musical comedy-drama presented by Blue Palm Productions."/>
    <n v="1500"/>
    <n v="0"/>
    <x v="2"/>
    <x v="0"/>
    <s v="USD"/>
    <n v="1404664592"/>
    <x v="3791"/>
    <b v="0"/>
    <n v="0"/>
    <b v="0"/>
    <s v="theater/musical"/>
    <x v="1"/>
    <x v="40"/>
    <n v="0"/>
    <e v="#DIV/0!"/>
  </r>
  <r>
    <n v="3792"/>
    <s v="BorikÃ©n: The Show"/>
    <s v="A cultural and historic journey through Puerto Rico's music and dance!"/>
    <n v="12500"/>
    <n v="35"/>
    <x v="2"/>
    <x v="0"/>
    <s v="USD"/>
    <n v="1436957022"/>
    <x v="3792"/>
    <b v="0"/>
    <n v="2"/>
    <b v="0"/>
    <s v="theater/musical"/>
    <x v="1"/>
    <x v="40"/>
    <n v="0.27999999999999997"/>
    <n v="17.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x v="3793"/>
    <b v="0"/>
    <n v="24"/>
    <b v="0"/>
    <s v="theater/musical"/>
    <x v="1"/>
    <x v="40"/>
    <n v="59.657142857142851"/>
    <n v="17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x v="3794"/>
    <b v="0"/>
    <n v="1"/>
    <b v="0"/>
    <s v="theater/musical"/>
    <x v="1"/>
    <x v="40"/>
    <n v="1"/>
    <n v="5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x v="3795"/>
    <b v="0"/>
    <n v="2"/>
    <b v="0"/>
    <s v="theater/musical"/>
    <x v="1"/>
    <x v="40"/>
    <n v="1.6666666666666667"/>
    <n v="5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x v="3796"/>
    <b v="0"/>
    <n v="1"/>
    <b v="0"/>
    <s v="theater/musical"/>
    <x v="1"/>
    <x v="40"/>
    <n v="4.4444444444444444E-3"/>
    <n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x v="3797"/>
    <b v="0"/>
    <n v="37"/>
    <b v="0"/>
    <s v="theater/musical"/>
    <x v="1"/>
    <x v="40"/>
    <n v="89.666666666666657"/>
    <n v="145.40540540540542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x v="3798"/>
    <b v="0"/>
    <n v="5"/>
    <b v="0"/>
    <s v="theater/musical"/>
    <x v="1"/>
    <x v="40"/>
    <n v="1.4642857142857144"/>
    <n v="205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x v="3799"/>
    <b v="0"/>
    <n v="4"/>
    <b v="0"/>
    <s v="theater/musical"/>
    <x v="1"/>
    <x v="40"/>
    <n v="4.0199999999999996"/>
    <n v="100.5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x v="3800"/>
    <b v="0"/>
    <n v="16"/>
    <b v="0"/>
    <s v="theater/musical"/>
    <x v="1"/>
    <x v="40"/>
    <n v="4.004545454545454"/>
    <n v="55.0625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x v="3801"/>
    <b v="0"/>
    <n v="9"/>
    <b v="0"/>
    <s v="theater/musical"/>
    <x v="1"/>
    <x v="40"/>
    <n v="8.52"/>
    <n v="47.3333333333333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x v="3802"/>
    <b v="0"/>
    <n v="0"/>
    <b v="0"/>
    <s v="theater/musical"/>
    <x v="1"/>
    <x v="40"/>
    <n v="0"/>
    <e v="#DIV/0!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x v="3803"/>
    <b v="0"/>
    <n v="40"/>
    <b v="0"/>
    <s v="theater/musical"/>
    <x v="1"/>
    <x v="40"/>
    <n v="19.650000000000002"/>
    <n v="58.95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x v="3804"/>
    <b v="0"/>
    <n v="0"/>
    <b v="0"/>
    <s v="theater/musical"/>
    <x v="1"/>
    <x v="40"/>
    <n v="0"/>
    <e v="#DIV/0!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x v="3805"/>
    <b v="0"/>
    <n v="2"/>
    <b v="0"/>
    <s v="theater/musical"/>
    <x v="1"/>
    <x v="40"/>
    <n v="2E-3"/>
    <n v="1.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x v="3806"/>
    <b v="0"/>
    <n v="1"/>
    <b v="0"/>
    <s v="theater/musical"/>
    <x v="1"/>
    <x v="40"/>
    <n v="6.6666666666666666E-2"/>
    <n v="5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x v="3807"/>
    <b v="0"/>
    <n v="9"/>
    <b v="0"/>
    <s v="theater/musical"/>
    <x v="1"/>
    <x v="40"/>
    <n v="30.333333333333336"/>
    <n v="50.55555555555555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x v="3808"/>
    <b v="0"/>
    <n v="24"/>
    <b v="1"/>
    <s v="theater/plays"/>
    <x v="1"/>
    <x v="6"/>
    <n v="100"/>
    <n v="41.66666666666666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x v="3809"/>
    <b v="0"/>
    <n v="38"/>
    <b v="1"/>
    <s v="theater/plays"/>
    <x v="1"/>
    <x v="6"/>
    <n v="101.25"/>
    <n v="53.289473684210527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x v="3810"/>
    <b v="0"/>
    <n v="26"/>
    <b v="1"/>
    <s v="theater/plays"/>
    <x v="1"/>
    <x v="6"/>
    <n v="121.73333333333333"/>
    <n v="70.23076923076922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x v="3811"/>
    <b v="0"/>
    <n v="19"/>
    <b v="1"/>
    <s v="theater/plays"/>
    <x v="1"/>
    <x v="6"/>
    <n v="330"/>
    <n v="43.421052631578945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x v="3812"/>
    <b v="0"/>
    <n v="11"/>
    <b v="1"/>
    <s v="theater/plays"/>
    <x v="1"/>
    <x v="6"/>
    <n v="109.55"/>
    <n v="199.18181818181819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x v="3813"/>
    <b v="0"/>
    <n v="27"/>
    <b v="1"/>
    <s v="theater/plays"/>
    <x v="1"/>
    <x v="6"/>
    <n v="100.95190476190474"/>
    <n v="78.51814814814814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x v="3814"/>
    <b v="0"/>
    <n v="34"/>
    <b v="1"/>
    <s v="theater/plays"/>
    <x v="1"/>
    <x v="6"/>
    <n v="140.13333333333333"/>
    <n v="61.823529411764703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x v="3815"/>
    <b v="0"/>
    <n v="20"/>
    <b v="1"/>
    <s v="theater/plays"/>
    <x v="1"/>
    <x v="6"/>
    <n v="100.001"/>
    <n v="50.00050000000000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x v="3816"/>
    <b v="0"/>
    <n v="37"/>
    <b v="1"/>
    <s v="theater/plays"/>
    <x v="1"/>
    <x v="6"/>
    <n v="119.238"/>
    <n v="48.33972972972972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x v="3817"/>
    <b v="0"/>
    <n v="20"/>
    <b v="1"/>
    <s v="theater/plays"/>
    <x v="1"/>
    <x v="6"/>
    <n v="107.25"/>
    <n v="107.25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x v="3818"/>
    <b v="0"/>
    <n v="10"/>
    <b v="1"/>
    <s v="theater/plays"/>
    <x v="1"/>
    <x v="6"/>
    <n v="227.99999999999997"/>
    <n v="57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x v="3819"/>
    <b v="0"/>
    <n v="26"/>
    <b v="1"/>
    <s v="theater/plays"/>
    <x v="1"/>
    <x v="6"/>
    <n v="106.4"/>
    <n v="40.92307692307692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x v="3820"/>
    <b v="0"/>
    <n v="20"/>
    <b v="1"/>
    <s v="theater/plays"/>
    <x v="1"/>
    <x v="6"/>
    <n v="143.33333333333334"/>
    <n v="21.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x v="3821"/>
    <b v="0"/>
    <n v="46"/>
    <b v="1"/>
    <s v="theater/plays"/>
    <x v="1"/>
    <x v="6"/>
    <n v="104.54285714285714"/>
    <n v="79.543478260869563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x v="3822"/>
    <b v="0"/>
    <n v="76"/>
    <b v="1"/>
    <s v="theater/plays"/>
    <x v="1"/>
    <x v="6"/>
    <n v="110.02000000000001"/>
    <n v="72.381578947368425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x v="3823"/>
    <b v="0"/>
    <n v="41"/>
    <b v="1"/>
    <s v="theater/plays"/>
    <x v="1"/>
    <x v="6"/>
    <n v="106"/>
    <n v="64.63414634146342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x v="3824"/>
    <b v="0"/>
    <n v="7"/>
    <b v="1"/>
    <s v="theater/plays"/>
    <x v="1"/>
    <x v="6"/>
    <n v="108"/>
    <n v="38.571428571428569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x v="3825"/>
    <b v="0"/>
    <n v="49"/>
    <b v="1"/>
    <s v="theater/plays"/>
    <x v="1"/>
    <x v="6"/>
    <n v="105.42"/>
    <n v="107.57142857142857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x v="3826"/>
    <b v="0"/>
    <n v="26"/>
    <b v="1"/>
    <s v="theater/plays"/>
    <x v="1"/>
    <x v="6"/>
    <n v="119.16666666666667"/>
    <n v="27.5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x v="3827"/>
    <b v="0"/>
    <n v="65"/>
    <b v="1"/>
    <s v="theater/plays"/>
    <x v="1"/>
    <x v="6"/>
    <n v="152.66666666666666"/>
    <n v="70.46153846153846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x v="3828"/>
    <b v="0"/>
    <n v="28"/>
    <b v="1"/>
    <s v="theater/plays"/>
    <x v="1"/>
    <x v="6"/>
    <n v="100"/>
    <n v="178.57142857142858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x v="3829"/>
    <b v="0"/>
    <n v="8"/>
    <b v="1"/>
    <s v="theater/plays"/>
    <x v="1"/>
    <x v="6"/>
    <n v="100.2"/>
    <n v="62.625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x v="3830"/>
    <b v="0"/>
    <n v="3"/>
    <b v="1"/>
    <s v="theater/plays"/>
    <x v="1"/>
    <x v="6"/>
    <n v="225"/>
    <n v="7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x v="3831"/>
    <b v="0"/>
    <n v="9"/>
    <b v="1"/>
    <s v="theater/plays"/>
    <x v="1"/>
    <x v="6"/>
    <n v="106.02199999999999"/>
    <n v="58.90111111111111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x v="3832"/>
    <b v="0"/>
    <n v="9"/>
    <b v="1"/>
    <s v="theater/plays"/>
    <x v="1"/>
    <x v="6"/>
    <n v="104.66666666666666"/>
    <n v="139.5555555555555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x v="3833"/>
    <b v="0"/>
    <n v="20"/>
    <b v="1"/>
    <s v="theater/plays"/>
    <x v="1"/>
    <x v="6"/>
    <n v="116.66666666666667"/>
    <n v="7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x v="3834"/>
    <b v="0"/>
    <n v="57"/>
    <b v="1"/>
    <s v="theater/plays"/>
    <x v="1"/>
    <x v="6"/>
    <n v="109.03333333333333"/>
    <n v="57.38596491228069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x v="3835"/>
    <b v="0"/>
    <n v="8"/>
    <b v="1"/>
    <s v="theater/plays"/>
    <x v="1"/>
    <x v="6"/>
    <n v="160"/>
    <n v="40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x v="3836"/>
    <b v="0"/>
    <n v="14"/>
    <b v="1"/>
    <s v="theater/plays"/>
    <x v="1"/>
    <x v="6"/>
    <n v="112.5"/>
    <n v="64.28571428571429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x v="3837"/>
    <b v="0"/>
    <n v="17"/>
    <b v="1"/>
    <s v="theater/plays"/>
    <x v="1"/>
    <x v="6"/>
    <n v="102.1"/>
    <n v="120.1176470588235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x v="3838"/>
    <b v="0"/>
    <n v="100"/>
    <b v="1"/>
    <s v="theater/plays"/>
    <x v="1"/>
    <x v="6"/>
    <n v="100.824"/>
    <n v="1008.2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x v="3839"/>
    <b v="0"/>
    <n v="32"/>
    <b v="1"/>
    <s v="theater/plays"/>
    <x v="1"/>
    <x v="6"/>
    <n v="101.25"/>
    <n v="63.28125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x v="3840"/>
    <b v="0"/>
    <n v="3"/>
    <b v="1"/>
    <s v="theater/plays"/>
    <x v="1"/>
    <x v="6"/>
    <n v="6500"/>
    <n v="21.666666666666668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x v="3841"/>
    <b v="1"/>
    <n v="34"/>
    <b v="0"/>
    <s v="theater/plays"/>
    <x v="1"/>
    <x v="6"/>
    <n v="8.7200000000000006"/>
    <n v="25.64705882352941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x v="3842"/>
    <b v="1"/>
    <n v="23"/>
    <b v="0"/>
    <s v="theater/plays"/>
    <x v="1"/>
    <x v="6"/>
    <n v="21.94"/>
    <n v="47.695652173913047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x v="3843"/>
    <b v="1"/>
    <n v="19"/>
    <b v="0"/>
    <s v="theater/plays"/>
    <x v="1"/>
    <x v="6"/>
    <n v="21.3"/>
    <n v="56.05263157894737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x v="3844"/>
    <b v="1"/>
    <n v="50"/>
    <b v="0"/>
    <s v="theater/plays"/>
    <x v="1"/>
    <x v="6"/>
    <n v="41.489795918367342"/>
    <n v="81.31999999999999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x v="3845"/>
    <b v="1"/>
    <n v="12"/>
    <b v="0"/>
    <s v="theater/plays"/>
    <x v="1"/>
    <x v="6"/>
    <n v="2.105"/>
    <n v="70.166666666666671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x v="3846"/>
    <b v="1"/>
    <n v="8"/>
    <b v="0"/>
    <s v="theater/plays"/>
    <x v="1"/>
    <x v="6"/>
    <n v="2.7"/>
    <n v="23.625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x v="3847"/>
    <b v="1"/>
    <n v="9"/>
    <b v="0"/>
    <s v="theater/plays"/>
    <x v="1"/>
    <x v="6"/>
    <n v="16.161904761904761"/>
    <n v="188.55555555555554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x v="3848"/>
    <b v="1"/>
    <n v="43"/>
    <b v="0"/>
    <s v="theater/plays"/>
    <x v="1"/>
    <x v="6"/>
    <n v="16.376923076923077"/>
    <n v="49.51162790697674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x v="3849"/>
    <b v="1"/>
    <n v="28"/>
    <b v="0"/>
    <s v="theater/plays"/>
    <x v="1"/>
    <x v="6"/>
    <n v="7.043333333333333"/>
    <n v="75.464285714285708"/>
  </r>
  <r>
    <n v="3850"/>
    <s v="The Vagina Monologues 2015"/>
    <s v="V-Day is a global activist movement to end violence against women and girls."/>
    <n v="1000"/>
    <n v="38"/>
    <x v="2"/>
    <x v="0"/>
    <s v="USD"/>
    <n v="1420081143"/>
    <x v="3850"/>
    <b v="1"/>
    <n v="4"/>
    <b v="0"/>
    <s v="theater/plays"/>
    <x v="1"/>
    <x v="6"/>
    <n v="3.8"/>
    <n v="9.5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x v="3851"/>
    <b v="1"/>
    <n v="24"/>
    <b v="0"/>
    <s v="theater/plays"/>
    <x v="1"/>
    <x v="6"/>
    <n v="34.08"/>
    <n v="35.5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x v="3852"/>
    <b v="0"/>
    <n v="2"/>
    <b v="0"/>
    <s v="theater/plays"/>
    <x v="1"/>
    <x v="6"/>
    <n v="0.2"/>
    <n v="1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x v="3853"/>
    <b v="0"/>
    <n v="2"/>
    <b v="0"/>
    <s v="theater/plays"/>
    <x v="1"/>
    <x v="6"/>
    <n v="2.5999999999999999E-2"/>
    <n v="13"/>
  </r>
  <r>
    <n v="3854"/>
    <s v="The Case Of Soghomon Tehlirian"/>
    <s v="A play dedicated to the 100th anniversary of the Armenian Genocide."/>
    <n v="11000"/>
    <n v="1788"/>
    <x v="2"/>
    <x v="0"/>
    <s v="USD"/>
    <n v="1431206058"/>
    <x v="3854"/>
    <b v="0"/>
    <n v="20"/>
    <b v="0"/>
    <s v="theater/plays"/>
    <x v="1"/>
    <x v="6"/>
    <n v="16.254545454545454"/>
    <n v="89.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x v="3855"/>
    <b v="0"/>
    <n v="1"/>
    <b v="0"/>
    <s v="theater/plays"/>
    <x v="1"/>
    <x v="6"/>
    <n v="2.5"/>
    <n v="2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x v="3856"/>
    <b v="0"/>
    <n v="1"/>
    <b v="0"/>
    <s v="theater/plays"/>
    <x v="1"/>
    <x v="6"/>
    <n v="0.02"/>
    <n v="1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x v="3857"/>
    <b v="0"/>
    <n v="4"/>
    <b v="0"/>
    <s v="theater/plays"/>
    <x v="1"/>
    <x v="6"/>
    <n v="5.2"/>
    <n v="65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x v="3858"/>
    <b v="0"/>
    <n v="1"/>
    <b v="0"/>
    <s v="theater/plays"/>
    <x v="1"/>
    <x v="6"/>
    <n v="2"/>
    <n v="1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x v="3859"/>
    <b v="0"/>
    <n v="1"/>
    <b v="0"/>
    <s v="theater/plays"/>
    <x v="1"/>
    <x v="6"/>
    <n v="0.04"/>
    <n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x v="3860"/>
    <b v="0"/>
    <n v="13"/>
    <b v="0"/>
    <s v="theater/plays"/>
    <x v="1"/>
    <x v="6"/>
    <n v="17.666666666666668"/>
    <n v="81.538461538461533"/>
  </r>
  <r>
    <n v="3861"/>
    <s v="READY OR NOT HERE I COME"/>
    <s v="THE COMING OF THE LORD!"/>
    <n v="2000"/>
    <n v="100"/>
    <x v="2"/>
    <x v="0"/>
    <s v="USD"/>
    <n v="1415828820"/>
    <x v="3861"/>
    <b v="0"/>
    <n v="1"/>
    <b v="0"/>
    <s v="theater/plays"/>
    <x v="1"/>
    <x v="6"/>
    <n v="5"/>
    <n v="100"/>
  </r>
  <r>
    <n v="3862"/>
    <s v="The Container Play"/>
    <s v="The hit immersive theatre experience of England comes to Corpus Christi!"/>
    <n v="7500"/>
    <n v="1"/>
    <x v="2"/>
    <x v="0"/>
    <s v="USD"/>
    <n v="1473699540"/>
    <x v="3862"/>
    <b v="0"/>
    <n v="1"/>
    <b v="0"/>
    <s v="theater/plays"/>
    <x v="1"/>
    <x v="6"/>
    <n v="1.3333333333333334E-2"/>
    <n v="1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x v="3863"/>
    <b v="0"/>
    <n v="0"/>
    <b v="0"/>
    <s v="theater/plays"/>
    <x v="1"/>
    <x v="6"/>
    <n v="0"/>
    <e v="#DIV/0!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x v="3864"/>
    <b v="0"/>
    <n v="3"/>
    <b v="0"/>
    <s v="theater/plays"/>
    <x v="1"/>
    <x v="6"/>
    <n v="1.2"/>
    <n v="2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x v="3865"/>
    <b v="0"/>
    <n v="14"/>
    <b v="0"/>
    <s v="theater/plays"/>
    <x v="1"/>
    <x v="6"/>
    <n v="26.937422295897225"/>
    <n v="46.428571428571431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x v="3866"/>
    <b v="0"/>
    <n v="2"/>
    <b v="0"/>
    <s v="theater/plays"/>
    <x v="1"/>
    <x v="6"/>
    <n v="0.54999999999999993"/>
    <n v="5.5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x v="3867"/>
    <b v="0"/>
    <n v="5"/>
    <b v="0"/>
    <s v="theater/plays"/>
    <x v="1"/>
    <x v="6"/>
    <n v="12.55"/>
    <n v="50.2"/>
  </r>
  <r>
    <n v="3868"/>
    <s v="1000 words (Canceled)"/>
    <s v="New collection of music by Scott Evan Davis!"/>
    <n v="5000"/>
    <n v="10"/>
    <x v="1"/>
    <x v="1"/>
    <s v="GBP"/>
    <n v="1410191405"/>
    <x v="3868"/>
    <b v="0"/>
    <n v="1"/>
    <b v="0"/>
    <s v="theater/musical"/>
    <x v="1"/>
    <x v="40"/>
    <n v="0.2"/>
    <n v="1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x v="3869"/>
    <b v="0"/>
    <n v="15"/>
    <b v="0"/>
    <s v="theater/musical"/>
    <x v="1"/>
    <x v="40"/>
    <n v="3.4474868431088401"/>
    <n v="30.13333333333333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x v="3870"/>
    <b v="0"/>
    <n v="10"/>
    <b v="0"/>
    <s v="theater/musical"/>
    <x v="1"/>
    <x v="40"/>
    <n v="15"/>
    <n v="15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x v="3871"/>
    <b v="0"/>
    <n v="3"/>
    <b v="0"/>
    <s v="theater/musical"/>
    <x v="1"/>
    <x v="40"/>
    <n v="2.666666666666667"/>
    <n v="13.333333333333334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x v="3872"/>
    <b v="0"/>
    <n v="0"/>
    <b v="0"/>
    <s v="theater/musical"/>
    <x v="1"/>
    <x v="40"/>
    <n v="0"/>
    <e v="#DIV/0!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x v="3873"/>
    <b v="0"/>
    <n v="0"/>
    <b v="0"/>
    <s v="theater/musical"/>
    <x v="1"/>
    <x v="40"/>
    <n v="0"/>
    <e v="#DIV/0!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x v="3874"/>
    <b v="0"/>
    <n v="0"/>
    <b v="0"/>
    <s v="theater/musical"/>
    <x v="1"/>
    <x v="40"/>
    <n v="0"/>
    <e v="#DIV/0!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x v="3875"/>
    <b v="0"/>
    <n v="0"/>
    <b v="0"/>
    <s v="theater/musical"/>
    <x v="1"/>
    <x v="40"/>
    <n v="0"/>
    <e v="#DIV/0!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x v="3876"/>
    <b v="0"/>
    <n v="46"/>
    <b v="0"/>
    <s v="theater/musical"/>
    <x v="1"/>
    <x v="40"/>
    <n v="52.794871794871788"/>
    <n v="44.76086956521739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x v="3877"/>
    <b v="0"/>
    <n v="14"/>
    <b v="0"/>
    <s v="theater/musical"/>
    <x v="1"/>
    <x v="40"/>
    <n v="4.9639999999999995"/>
    <n v="88.642857142857139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x v="3878"/>
    <b v="0"/>
    <n v="1"/>
    <b v="0"/>
    <s v="theater/musical"/>
    <x v="1"/>
    <x v="40"/>
    <n v="5.5555555555555552E-2"/>
    <n v="1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x v="3879"/>
    <b v="0"/>
    <n v="0"/>
    <b v="0"/>
    <s v="theater/musical"/>
    <x v="1"/>
    <x v="40"/>
    <n v="0"/>
    <e v="#DIV/0!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x v="3880"/>
    <b v="0"/>
    <n v="17"/>
    <b v="0"/>
    <s v="theater/musical"/>
    <x v="1"/>
    <x v="40"/>
    <n v="13.066666666666665"/>
    <n v="57.647058823529413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x v="3881"/>
    <b v="0"/>
    <n v="1"/>
    <b v="0"/>
    <s v="theater/musical"/>
    <x v="1"/>
    <x v="40"/>
    <n v="5"/>
    <n v="25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x v="3882"/>
    <b v="0"/>
    <n v="0"/>
    <b v="0"/>
    <s v="theater/musical"/>
    <x v="1"/>
    <x v="40"/>
    <n v="0"/>
    <e v="#DIV/0!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x v="3883"/>
    <b v="0"/>
    <n v="0"/>
    <b v="0"/>
    <s v="theater/musical"/>
    <x v="1"/>
    <x v="40"/>
    <n v="0"/>
    <e v="#DIV/0!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x v="3884"/>
    <b v="0"/>
    <n v="0"/>
    <b v="0"/>
    <s v="theater/musical"/>
    <x v="1"/>
    <x v="40"/>
    <n v="0"/>
    <e v="#DIV/0!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x v="3885"/>
    <b v="0"/>
    <n v="0"/>
    <b v="0"/>
    <s v="theater/musical"/>
    <x v="1"/>
    <x v="40"/>
    <n v="0"/>
    <e v="#DIV/0!"/>
  </r>
  <r>
    <n v="3886"/>
    <s v="a (Canceled)"/>
    <n v="1"/>
    <n v="10000"/>
    <n v="0"/>
    <x v="1"/>
    <x v="2"/>
    <s v="AUD"/>
    <n v="1418275702"/>
    <x v="3886"/>
    <b v="0"/>
    <n v="0"/>
    <b v="0"/>
    <s v="theater/musical"/>
    <x v="1"/>
    <x v="40"/>
    <n v="0"/>
    <e v="#DIV/0!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x v="3887"/>
    <b v="0"/>
    <n v="2"/>
    <b v="0"/>
    <s v="theater/musical"/>
    <x v="1"/>
    <x v="40"/>
    <n v="1.7500000000000002"/>
    <n v="17.5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x v="3888"/>
    <b v="0"/>
    <n v="14"/>
    <b v="0"/>
    <s v="theater/plays"/>
    <x v="1"/>
    <x v="6"/>
    <n v="27.1"/>
    <n v="38.714285714285715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x v="3889"/>
    <b v="0"/>
    <n v="9"/>
    <b v="0"/>
    <s v="theater/plays"/>
    <x v="1"/>
    <x v="6"/>
    <n v="1.4749999999999999"/>
    <n v="13.1111111111111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x v="3890"/>
    <b v="0"/>
    <n v="8"/>
    <b v="0"/>
    <s v="theater/plays"/>
    <x v="1"/>
    <x v="6"/>
    <n v="16.826666666666668"/>
    <n v="315.5"/>
  </r>
  <r>
    <n v="3891"/>
    <s v="Out of the Box: A Mime Story"/>
    <s v="A comedy about a mime who dreams of becoming a stand up comedian."/>
    <n v="800"/>
    <n v="260"/>
    <x v="2"/>
    <x v="0"/>
    <s v="USD"/>
    <n v="1427086740"/>
    <x v="3891"/>
    <b v="0"/>
    <n v="7"/>
    <b v="0"/>
    <s v="theater/plays"/>
    <x v="1"/>
    <x v="6"/>
    <n v="32.5"/>
    <n v="37.14285714285714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x v="3892"/>
    <b v="0"/>
    <n v="0"/>
    <b v="0"/>
    <s v="theater/plays"/>
    <x v="1"/>
    <x v="6"/>
    <n v="0"/>
    <e v="#DIV/0!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x v="3893"/>
    <b v="0"/>
    <n v="84"/>
    <b v="0"/>
    <s v="theater/plays"/>
    <x v="1"/>
    <x v="6"/>
    <n v="21.55"/>
    <n v="128.2738095238095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x v="3894"/>
    <b v="0"/>
    <n v="11"/>
    <b v="0"/>
    <s v="theater/plays"/>
    <x v="1"/>
    <x v="6"/>
    <n v="3.4666666666666663"/>
    <n v="47.272727272727273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x v="3895"/>
    <b v="0"/>
    <n v="1"/>
    <b v="0"/>
    <s v="theater/plays"/>
    <x v="1"/>
    <x v="6"/>
    <n v="5"/>
    <n v="5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x v="3896"/>
    <b v="0"/>
    <n v="4"/>
    <b v="0"/>
    <s v="theater/plays"/>
    <x v="1"/>
    <x v="6"/>
    <n v="10.625"/>
    <n v="42.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x v="3897"/>
    <b v="0"/>
    <n v="10"/>
    <b v="0"/>
    <s v="theater/plays"/>
    <x v="1"/>
    <x v="6"/>
    <n v="17.599999999999998"/>
    <n v="4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x v="3898"/>
    <b v="0"/>
    <n v="16"/>
    <b v="0"/>
    <s v="theater/plays"/>
    <x v="1"/>
    <x v="6"/>
    <n v="32.56"/>
    <n v="50.875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x v="3899"/>
    <b v="0"/>
    <n v="2"/>
    <b v="0"/>
    <s v="theater/plays"/>
    <x v="1"/>
    <x v="6"/>
    <n v="1.25"/>
    <n v="62.5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x v="3900"/>
    <b v="0"/>
    <n v="5"/>
    <b v="0"/>
    <s v="theater/plays"/>
    <x v="1"/>
    <x v="6"/>
    <n v="5.4"/>
    <n v="27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x v="3901"/>
    <b v="0"/>
    <n v="1"/>
    <b v="0"/>
    <s v="theater/plays"/>
    <x v="1"/>
    <x v="6"/>
    <n v="0.83333333333333337"/>
    <n v="25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x v="3902"/>
    <b v="0"/>
    <n v="31"/>
    <b v="0"/>
    <s v="theater/plays"/>
    <x v="1"/>
    <x v="6"/>
    <n v="48.833333333333336"/>
    <n v="47.25806451612903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x v="3903"/>
    <b v="0"/>
    <n v="0"/>
    <b v="0"/>
    <s v="theater/plays"/>
    <x v="1"/>
    <x v="6"/>
    <n v="0"/>
    <e v="#DIV/0!"/>
  </r>
  <r>
    <n v="3904"/>
    <s v="Black America from Prophets to Pimps"/>
    <s v="A play that will cover 4000 years of black history."/>
    <n v="10000"/>
    <n v="3"/>
    <x v="2"/>
    <x v="0"/>
    <s v="USD"/>
    <n v="1429074240"/>
    <x v="3904"/>
    <b v="0"/>
    <n v="2"/>
    <b v="0"/>
    <s v="theater/plays"/>
    <x v="1"/>
    <x v="6"/>
    <n v="0.03"/>
    <n v="1.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x v="3905"/>
    <b v="0"/>
    <n v="7"/>
    <b v="0"/>
    <s v="theater/plays"/>
    <x v="1"/>
    <x v="6"/>
    <n v="11.533333333333333"/>
    <n v="24.714285714285715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x v="3906"/>
    <b v="0"/>
    <n v="16"/>
    <b v="0"/>
    <s v="theater/plays"/>
    <x v="1"/>
    <x v="6"/>
    <n v="67.333333333333329"/>
    <n v="63.12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x v="3907"/>
    <b v="0"/>
    <n v="4"/>
    <b v="0"/>
    <s v="theater/plays"/>
    <x v="1"/>
    <x v="6"/>
    <n v="15.299999999999999"/>
    <n v="38.25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x v="3908"/>
    <b v="0"/>
    <n v="4"/>
    <b v="0"/>
    <s v="theater/plays"/>
    <x v="1"/>
    <x v="6"/>
    <n v="8.6666666666666679"/>
    <n v="16.25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x v="3909"/>
    <b v="0"/>
    <n v="4"/>
    <b v="0"/>
    <s v="theater/plays"/>
    <x v="1"/>
    <x v="6"/>
    <n v="0.22499999999999998"/>
    <n v="33.75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x v="3910"/>
    <b v="0"/>
    <n v="3"/>
    <b v="0"/>
    <s v="theater/plays"/>
    <x v="1"/>
    <x v="6"/>
    <n v="3.0833333333333335"/>
    <n v="61.666666666666664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x v="3911"/>
    <b v="0"/>
    <n v="36"/>
    <b v="0"/>
    <s v="theater/plays"/>
    <x v="1"/>
    <x v="6"/>
    <n v="37.412500000000001"/>
    <n v="83.13888888888888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x v="3912"/>
    <b v="0"/>
    <n v="1"/>
    <b v="0"/>
    <s v="theater/plays"/>
    <x v="1"/>
    <x v="6"/>
    <n v="6.6666666666666671E-3"/>
    <n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x v="3913"/>
    <b v="0"/>
    <n v="7"/>
    <b v="0"/>
    <s v="theater/plays"/>
    <x v="1"/>
    <x v="6"/>
    <n v="10"/>
    <n v="142.8571428571428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x v="3914"/>
    <b v="0"/>
    <n v="27"/>
    <b v="0"/>
    <s v="theater/plays"/>
    <x v="1"/>
    <x v="6"/>
    <n v="36.36"/>
    <n v="33.666666666666664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x v="3915"/>
    <b v="0"/>
    <n v="1"/>
    <b v="0"/>
    <s v="theater/plays"/>
    <x v="1"/>
    <x v="6"/>
    <n v="0.33333333333333337"/>
    <n v="5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x v="3916"/>
    <b v="0"/>
    <n v="0"/>
    <b v="0"/>
    <s v="theater/plays"/>
    <x v="1"/>
    <x v="6"/>
    <n v="0"/>
    <e v="#DIV/0!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x v="3917"/>
    <b v="0"/>
    <n v="1"/>
    <b v="0"/>
    <s v="theater/plays"/>
    <x v="1"/>
    <x v="6"/>
    <n v="0.2857142857142857"/>
    <n v="10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x v="3918"/>
    <b v="0"/>
    <n v="3"/>
    <b v="0"/>
    <s v="theater/plays"/>
    <x v="1"/>
    <x v="6"/>
    <n v="0.2"/>
    <n v="4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x v="3919"/>
    <b v="0"/>
    <n v="3"/>
    <b v="0"/>
    <s v="theater/plays"/>
    <x v="1"/>
    <x v="6"/>
    <n v="1.7999999999999998"/>
    <n v="3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x v="3920"/>
    <b v="0"/>
    <n v="3"/>
    <b v="0"/>
    <s v="theater/plays"/>
    <x v="1"/>
    <x v="6"/>
    <n v="5.4"/>
    <n v="45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x v="3921"/>
    <b v="0"/>
    <n v="0"/>
    <b v="0"/>
    <s v="theater/plays"/>
    <x v="1"/>
    <x v="6"/>
    <n v="0"/>
    <e v="#DIV/0!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x v="3922"/>
    <b v="0"/>
    <n v="6"/>
    <b v="0"/>
    <s v="theater/plays"/>
    <x v="1"/>
    <x v="6"/>
    <n v="8.1333333333333329"/>
    <n v="10.16666666666666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x v="3923"/>
    <b v="0"/>
    <n v="17"/>
    <b v="0"/>
    <s v="theater/plays"/>
    <x v="1"/>
    <x v="6"/>
    <n v="12.034782608695652"/>
    <n v="81.411764705882348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x v="3924"/>
    <b v="0"/>
    <n v="40"/>
    <b v="0"/>
    <s v="theater/plays"/>
    <x v="1"/>
    <x v="6"/>
    <n v="15.266666666666667"/>
    <n v="57.25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x v="3925"/>
    <b v="0"/>
    <n v="3"/>
    <b v="0"/>
    <s v="theater/plays"/>
    <x v="1"/>
    <x v="6"/>
    <n v="10"/>
    <n v="5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x v="3926"/>
    <b v="0"/>
    <n v="1"/>
    <b v="0"/>
    <s v="theater/plays"/>
    <x v="1"/>
    <x v="6"/>
    <n v="0.3"/>
    <n v="1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x v="3927"/>
    <b v="0"/>
    <n v="2"/>
    <b v="0"/>
    <s v="theater/plays"/>
    <x v="1"/>
    <x v="6"/>
    <n v="1"/>
    <n v="12.5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x v="3928"/>
    <b v="0"/>
    <n v="7"/>
    <b v="0"/>
    <s v="theater/plays"/>
    <x v="1"/>
    <x v="6"/>
    <n v="13.020000000000001"/>
    <n v="9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x v="3929"/>
    <b v="0"/>
    <n v="14"/>
    <b v="0"/>
    <s v="theater/plays"/>
    <x v="1"/>
    <x v="6"/>
    <n v="2.2650000000000001"/>
    <n v="32.357142857142854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x v="3930"/>
    <b v="0"/>
    <n v="0"/>
    <b v="0"/>
    <s v="theater/plays"/>
    <x v="1"/>
    <x v="6"/>
    <n v="0"/>
    <e v="#DIV/0!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x v="3931"/>
    <b v="0"/>
    <n v="0"/>
    <b v="0"/>
    <s v="theater/plays"/>
    <x v="1"/>
    <x v="6"/>
    <n v="0"/>
    <e v="#DIV/0!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x v="3932"/>
    <b v="0"/>
    <n v="1"/>
    <b v="0"/>
    <s v="theater/plays"/>
    <x v="1"/>
    <x v="6"/>
    <n v="8.3333333333333332E-3"/>
    <n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x v="3933"/>
    <b v="0"/>
    <n v="12"/>
    <b v="0"/>
    <s v="theater/plays"/>
    <x v="1"/>
    <x v="6"/>
    <n v="15.742857142857142"/>
    <n v="91.833333333333329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x v="3934"/>
    <b v="0"/>
    <n v="12"/>
    <b v="0"/>
    <s v="theater/plays"/>
    <x v="1"/>
    <x v="6"/>
    <n v="11"/>
    <n v="45.83333333333333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x v="3935"/>
    <b v="0"/>
    <n v="23"/>
    <b v="0"/>
    <s v="theater/plays"/>
    <x v="1"/>
    <x v="6"/>
    <n v="43.833333333333336"/>
    <n v="57.173913043478258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x v="3936"/>
    <b v="0"/>
    <n v="0"/>
    <b v="0"/>
    <s v="theater/plays"/>
    <x v="1"/>
    <x v="6"/>
    <n v="0"/>
    <e v="#DIV/0!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x v="3937"/>
    <b v="0"/>
    <n v="10"/>
    <b v="0"/>
    <s v="theater/plays"/>
    <x v="1"/>
    <x v="6"/>
    <n v="86.135181975736558"/>
    <n v="248.5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x v="3938"/>
    <b v="0"/>
    <n v="5"/>
    <b v="0"/>
    <s v="theater/plays"/>
    <x v="1"/>
    <x v="6"/>
    <n v="12.196620583717358"/>
    <n v="79.40000000000000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x v="3939"/>
    <b v="0"/>
    <n v="1"/>
    <b v="0"/>
    <s v="theater/plays"/>
    <x v="1"/>
    <x v="6"/>
    <n v="0.1"/>
    <n v="5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x v="3940"/>
    <b v="0"/>
    <n v="2"/>
    <b v="0"/>
    <s v="theater/plays"/>
    <x v="1"/>
    <x v="6"/>
    <n v="0.22"/>
    <n v="5.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x v="3941"/>
    <b v="0"/>
    <n v="2"/>
    <b v="0"/>
    <s v="theater/plays"/>
    <x v="1"/>
    <x v="6"/>
    <n v="0.90909090909090906"/>
    <n v="25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x v="3942"/>
    <b v="0"/>
    <n v="0"/>
    <b v="0"/>
    <s v="theater/plays"/>
    <x v="1"/>
    <x v="6"/>
    <n v="0"/>
    <e v="#DIV/0!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x v="3943"/>
    <b v="0"/>
    <n v="13"/>
    <b v="0"/>
    <s v="theater/plays"/>
    <x v="1"/>
    <x v="6"/>
    <n v="35.64"/>
    <n v="137.07692307692307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x v="3944"/>
    <b v="0"/>
    <n v="0"/>
    <b v="0"/>
    <s v="theater/plays"/>
    <x v="1"/>
    <x v="6"/>
    <n v="0"/>
    <e v="#DIV/0!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x v="3945"/>
    <b v="0"/>
    <n v="1"/>
    <b v="0"/>
    <s v="theater/plays"/>
    <x v="1"/>
    <x v="6"/>
    <n v="0.25"/>
    <n v="5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x v="3946"/>
    <b v="0"/>
    <n v="5"/>
    <b v="0"/>
    <s v="theater/plays"/>
    <x v="1"/>
    <x v="6"/>
    <n v="3.25"/>
    <n v="39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x v="3947"/>
    <b v="0"/>
    <n v="2"/>
    <b v="0"/>
    <s v="theater/plays"/>
    <x v="1"/>
    <x v="6"/>
    <n v="3.3666666666666663"/>
    <n v="50.5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x v="3948"/>
    <b v="0"/>
    <n v="0"/>
    <b v="0"/>
    <s v="theater/plays"/>
    <x v="1"/>
    <x v="6"/>
    <n v="0"/>
    <e v="#DIV/0!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x v="3949"/>
    <b v="0"/>
    <n v="32"/>
    <b v="0"/>
    <s v="theater/plays"/>
    <x v="1"/>
    <x v="6"/>
    <n v="15.770000000000001"/>
    <n v="49.28125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x v="3950"/>
    <b v="0"/>
    <n v="1"/>
    <b v="0"/>
    <s v="theater/plays"/>
    <x v="1"/>
    <x v="6"/>
    <n v="0.625"/>
    <n v="25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x v="3951"/>
    <b v="0"/>
    <n v="1"/>
    <b v="0"/>
    <s v="theater/plays"/>
    <x v="1"/>
    <x v="6"/>
    <n v="5.0000000000000001E-4"/>
    <n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x v="3952"/>
    <b v="0"/>
    <n v="1"/>
    <b v="0"/>
    <s v="theater/plays"/>
    <x v="1"/>
    <x v="6"/>
    <n v="9.6153846153846159E-2"/>
    <n v="25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x v="3953"/>
    <b v="0"/>
    <n v="0"/>
    <b v="0"/>
    <s v="theater/plays"/>
    <x v="1"/>
    <x v="6"/>
    <n v="0"/>
    <e v="#DIV/0!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x v="3954"/>
    <b v="0"/>
    <n v="0"/>
    <b v="0"/>
    <s v="theater/plays"/>
    <x v="1"/>
    <x v="6"/>
    <n v="0"/>
    <e v="#DIV/0!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x v="3955"/>
    <b v="0"/>
    <n v="8"/>
    <b v="0"/>
    <s v="theater/plays"/>
    <x v="1"/>
    <x v="6"/>
    <n v="24.285714285714285"/>
    <n v="53.125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x v="3956"/>
    <b v="0"/>
    <n v="0"/>
    <b v="0"/>
    <s v="theater/plays"/>
    <x v="1"/>
    <x v="6"/>
    <n v="0"/>
    <e v="#DIV/0!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x v="3957"/>
    <b v="0"/>
    <n v="1"/>
    <b v="0"/>
    <s v="theater/plays"/>
    <x v="1"/>
    <x v="6"/>
    <n v="2.5000000000000001E-2"/>
    <n v="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x v="3958"/>
    <b v="0"/>
    <n v="16"/>
    <b v="0"/>
    <s v="theater/plays"/>
    <x v="1"/>
    <x v="6"/>
    <n v="32.049999999999997"/>
    <n v="40.0625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x v="3959"/>
    <b v="0"/>
    <n v="12"/>
    <b v="0"/>
    <s v="theater/plays"/>
    <x v="1"/>
    <x v="6"/>
    <n v="24.333333333333336"/>
    <n v="24.333333333333332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x v="3960"/>
    <b v="0"/>
    <n v="4"/>
    <b v="0"/>
    <s v="theater/plays"/>
    <x v="1"/>
    <x v="6"/>
    <n v="1.5"/>
    <n v="11.25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x v="3961"/>
    <b v="0"/>
    <n v="2"/>
    <b v="0"/>
    <s v="theater/plays"/>
    <x v="1"/>
    <x v="6"/>
    <n v="0.42"/>
    <n v="10.5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x v="3962"/>
    <b v="0"/>
    <n v="3"/>
    <b v="0"/>
    <s v="theater/plays"/>
    <x v="1"/>
    <x v="6"/>
    <n v="3.214285714285714"/>
    <n v="15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x v="3963"/>
    <b v="0"/>
    <n v="0"/>
    <b v="0"/>
    <s v="theater/plays"/>
    <x v="1"/>
    <x v="6"/>
    <n v="0"/>
    <e v="#DIV/0!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x v="3964"/>
    <b v="0"/>
    <n v="3"/>
    <b v="0"/>
    <s v="theater/plays"/>
    <x v="1"/>
    <x v="6"/>
    <n v="6.3"/>
    <n v="4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x v="3965"/>
    <b v="0"/>
    <n v="4"/>
    <b v="0"/>
    <s v="theater/plays"/>
    <x v="1"/>
    <x v="6"/>
    <n v="14.249999999999998"/>
    <n v="71.2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x v="3966"/>
    <b v="0"/>
    <n v="2"/>
    <b v="0"/>
    <s v="theater/plays"/>
    <x v="1"/>
    <x v="6"/>
    <n v="0.6"/>
    <n v="22.5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x v="3967"/>
    <b v="0"/>
    <n v="10"/>
    <b v="0"/>
    <s v="theater/plays"/>
    <x v="1"/>
    <x v="6"/>
    <n v="24.117647058823529"/>
    <n v="4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x v="3968"/>
    <b v="0"/>
    <n v="11"/>
    <b v="0"/>
    <s v="theater/plays"/>
    <x v="1"/>
    <x v="6"/>
    <n v="10.54"/>
    <n v="47.90909090909090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x v="3969"/>
    <b v="0"/>
    <n v="6"/>
    <b v="0"/>
    <s v="theater/plays"/>
    <x v="1"/>
    <x v="6"/>
    <n v="7.4690265486725664"/>
    <n v="35.166666666666664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x v="3970"/>
    <b v="0"/>
    <n v="2"/>
    <b v="0"/>
    <s v="theater/plays"/>
    <x v="1"/>
    <x v="6"/>
    <n v="7.3333333333333334E-2"/>
    <n v="5.5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x v="3971"/>
    <b v="0"/>
    <n v="6"/>
    <b v="0"/>
    <s v="theater/plays"/>
    <x v="1"/>
    <x v="6"/>
    <n v="0.97142857142857131"/>
    <n v="22.666666666666668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x v="3972"/>
    <b v="0"/>
    <n v="8"/>
    <b v="0"/>
    <s v="theater/plays"/>
    <x v="1"/>
    <x v="6"/>
    <n v="21.099999999999998"/>
    <n v="26.375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x v="3973"/>
    <b v="0"/>
    <n v="37"/>
    <b v="0"/>
    <s v="theater/plays"/>
    <x v="1"/>
    <x v="6"/>
    <n v="78.100000000000009"/>
    <n v="105.54054054054055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x v="3974"/>
    <b v="0"/>
    <n v="11"/>
    <b v="0"/>
    <s v="theater/plays"/>
    <x v="1"/>
    <x v="6"/>
    <n v="32"/>
    <n v="29.09090909090909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x v="3975"/>
    <b v="0"/>
    <n v="0"/>
    <b v="0"/>
    <s v="theater/plays"/>
    <x v="1"/>
    <x v="6"/>
    <n v="0"/>
    <e v="#DIV/0!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x v="3976"/>
    <b v="0"/>
    <n v="10"/>
    <b v="0"/>
    <s v="theater/plays"/>
    <x v="1"/>
    <x v="6"/>
    <n v="47.692307692307693"/>
    <n v="62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x v="3977"/>
    <b v="0"/>
    <n v="6"/>
    <b v="0"/>
    <s v="theater/plays"/>
    <x v="1"/>
    <x v="6"/>
    <n v="1.4500000000000002"/>
    <n v="217.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x v="3978"/>
    <b v="0"/>
    <n v="8"/>
    <b v="0"/>
    <s v="theater/plays"/>
    <x v="1"/>
    <x v="6"/>
    <n v="10.7"/>
    <n v="26.75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x v="3979"/>
    <b v="0"/>
    <n v="6"/>
    <b v="0"/>
    <s v="theater/plays"/>
    <x v="1"/>
    <x v="6"/>
    <n v="1.8333333333333333"/>
    <n v="18.333333333333332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x v="3980"/>
    <b v="0"/>
    <n v="7"/>
    <b v="0"/>
    <s v="theater/plays"/>
    <x v="1"/>
    <x v="6"/>
    <n v="18"/>
    <n v="64.285714285714292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x v="3981"/>
    <b v="0"/>
    <n v="7"/>
    <b v="0"/>
    <s v="theater/plays"/>
    <x v="1"/>
    <x v="6"/>
    <n v="4.083333333333333"/>
    <n v="17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x v="3982"/>
    <b v="0"/>
    <n v="5"/>
    <b v="0"/>
    <s v="theater/plays"/>
    <x v="1"/>
    <x v="6"/>
    <n v="20"/>
    <n v="3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x v="3983"/>
    <b v="0"/>
    <n v="46"/>
    <b v="0"/>
    <s v="theater/plays"/>
    <x v="1"/>
    <x v="6"/>
    <n v="34.802513464991023"/>
    <n v="84.282608695652172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x v="3984"/>
    <b v="0"/>
    <n v="10"/>
    <b v="0"/>
    <s v="theater/plays"/>
    <x v="1"/>
    <x v="6"/>
    <n v="6.3333333333333339"/>
    <n v="9.5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x v="3985"/>
    <b v="0"/>
    <n v="19"/>
    <b v="0"/>
    <s v="theater/plays"/>
    <x v="1"/>
    <x v="6"/>
    <n v="32.049999999999997"/>
    <n v="33.736842105263158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x v="3986"/>
    <b v="0"/>
    <n v="13"/>
    <b v="0"/>
    <s v="theater/plays"/>
    <x v="1"/>
    <x v="6"/>
    <n v="9.76"/>
    <n v="37.53846153846154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x v="3987"/>
    <b v="0"/>
    <n v="13"/>
    <b v="0"/>
    <s v="theater/plays"/>
    <x v="1"/>
    <x v="6"/>
    <n v="37.75"/>
    <n v="11.615384615384615"/>
  </r>
  <r>
    <n v="3988"/>
    <s v="Folk-Tales: What Stories Do Your Folks Tell?"/>
    <s v="An evening of of stories based both in myth and truth."/>
    <n v="1500"/>
    <n v="32"/>
    <x v="2"/>
    <x v="0"/>
    <s v="USD"/>
    <n v="1440813413"/>
    <x v="3988"/>
    <b v="0"/>
    <n v="4"/>
    <b v="0"/>
    <s v="theater/plays"/>
    <x v="1"/>
    <x v="6"/>
    <n v="2.1333333333333333"/>
    <n v="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x v="3989"/>
    <b v="0"/>
    <n v="0"/>
    <b v="0"/>
    <s v="theater/plays"/>
    <x v="1"/>
    <x v="6"/>
    <n v="0"/>
    <e v="#DIV/0!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x v="3990"/>
    <b v="0"/>
    <n v="3"/>
    <b v="0"/>
    <s v="theater/plays"/>
    <x v="1"/>
    <x v="6"/>
    <n v="4.1818181818181817"/>
    <n v="2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x v="3991"/>
    <b v="0"/>
    <n v="1"/>
    <b v="0"/>
    <s v="theater/plays"/>
    <x v="1"/>
    <x v="6"/>
    <n v="20"/>
    <n v="10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x v="3992"/>
    <b v="0"/>
    <n v="9"/>
    <b v="0"/>
    <s v="theater/plays"/>
    <x v="1"/>
    <x v="6"/>
    <n v="5.41"/>
    <n v="60.111111111111114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x v="3993"/>
    <b v="0"/>
    <n v="1"/>
    <b v="0"/>
    <s v="theater/plays"/>
    <x v="1"/>
    <x v="6"/>
    <n v="6.0000000000000001E-3"/>
    <n v="3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x v="3994"/>
    <b v="0"/>
    <n v="1"/>
    <b v="0"/>
    <s v="theater/plays"/>
    <x v="1"/>
    <x v="6"/>
    <n v="0.25"/>
    <n v="5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x v="3995"/>
    <b v="0"/>
    <n v="4"/>
    <b v="0"/>
    <s v="theater/plays"/>
    <x v="1"/>
    <x v="6"/>
    <n v="35"/>
    <n v="17.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x v="3996"/>
    <b v="0"/>
    <n v="17"/>
    <b v="0"/>
    <s v="theater/plays"/>
    <x v="1"/>
    <x v="6"/>
    <n v="16.566666666666666"/>
    <n v="29.235294117647058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x v="3997"/>
    <b v="0"/>
    <n v="0"/>
    <b v="0"/>
    <s v="theater/plays"/>
    <x v="1"/>
    <x v="6"/>
    <n v="0"/>
    <e v="#DIV/0!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x v="3998"/>
    <b v="0"/>
    <n v="12"/>
    <b v="0"/>
    <s v="theater/plays"/>
    <x v="1"/>
    <x v="6"/>
    <n v="57.199999999999996"/>
    <n v="59.58333333333333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x v="3999"/>
    <b v="0"/>
    <n v="14"/>
    <b v="0"/>
    <s v="theater/plays"/>
    <x v="1"/>
    <x v="6"/>
    <n v="16.514285714285716"/>
    <n v="82.571428571428569"/>
  </r>
  <r>
    <n v="4000"/>
    <s v="The Escorts"/>
    <s v="An Enticing Trip into the World of Assisted Dying"/>
    <n v="8000"/>
    <n v="10"/>
    <x v="2"/>
    <x v="0"/>
    <s v="USD"/>
    <n v="1462631358"/>
    <x v="4000"/>
    <b v="0"/>
    <n v="1"/>
    <b v="0"/>
    <s v="theater/plays"/>
    <x v="1"/>
    <x v="6"/>
    <n v="0.125"/>
    <n v="1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x v="4001"/>
    <b v="0"/>
    <n v="14"/>
    <b v="0"/>
    <s v="theater/plays"/>
    <x v="1"/>
    <x v="6"/>
    <n v="37.75"/>
    <n v="32.357142857142854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x v="4002"/>
    <b v="0"/>
    <n v="4"/>
    <b v="0"/>
    <s v="theater/plays"/>
    <x v="1"/>
    <x v="6"/>
    <n v="1.8399999999999999"/>
    <n v="5.75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x v="4003"/>
    <b v="0"/>
    <n v="2"/>
    <b v="0"/>
    <s v="theater/plays"/>
    <x v="1"/>
    <x v="6"/>
    <n v="10.050000000000001"/>
    <n v="100.5"/>
  </r>
  <r>
    <n v="4004"/>
    <s v="South Florida Tours"/>
    <s v="Help Launch The Queen Into South Florida!"/>
    <n v="500"/>
    <n v="1"/>
    <x v="2"/>
    <x v="0"/>
    <s v="USD"/>
    <n v="1412740457"/>
    <x v="4004"/>
    <b v="0"/>
    <n v="1"/>
    <b v="0"/>
    <s v="theater/plays"/>
    <x v="1"/>
    <x v="6"/>
    <n v="0.2"/>
    <n v="1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x v="4005"/>
    <b v="0"/>
    <n v="2"/>
    <b v="0"/>
    <s v="theater/plays"/>
    <x v="1"/>
    <x v="6"/>
    <n v="1.3333333333333335"/>
    <n v="2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x v="4006"/>
    <b v="0"/>
    <n v="1"/>
    <b v="0"/>
    <s v="theater/plays"/>
    <x v="1"/>
    <x v="6"/>
    <n v="6.6666666666666671E-3"/>
    <n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x v="4007"/>
    <b v="0"/>
    <n v="1"/>
    <b v="0"/>
    <s v="theater/plays"/>
    <x v="1"/>
    <x v="6"/>
    <n v="0.25"/>
    <n v="5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x v="4008"/>
    <b v="0"/>
    <n v="4"/>
    <b v="0"/>
    <s v="theater/plays"/>
    <x v="1"/>
    <x v="6"/>
    <n v="6"/>
    <n v="1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x v="4009"/>
    <b v="0"/>
    <n v="3"/>
    <b v="0"/>
    <s v="theater/plays"/>
    <x v="1"/>
    <x v="6"/>
    <n v="3.8860103626943006"/>
    <n v="25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x v="4010"/>
    <b v="0"/>
    <n v="38"/>
    <b v="0"/>
    <s v="theater/plays"/>
    <x v="1"/>
    <x v="6"/>
    <n v="24.194444444444443"/>
    <n v="45.842105263157897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x v="4011"/>
    <b v="0"/>
    <n v="4"/>
    <b v="0"/>
    <s v="theater/plays"/>
    <x v="1"/>
    <x v="6"/>
    <n v="7.6"/>
    <n v="4.75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x v="4012"/>
    <b v="0"/>
    <n v="0"/>
    <b v="0"/>
    <s v="theater/plays"/>
    <x v="1"/>
    <x v="6"/>
    <n v="0"/>
    <e v="#DIV/0!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x v="4013"/>
    <b v="0"/>
    <n v="2"/>
    <b v="0"/>
    <s v="theater/plays"/>
    <x v="1"/>
    <x v="6"/>
    <n v="1.3"/>
    <n v="1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x v="4014"/>
    <b v="0"/>
    <n v="0"/>
    <b v="0"/>
    <s v="theater/plays"/>
    <x v="1"/>
    <x v="6"/>
    <n v="0"/>
    <e v="#DIV/0!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x v="4015"/>
    <b v="0"/>
    <n v="1"/>
    <b v="0"/>
    <s v="theater/plays"/>
    <x v="1"/>
    <x v="6"/>
    <n v="1.4285714285714287E-2"/>
    <n v="1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x v="4016"/>
    <b v="0"/>
    <n v="7"/>
    <b v="0"/>
    <s v="theater/plays"/>
    <x v="1"/>
    <x v="6"/>
    <n v="14.000000000000002"/>
    <n v="1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x v="4017"/>
    <b v="0"/>
    <n v="2"/>
    <b v="0"/>
    <s v="theater/plays"/>
    <x v="1"/>
    <x v="6"/>
    <n v="1.05"/>
    <n v="52.5"/>
  </r>
  <r>
    <n v="4018"/>
    <s v="Time Please Fringe"/>
    <s v="Funding for a production of Time Please at the Brighton Fringe 2017... and beyond."/>
    <n v="1500"/>
    <n v="130"/>
    <x v="2"/>
    <x v="1"/>
    <s v="GBP"/>
    <n v="1475877108"/>
    <x v="4018"/>
    <b v="0"/>
    <n v="4"/>
    <b v="0"/>
    <s v="theater/plays"/>
    <x v="1"/>
    <x v="6"/>
    <n v="8.6666666666666679"/>
    <n v="32.5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x v="4019"/>
    <b v="0"/>
    <n v="4"/>
    <b v="0"/>
    <s v="theater/plays"/>
    <x v="1"/>
    <x v="6"/>
    <n v="0.82857142857142851"/>
    <n v="7.25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x v="4020"/>
    <b v="0"/>
    <n v="3"/>
    <b v="0"/>
    <s v="theater/plays"/>
    <x v="1"/>
    <x v="6"/>
    <n v="16.666666666666664"/>
    <n v="33.33333333333333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x v="4021"/>
    <b v="0"/>
    <n v="2"/>
    <b v="0"/>
    <s v="theater/plays"/>
    <x v="1"/>
    <x v="6"/>
    <n v="0.83333333333333337"/>
    <n v="62.5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x v="4022"/>
    <b v="0"/>
    <n v="197"/>
    <b v="0"/>
    <s v="theater/plays"/>
    <x v="1"/>
    <x v="6"/>
    <n v="69.561111111111103"/>
    <n v="63.55837563451776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x v="4023"/>
    <b v="0"/>
    <n v="0"/>
    <b v="0"/>
    <s v="theater/plays"/>
    <x v="1"/>
    <x v="6"/>
    <n v="0"/>
    <e v="#DIV/0!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x v="4024"/>
    <b v="0"/>
    <n v="1"/>
    <b v="0"/>
    <s v="theater/plays"/>
    <x v="1"/>
    <x v="6"/>
    <n v="1.25"/>
    <n v="1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x v="4025"/>
    <b v="0"/>
    <n v="4"/>
    <b v="0"/>
    <s v="theater/plays"/>
    <x v="1"/>
    <x v="6"/>
    <n v="5"/>
    <n v="62.5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x v="4026"/>
    <b v="0"/>
    <n v="0"/>
    <b v="0"/>
    <s v="theater/plays"/>
    <x v="1"/>
    <x v="6"/>
    <n v="0"/>
    <e v="#DIV/0!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x v="4027"/>
    <b v="0"/>
    <n v="7"/>
    <b v="0"/>
    <s v="theater/plays"/>
    <x v="1"/>
    <x v="6"/>
    <n v="7.166666666666667"/>
    <n v="30.714285714285715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x v="4028"/>
    <b v="0"/>
    <n v="11"/>
    <b v="0"/>
    <s v="theater/plays"/>
    <x v="1"/>
    <x v="6"/>
    <n v="28.050000000000004"/>
    <n v="51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x v="4029"/>
    <b v="0"/>
    <n v="0"/>
    <b v="0"/>
    <s v="theater/plays"/>
    <x v="1"/>
    <x v="6"/>
    <n v="0"/>
    <e v="#DIV/0!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x v="4030"/>
    <b v="0"/>
    <n v="6"/>
    <b v="0"/>
    <s v="theater/plays"/>
    <x v="1"/>
    <x v="6"/>
    <n v="16"/>
    <n v="66.66666666666667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x v="4031"/>
    <b v="0"/>
    <n v="0"/>
    <b v="0"/>
    <s v="theater/plays"/>
    <x v="1"/>
    <x v="6"/>
    <n v="0"/>
    <e v="#DIV/0!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x v="4032"/>
    <b v="0"/>
    <n v="7"/>
    <b v="0"/>
    <s v="theater/plays"/>
    <x v="1"/>
    <x v="6"/>
    <n v="6.8287037037037033"/>
    <n v="5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x v="4033"/>
    <b v="0"/>
    <n v="94"/>
    <b v="0"/>
    <s v="theater/plays"/>
    <x v="1"/>
    <x v="6"/>
    <n v="25.698702928870294"/>
    <n v="65.340319148936175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x v="4034"/>
    <b v="0"/>
    <n v="2"/>
    <b v="0"/>
    <s v="theater/plays"/>
    <x v="1"/>
    <x v="6"/>
    <n v="1.4814814814814816"/>
    <n v="10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x v="4035"/>
    <b v="0"/>
    <n v="25"/>
    <b v="0"/>
    <s v="theater/plays"/>
    <x v="1"/>
    <x v="6"/>
    <n v="36.85"/>
    <n v="147.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x v="4036"/>
    <b v="0"/>
    <n v="17"/>
    <b v="0"/>
    <s v="theater/plays"/>
    <x v="1"/>
    <x v="6"/>
    <n v="47.05"/>
    <n v="166.05882352941177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x v="4037"/>
    <b v="0"/>
    <n v="2"/>
    <b v="0"/>
    <s v="theater/plays"/>
    <x v="1"/>
    <x v="6"/>
    <n v="11.428571428571429"/>
    <n v="4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x v="4038"/>
    <b v="0"/>
    <n v="4"/>
    <b v="0"/>
    <s v="theater/plays"/>
    <x v="1"/>
    <x v="6"/>
    <n v="12.04"/>
    <n v="75.25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x v="4039"/>
    <b v="0"/>
    <n v="5"/>
    <b v="0"/>
    <s v="theater/plays"/>
    <x v="1"/>
    <x v="6"/>
    <n v="60"/>
    <n v="6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x v="4040"/>
    <b v="0"/>
    <n v="2"/>
    <b v="0"/>
    <s v="theater/plays"/>
    <x v="1"/>
    <x v="6"/>
    <n v="31.25"/>
    <n v="1250"/>
  </r>
  <r>
    <n v="4041"/>
    <s v="In the Land of Gold"/>
    <s v="A bold, colouful, vibrant play centred around the last remaining monarchy of Africa."/>
    <n v="5000"/>
    <n v="21"/>
    <x v="2"/>
    <x v="1"/>
    <s v="GBP"/>
    <n v="1473160954"/>
    <x v="4041"/>
    <b v="0"/>
    <n v="2"/>
    <b v="0"/>
    <s v="theater/plays"/>
    <x v="1"/>
    <x v="6"/>
    <n v="0.42"/>
    <n v="10.5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x v="4042"/>
    <b v="0"/>
    <n v="3"/>
    <b v="0"/>
    <s v="theater/plays"/>
    <x v="1"/>
    <x v="6"/>
    <n v="0.21"/>
    <n v="7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x v="4043"/>
    <b v="0"/>
    <n v="0"/>
    <b v="0"/>
    <s v="theater/plays"/>
    <x v="1"/>
    <x v="6"/>
    <n v="0"/>
    <e v="#DIV/0!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x v="4044"/>
    <b v="0"/>
    <n v="4"/>
    <b v="0"/>
    <s v="theater/plays"/>
    <x v="1"/>
    <x v="6"/>
    <n v="37.5"/>
    <n v="56.25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x v="4045"/>
    <b v="0"/>
    <n v="1"/>
    <b v="0"/>
    <s v="theater/plays"/>
    <x v="1"/>
    <x v="6"/>
    <n v="0.02"/>
    <n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x v="4046"/>
    <b v="0"/>
    <n v="12"/>
    <b v="0"/>
    <s v="theater/plays"/>
    <x v="1"/>
    <x v="6"/>
    <n v="8.2142857142857135"/>
    <n v="38.33333333333333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x v="4047"/>
    <b v="0"/>
    <n v="4"/>
    <b v="0"/>
    <s v="theater/plays"/>
    <x v="1"/>
    <x v="6"/>
    <n v="2.1999999999999997"/>
    <n v="27.5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x v="4048"/>
    <b v="0"/>
    <n v="91"/>
    <b v="0"/>
    <s v="theater/plays"/>
    <x v="1"/>
    <x v="6"/>
    <n v="17.652941176470588"/>
    <n v="32.97802197802197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x v="4049"/>
    <b v="0"/>
    <n v="1"/>
    <b v="0"/>
    <s v="theater/plays"/>
    <x v="1"/>
    <x v="6"/>
    <n v="0.08"/>
    <n v="1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x v="4050"/>
    <b v="0"/>
    <n v="1"/>
    <b v="0"/>
    <s v="theater/plays"/>
    <x v="1"/>
    <x v="6"/>
    <n v="6.6666666666666666E-2"/>
    <n v="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x v="4051"/>
    <b v="0"/>
    <n v="0"/>
    <b v="0"/>
    <s v="theater/plays"/>
    <x v="1"/>
    <x v="6"/>
    <n v="0"/>
    <e v="#DIV/0!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x v="4052"/>
    <b v="0"/>
    <n v="13"/>
    <b v="0"/>
    <s v="theater/plays"/>
    <x v="1"/>
    <x v="6"/>
    <n v="37.533333333333339"/>
    <n v="86.61538461538461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x v="4053"/>
    <b v="0"/>
    <n v="2"/>
    <b v="0"/>
    <s v="theater/plays"/>
    <x v="1"/>
    <x v="6"/>
    <n v="22"/>
    <n v="55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x v="4054"/>
    <b v="0"/>
    <n v="0"/>
    <b v="0"/>
    <s v="theater/plays"/>
    <x v="1"/>
    <x v="6"/>
    <n v="0"/>
    <e v="#DIV/0!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x v="4055"/>
    <b v="0"/>
    <n v="21"/>
    <b v="0"/>
    <s v="theater/plays"/>
    <x v="1"/>
    <x v="6"/>
    <n v="17.62"/>
    <n v="41.952380952380949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x v="4056"/>
    <b v="0"/>
    <n v="9"/>
    <b v="0"/>
    <s v="theater/plays"/>
    <x v="1"/>
    <x v="6"/>
    <n v="53"/>
    <n v="88.33333333333332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x v="4057"/>
    <b v="0"/>
    <n v="6"/>
    <b v="0"/>
    <s v="theater/plays"/>
    <x v="1"/>
    <x v="6"/>
    <n v="22.142857142857142"/>
    <n v="129.1666666666666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x v="4058"/>
    <b v="0"/>
    <n v="4"/>
    <b v="0"/>
    <s v="theater/plays"/>
    <x v="1"/>
    <x v="6"/>
    <n v="2.5333333333333332"/>
    <n v="23.75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x v="4059"/>
    <b v="0"/>
    <n v="7"/>
    <b v="0"/>
    <s v="theater/plays"/>
    <x v="1"/>
    <x v="6"/>
    <n v="2.5"/>
    <n v="35.714285714285715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x v="4060"/>
    <b v="0"/>
    <n v="5"/>
    <b v="0"/>
    <s v="theater/plays"/>
    <x v="1"/>
    <x v="6"/>
    <n v="2.85"/>
    <n v="57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x v="4061"/>
    <b v="0"/>
    <n v="0"/>
    <b v="0"/>
    <s v="theater/plays"/>
    <x v="1"/>
    <x v="6"/>
    <n v="0"/>
    <e v="#DIV/0!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x v="4062"/>
    <b v="0"/>
    <n v="3"/>
    <b v="0"/>
    <s v="theater/plays"/>
    <x v="1"/>
    <x v="6"/>
    <n v="2.4500000000000002"/>
    <n v="163.33333333333334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x v="4063"/>
    <b v="0"/>
    <n v="9"/>
    <b v="0"/>
    <s v="theater/plays"/>
    <x v="1"/>
    <x v="6"/>
    <n v="1.4210526315789473"/>
    <n v="1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x v="4064"/>
    <b v="0"/>
    <n v="6"/>
    <b v="0"/>
    <s v="theater/plays"/>
    <x v="1"/>
    <x v="6"/>
    <n v="19.25"/>
    <n v="64.166666666666671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x v="4065"/>
    <b v="0"/>
    <n v="4"/>
    <b v="0"/>
    <s v="theater/plays"/>
    <x v="1"/>
    <x v="6"/>
    <n v="0.67500000000000004"/>
    <n v="6.7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x v="4066"/>
    <b v="0"/>
    <n v="1"/>
    <b v="0"/>
    <s v="theater/plays"/>
    <x v="1"/>
    <x v="6"/>
    <n v="0.16666666666666669"/>
    <n v="25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x v="4067"/>
    <b v="0"/>
    <n v="17"/>
    <b v="0"/>
    <s v="theater/plays"/>
    <x v="1"/>
    <x v="6"/>
    <n v="60.9"/>
    <n v="179.11764705882354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x v="4068"/>
    <b v="0"/>
    <n v="1"/>
    <b v="0"/>
    <s v="theater/plays"/>
    <x v="1"/>
    <x v="6"/>
    <n v="1"/>
    <n v="34.950000000000003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x v="4069"/>
    <b v="0"/>
    <n v="13"/>
    <b v="0"/>
    <s v="theater/plays"/>
    <x v="1"/>
    <x v="6"/>
    <n v="34.4"/>
    <n v="33.07692307692308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x v="4070"/>
    <b v="0"/>
    <n v="6"/>
    <b v="0"/>
    <s v="theater/plays"/>
    <x v="1"/>
    <x v="6"/>
    <n v="16.5"/>
    <n v="27.5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x v="4071"/>
    <b v="0"/>
    <n v="0"/>
    <b v="0"/>
    <s v="theater/plays"/>
    <x v="1"/>
    <x v="6"/>
    <n v="0"/>
    <e v="#DIV/0!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x v="4072"/>
    <b v="0"/>
    <n v="2"/>
    <b v="0"/>
    <s v="theater/plays"/>
    <x v="1"/>
    <x v="6"/>
    <n v="0.4"/>
    <n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x v="4073"/>
    <b v="0"/>
    <n v="2"/>
    <b v="0"/>
    <s v="theater/plays"/>
    <x v="1"/>
    <x v="6"/>
    <n v="1.0571428571428572"/>
    <n v="18.5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x v="4074"/>
    <b v="0"/>
    <n v="21"/>
    <b v="0"/>
    <s v="theater/plays"/>
    <x v="1"/>
    <x v="6"/>
    <n v="26.727272727272727"/>
    <n v="3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x v="4075"/>
    <b v="0"/>
    <n v="13"/>
    <b v="0"/>
    <s v="theater/plays"/>
    <x v="1"/>
    <x v="6"/>
    <n v="28.799999999999997"/>
    <n v="44.307692307692307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x v="4076"/>
    <b v="0"/>
    <n v="0"/>
    <b v="0"/>
    <s v="theater/plays"/>
    <x v="1"/>
    <x v="6"/>
    <n v="0"/>
    <e v="#DIV/0!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x v="4077"/>
    <b v="0"/>
    <n v="6"/>
    <b v="0"/>
    <s v="theater/plays"/>
    <x v="1"/>
    <x v="6"/>
    <n v="8.9"/>
    <n v="222.5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x v="4078"/>
    <b v="0"/>
    <n v="0"/>
    <b v="0"/>
    <s v="theater/plays"/>
    <x v="1"/>
    <x v="6"/>
    <n v="0"/>
    <e v="#DIV/0!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x v="4079"/>
    <b v="0"/>
    <n v="1"/>
    <b v="0"/>
    <s v="theater/plays"/>
    <x v="1"/>
    <x v="6"/>
    <n v="0.16666666666666669"/>
    <n v="5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x v="4080"/>
    <b v="0"/>
    <n v="0"/>
    <b v="0"/>
    <s v="theater/plays"/>
    <x v="1"/>
    <x v="6"/>
    <n v="0"/>
    <e v="#DIV/0!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x v="4081"/>
    <b v="0"/>
    <n v="12"/>
    <b v="0"/>
    <s v="theater/plays"/>
    <x v="1"/>
    <x v="6"/>
    <n v="15.737410071942445"/>
    <n v="29.166666666666668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x v="4082"/>
    <b v="0"/>
    <n v="2"/>
    <b v="0"/>
    <s v="theater/plays"/>
    <x v="1"/>
    <x v="6"/>
    <n v="2"/>
    <n v="1.5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x v="4083"/>
    <b v="0"/>
    <n v="6"/>
    <b v="0"/>
    <s v="theater/plays"/>
    <x v="1"/>
    <x v="6"/>
    <n v="21.685714285714287"/>
    <n v="126.5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x v="4084"/>
    <b v="0"/>
    <n v="1"/>
    <b v="0"/>
    <s v="theater/plays"/>
    <x v="1"/>
    <x v="6"/>
    <n v="0.33333333333333337"/>
    <n v="1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x v="4085"/>
    <b v="0"/>
    <n v="1"/>
    <b v="0"/>
    <s v="theater/plays"/>
    <x v="1"/>
    <x v="6"/>
    <n v="0.2857142857142857"/>
    <n v="1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x v="4086"/>
    <b v="0"/>
    <n v="5"/>
    <b v="0"/>
    <s v="theater/plays"/>
    <x v="1"/>
    <x v="6"/>
    <n v="4.7"/>
    <n v="9.4"/>
  </r>
  <r>
    <n v="4087"/>
    <s v="Stage Production &quot;The Nail Shop&quot;"/>
    <s v="Comedy Stage Play"/>
    <n v="9600"/>
    <n v="0"/>
    <x v="2"/>
    <x v="0"/>
    <s v="USD"/>
    <n v="1468777786"/>
    <x v="4087"/>
    <b v="0"/>
    <n v="0"/>
    <b v="0"/>
    <s v="theater/plays"/>
    <x v="1"/>
    <x v="6"/>
    <n v="0"/>
    <e v="#DIV/0!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x v="4088"/>
    <b v="0"/>
    <n v="3"/>
    <b v="0"/>
    <s v="theater/plays"/>
    <x v="1"/>
    <x v="6"/>
    <n v="10.8"/>
    <n v="7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x v="4089"/>
    <b v="0"/>
    <n v="8"/>
    <b v="0"/>
    <s v="theater/plays"/>
    <x v="1"/>
    <x v="6"/>
    <n v="4.8"/>
    <n v="3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x v="4090"/>
    <b v="0"/>
    <n v="3"/>
    <b v="0"/>
    <s v="theater/plays"/>
    <x v="1"/>
    <x v="6"/>
    <n v="3.2"/>
    <n v="10.66666666666666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x v="4091"/>
    <b v="0"/>
    <n v="8"/>
    <b v="0"/>
    <s v="theater/plays"/>
    <x v="1"/>
    <x v="6"/>
    <n v="12.75"/>
    <n v="25.5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x v="4092"/>
    <b v="0"/>
    <n v="1"/>
    <b v="0"/>
    <s v="theater/plays"/>
    <x v="1"/>
    <x v="6"/>
    <n v="1.8181818181818181E-2"/>
    <n v="2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x v="4093"/>
    <b v="0"/>
    <n v="4"/>
    <b v="0"/>
    <s v="theater/plays"/>
    <x v="1"/>
    <x v="6"/>
    <n v="2.4"/>
    <n v="15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x v="4094"/>
    <b v="0"/>
    <n v="8"/>
    <b v="0"/>
    <s v="theater/plays"/>
    <x v="1"/>
    <x v="6"/>
    <n v="36.5"/>
    <n v="91.25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x v="4095"/>
    <b v="0"/>
    <n v="1"/>
    <b v="0"/>
    <s v="theater/plays"/>
    <x v="1"/>
    <x v="6"/>
    <n v="2.666666666666667"/>
    <n v="8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x v="4096"/>
    <b v="0"/>
    <n v="5"/>
    <b v="0"/>
    <s v="theater/plays"/>
    <x v="1"/>
    <x v="6"/>
    <n v="11.428571428571429"/>
    <n v="8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x v="4097"/>
    <b v="0"/>
    <n v="0"/>
    <b v="0"/>
    <s v="theater/plays"/>
    <x v="1"/>
    <x v="6"/>
    <n v="0"/>
    <e v="#DIV/0!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x v="4098"/>
    <b v="0"/>
    <n v="0"/>
    <b v="0"/>
    <s v="theater/plays"/>
    <x v="1"/>
    <x v="6"/>
    <n v="0"/>
    <e v="#DIV/0!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x v="4099"/>
    <b v="0"/>
    <n v="1"/>
    <b v="0"/>
    <s v="theater/plays"/>
    <x v="1"/>
    <x v="6"/>
    <n v="1.1111111111111112"/>
    <n v="50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x v="4100"/>
    <b v="0"/>
    <n v="0"/>
    <b v="0"/>
    <s v="theater/plays"/>
    <x v="1"/>
    <x v="6"/>
    <n v="0"/>
    <e v="#DIV/0!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x v="4101"/>
    <b v="0"/>
    <n v="0"/>
    <b v="0"/>
    <s v="theater/plays"/>
    <x v="1"/>
    <x v="6"/>
    <n v="0"/>
    <e v="#DIV/0!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x v="4102"/>
    <b v="0"/>
    <n v="6"/>
    <b v="0"/>
    <s v="theater/plays"/>
    <x v="1"/>
    <x v="6"/>
    <n v="27.400000000000002"/>
    <n v="22.83333333333333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x v="4103"/>
    <b v="0"/>
    <n v="6"/>
    <b v="0"/>
    <s v="theater/plays"/>
    <x v="1"/>
    <x v="6"/>
    <n v="10"/>
    <n v="16.666666666666668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x v="4104"/>
    <b v="0"/>
    <n v="14"/>
    <b v="0"/>
    <s v="theater/plays"/>
    <x v="1"/>
    <x v="6"/>
    <n v="21.366666666666667"/>
    <n v="45.785714285714285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x v="4105"/>
    <b v="0"/>
    <n v="6"/>
    <b v="0"/>
    <s v="theater/plays"/>
    <x v="1"/>
    <x v="6"/>
    <n v="6.9696969696969706"/>
    <n v="383.33333333333331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x v="4106"/>
    <b v="0"/>
    <n v="33"/>
    <b v="0"/>
    <s v="theater/plays"/>
    <x v="1"/>
    <x v="6"/>
    <n v="70.599999999999994"/>
    <n v="106.96969696969697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x v="4107"/>
    <b v="0"/>
    <n v="4"/>
    <b v="0"/>
    <s v="theater/plays"/>
    <x v="1"/>
    <x v="6"/>
    <n v="2.0500000000000003"/>
    <n v="10.2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x v="4108"/>
    <b v="0"/>
    <n v="1"/>
    <b v="0"/>
    <s v="theater/plays"/>
    <x v="1"/>
    <x v="6"/>
    <n v="1.9666666666666666"/>
    <n v="59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x v="4109"/>
    <b v="0"/>
    <n v="0"/>
    <b v="0"/>
    <s v="theater/plays"/>
    <x v="1"/>
    <x v="6"/>
    <n v="0"/>
    <e v="#DIV/0!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x v="4110"/>
    <b v="0"/>
    <n v="6"/>
    <b v="0"/>
    <s v="theater/plays"/>
    <x v="1"/>
    <x v="6"/>
    <n v="28.666666666666668"/>
    <n v="14.333333333333334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x v="4111"/>
    <b v="0"/>
    <n v="6"/>
    <b v="0"/>
    <s v="theater/plays"/>
    <x v="1"/>
    <x v="6"/>
    <n v="3.1333333333333333"/>
    <n v="15.66666666666666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x v="4112"/>
    <b v="0"/>
    <n v="1"/>
    <b v="0"/>
    <s v="theater/plays"/>
    <x v="1"/>
    <x v="6"/>
    <n v="0.04"/>
    <n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x v="4113"/>
    <b v="0"/>
    <n v="3"/>
    <b v="0"/>
    <s v="theater/plays"/>
    <x v="1"/>
    <x v="6"/>
    <n v="0.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29374-3C80-4614-9B2F-B2E72208A41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" showAll="0"/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E63923-27CC-4E54-9C67-28FF7362AD5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" showAll="0"/>
    <pivotField showAll="0"/>
  </pivotFields>
  <rowFields count="1">
    <field x="15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4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E3A48-A847-4FC1-B64C-93F686603D25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5">
    <pivotField axis="axisCol" allDrilled="1" subtotalTop="0" showAll="0" defaultSubtotal="0" defaultAttributeDrillState="1">
      <items count="3">
        <item s="1" x="2"/>
        <item s="1" x="1"/>
        <item s="1" x="0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6" name="[Range].[Parent Category].[All]" cap="All"/>
    <pageField fld="1" hier="23" name="[Range].[Date Created Conversion (Year)].[All]" cap="All"/>
  </pageFields>
  <dataFields count="1">
    <dataField name="Count of state" fld="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Book!$A$1:$T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87" zoomScaleNormal="87" workbookViewId="0">
      <selection activeCell="O728" sqref="O728"/>
    </sheetView>
  </sheetViews>
  <sheetFormatPr defaultRowHeight="15" x14ac:dyDescent="0.25"/>
  <cols>
    <col min="1" max="1" width="9.140625" style="3"/>
    <col min="2" max="2" width="38.42578125" style="1" customWidth="1"/>
    <col min="3" max="3" width="40.28515625" style="1" customWidth="1"/>
    <col min="4" max="4" width="14.5703125" customWidth="1"/>
    <col min="5" max="5" width="10.85546875" customWidth="1"/>
    <col min="6" max="6" width="11.5703125" customWidth="1"/>
    <col min="7" max="7" width="8.42578125" customWidth="1"/>
    <col min="8" max="8" width="9.85546875" customWidth="1"/>
    <col min="9" max="9" width="14.140625" customWidth="1"/>
    <col min="10" max="10" width="19" customWidth="1"/>
    <col min="11" max="11" width="18.42578125" style="10" customWidth="1"/>
    <col min="12" max="12" width="14.140625" style="10" customWidth="1"/>
    <col min="13" max="13" width="17" customWidth="1"/>
    <col min="14" max="14" width="16.5703125" customWidth="1"/>
    <col min="15" max="15" width="12" customWidth="1"/>
    <col min="16" max="16" width="19.5703125" customWidth="1"/>
    <col min="17" max="17" width="15.5703125" customWidth="1"/>
    <col min="18" max="18" width="15" customWidth="1"/>
    <col min="19" max="19" width="15.7109375" customWidth="1"/>
    <col min="20" max="20" width="16.85546875" customWidth="1"/>
  </cols>
  <sheetData>
    <row r="1" spans="1:20" s="13" customFormat="1" ht="47.25" customHeight="1" x14ac:dyDescent="0.25">
      <c r="A1" s="11" t="s">
        <v>0</v>
      </c>
      <c r="B1" s="11" t="s">
        <v>1</v>
      </c>
      <c r="C1" s="11"/>
      <c r="D1" s="11" t="s">
        <v>8215</v>
      </c>
      <c r="E1" s="11" t="s">
        <v>8216</v>
      </c>
      <c r="F1" s="11" t="s">
        <v>8217</v>
      </c>
      <c r="G1" s="11" t="s">
        <v>8222</v>
      </c>
      <c r="H1" s="11" t="s">
        <v>8244</v>
      </c>
      <c r="I1" s="11" t="s">
        <v>8258</v>
      </c>
      <c r="J1" s="11" t="s">
        <v>8259</v>
      </c>
      <c r="K1" s="12" t="s">
        <v>8365</v>
      </c>
      <c r="L1" s="12" t="s">
        <v>8364</v>
      </c>
      <c r="M1" s="11" t="s">
        <v>8260</v>
      </c>
      <c r="N1" s="11" t="s">
        <v>8261</v>
      </c>
      <c r="O1" s="11" t="s">
        <v>8262</v>
      </c>
      <c r="P1" s="11" t="s">
        <v>8263</v>
      </c>
      <c r="Q1" s="11" t="s">
        <v>8307</v>
      </c>
      <c r="R1" s="11" t="s">
        <v>8308</v>
      </c>
      <c r="S1" s="11" t="s">
        <v>8305</v>
      </c>
      <c r="T1" s="11" t="s">
        <v>8306</v>
      </c>
    </row>
    <row r="2" spans="1:20" ht="60" x14ac:dyDescent="0.25">
      <c r="A2" s="3">
        <v>0</v>
      </c>
      <c r="B2" s="1" t="s">
        <v>2</v>
      </c>
      <c r="C2" s="1" t="s">
        <v>4110</v>
      </c>
      <c r="D2">
        <v>8500</v>
      </c>
      <c r="E2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s="9">
        <f>(((I2/60)/60)/24)+DATE(1970,1,1)</f>
        <v>42208.125</v>
      </c>
      <c r="L2" s="9">
        <f>(((J2/60)/60)/24)+DATE(1970,1,1)</f>
        <v>42177.007071759261</v>
      </c>
      <c r="M2" t="b">
        <v>0</v>
      </c>
      <c r="N2">
        <v>182</v>
      </c>
      <c r="O2" t="b">
        <v>1</v>
      </c>
      <c r="P2" t="s">
        <v>8264</v>
      </c>
      <c r="Q2" t="s">
        <v>8309</v>
      </c>
      <c r="R2" t="s">
        <v>8310</v>
      </c>
      <c r="S2" s="5">
        <f>+(E2/D2)*100</f>
        <v>136.85882352941178</v>
      </c>
      <c r="T2" s="4">
        <f>+E2/N2</f>
        <v>63.917582417582416</v>
      </c>
    </row>
    <row r="3" spans="1:20" ht="30" x14ac:dyDescent="0.25">
      <c r="A3" s="3">
        <v>1</v>
      </c>
      <c r="B3" s="1" t="s">
        <v>3</v>
      </c>
      <c r="C3" s="1" t="s">
        <v>4111</v>
      </c>
      <c r="D3">
        <v>10275</v>
      </c>
      <c r="E3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s="9">
        <f t="shared" ref="K3:K66" si="0">(((I3/60)/60)/24)+DATE(1970,1,1)</f>
        <v>42796.600497685184</v>
      </c>
      <c r="L3" s="9">
        <f t="shared" ref="L3:L66" si="1">(((J3/60)/60)/24)+DATE(1970,1,1)</f>
        <v>42766.600497685184</v>
      </c>
      <c r="M3" t="b">
        <v>0</v>
      </c>
      <c r="N3">
        <v>79</v>
      </c>
      <c r="O3" t="b">
        <v>1</v>
      </c>
      <c r="P3" t="s">
        <v>8264</v>
      </c>
      <c r="Q3" t="s">
        <v>8309</v>
      </c>
      <c r="R3" t="s">
        <v>8310</v>
      </c>
      <c r="S3" s="5">
        <f t="shared" ref="S3:S66" si="2">+(E3/D3)*100</f>
        <v>142.60827250608273</v>
      </c>
      <c r="T3" s="4">
        <f t="shared" ref="T3:T66" si="3">+E3/N3</f>
        <v>185.48101265822785</v>
      </c>
    </row>
    <row r="4" spans="1:20" ht="45" x14ac:dyDescent="0.25">
      <c r="A4" s="3">
        <v>2</v>
      </c>
      <c r="B4" s="1" t="s">
        <v>4</v>
      </c>
      <c r="C4" s="1" t="s">
        <v>4112</v>
      </c>
      <c r="D4">
        <v>500</v>
      </c>
      <c r="E4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s="9">
        <f t="shared" si="0"/>
        <v>42415.702349537038</v>
      </c>
      <c r="L4" s="9">
        <f t="shared" si="1"/>
        <v>42405.702349537038</v>
      </c>
      <c r="M4" t="b">
        <v>0</v>
      </c>
      <c r="N4">
        <v>35</v>
      </c>
      <c r="O4" t="b">
        <v>1</v>
      </c>
      <c r="P4" t="s">
        <v>8264</v>
      </c>
      <c r="Q4" t="s">
        <v>8309</v>
      </c>
      <c r="R4" t="s">
        <v>8310</v>
      </c>
      <c r="S4" s="5">
        <f t="shared" si="2"/>
        <v>105</v>
      </c>
      <c r="T4" s="4">
        <f t="shared" si="3"/>
        <v>15</v>
      </c>
    </row>
    <row r="5" spans="1:20" ht="30" x14ac:dyDescent="0.25">
      <c r="A5" s="3">
        <v>3</v>
      </c>
      <c r="B5" s="1" t="s">
        <v>5</v>
      </c>
      <c r="C5" s="1" t="s">
        <v>4113</v>
      </c>
      <c r="D5">
        <v>10000</v>
      </c>
      <c r="E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s="9">
        <f t="shared" si="0"/>
        <v>41858.515127314815</v>
      </c>
      <c r="L5" s="9">
        <f t="shared" si="1"/>
        <v>41828.515127314815</v>
      </c>
      <c r="M5" t="b">
        <v>0</v>
      </c>
      <c r="N5">
        <v>150</v>
      </c>
      <c r="O5" t="b">
        <v>1</v>
      </c>
      <c r="P5" t="s">
        <v>8264</v>
      </c>
      <c r="Q5" t="s">
        <v>8309</v>
      </c>
      <c r="R5" t="s">
        <v>8310</v>
      </c>
      <c r="S5" s="5">
        <f t="shared" si="2"/>
        <v>103.89999999999999</v>
      </c>
      <c r="T5" s="4">
        <f t="shared" si="3"/>
        <v>69.266666666666666</v>
      </c>
    </row>
    <row r="6" spans="1:20" ht="60" x14ac:dyDescent="0.25">
      <c r="A6" s="3">
        <v>4</v>
      </c>
      <c r="B6" s="1" t="s">
        <v>6</v>
      </c>
      <c r="C6" s="1" t="s">
        <v>4114</v>
      </c>
      <c r="D6">
        <v>44000</v>
      </c>
      <c r="E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s="9">
        <f t="shared" si="0"/>
        <v>42357.834247685183</v>
      </c>
      <c r="L6" s="9">
        <f t="shared" si="1"/>
        <v>42327.834247685183</v>
      </c>
      <c r="M6" t="b">
        <v>0</v>
      </c>
      <c r="N6">
        <v>284</v>
      </c>
      <c r="O6" t="b">
        <v>1</v>
      </c>
      <c r="P6" t="s">
        <v>8264</v>
      </c>
      <c r="Q6" t="s">
        <v>8309</v>
      </c>
      <c r="R6" t="s">
        <v>8310</v>
      </c>
      <c r="S6" s="5">
        <f t="shared" si="2"/>
        <v>122.99154545454545</v>
      </c>
      <c r="T6" s="4">
        <f t="shared" si="3"/>
        <v>190.55028169014085</v>
      </c>
    </row>
    <row r="7" spans="1:20" ht="45" x14ac:dyDescent="0.25">
      <c r="A7" s="3">
        <v>5</v>
      </c>
      <c r="B7" s="1" t="s">
        <v>7</v>
      </c>
      <c r="C7" s="1" t="s">
        <v>4115</v>
      </c>
      <c r="D7">
        <v>3999</v>
      </c>
      <c r="E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s="9">
        <f t="shared" si="0"/>
        <v>42580.232638888891</v>
      </c>
      <c r="L7" s="9">
        <f t="shared" si="1"/>
        <v>42563.932951388888</v>
      </c>
      <c r="M7" t="b">
        <v>0</v>
      </c>
      <c r="N7">
        <v>47</v>
      </c>
      <c r="O7" t="b">
        <v>1</v>
      </c>
      <c r="P7" t="s">
        <v>8264</v>
      </c>
      <c r="Q7" t="s">
        <v>8309</v>
      </c>
      <c r="R7" t="s">
        <v>8310</v>
      </c>
      <c r="S7" s="5">
        <f t="shared" si="2"/>
        <v>109.77744436109028</v>
      </c>
      <c r="T7" s="4">
        <f t="shared" si="3"/>
        <v>93.40425531914893</v>
      </c>
    </row>
    <row r="8" spans="1:20" ht="60" x14ac:dyDescent="0.25">
      <c r="A8" s="3">
        <v>6</v>
      </c>
      <c r="B8" s="1" t="s">
        <v>8</v>
      </c>
      <c r="C8" s="1" t="s">
        <v>4116</v>
      </c>
      <c r="D8">
        <v>8000</v>
      </c>
      <c r="E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s="9">
        <f t="shared" si="0"/>
        <v>41804.072337962964</v>
      </c>
      <c r="L8" s="9">
        <f t="shared" si="1"/>
        <v>41794.072337962964</v>
      </c>
      <c r="M8" t="b">
        <v>0</v>
      </c>
      <c r="N8">
        <v>58</v>
      </c>
      <c r="O8" t="b">
        <v>1</v>
      </c>
      <c r="P8" t="s">
        <v>8264</v>
      </c>
      <c r="Q8" t="s">
        <v>8309</v>
      </c>
      <c r="R8" t="s">
        <v>8310</v>
      </c>
      <c r="S8" s="5">
        <f t="shared" si="2"/>
        <v>106.4875</v>
      </c>
      <c r="T8" s="4">
        <f t="shared" si="3"/>
        <v>146.87931034482759</v>
      </c>
    </row>
    <row r="9" spans="1:20" ht="60" x14ac:dyDescent="0.25">
      <c r="A9" s="3">
        <v>7</v>
      </c>
      <c r="B9" s="1" t="s">
        <v>9</v>
      </c>
      <c r="C9" s="1" t="s">
        <v>4117</v>
      </c>
      <c r="D9">
        <v>9000</v>
      </c>
      <c r="E9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s="9">
        <f t="shared" si="0"/>
        <v>42556.047071759262</v>
      </c>
      <c r="L9" s="9">
        <f t="shared" si="1"/>
        <v>42516.047071759262</v>
      </c>
      <c r="M9" t="b">
        <v>0</v>
      </c>
      <c r="N9">
        <v>57</v>
      </c>
      <c r="O9" t="b">
        <v>1</v>
      </c>
      <c r="P9" t="s">
        <v>8264</v>
      </c>
      <c r="Q9" t="s">
        <v>8309</v>
      </c>
      <c r="R9" t="s">
        <v>8310</v>
      </c>
      <c r="S9" s="5">
        <f t="shared" si="2"/>
        <v>101.22222222222221</v>
      </c>
      <c r="T9" s="4">
        <f t="shared" si="3"/>
        <v>159.82456140350877</v>
      </c>
    </row>
    <row r="10" spans="1:20" ht="30" x14ac:dyDescent="0.25">
      <c r="A10" s="3">
        <v>8</v>
      </c>
      <c r="B10" s="1" t="s">
        <v>10</v>
      </c>
      <c r="C10" s="1" t="s">
        <v>4118</v>
      </c>
      <c r="D10">
        <v>3500</v>
      </c>
      <c r="E10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s="9">
        <f t="shared" si="0"/>
        <v>42475.875</v>
      </c>
      <c r="L10" s="9">
        <f t="shared" si="1"/>
        <v>42468.94458333333</v>
      </c>
      <c r="M10" t="b">
        <v>0</v>
      </c>
      <c r="N10">
        <v>12</v>
      </c>
      <c r="O10" t="b">
        <v>1</v>
      </c>
      <c r="P10" t="s">
        <v>8264</v>
      </c>
      <c r="Q10" t="s">
        <v>8309</v>
      </c>
      <c r="R10" t="s">
        <v>8310</v>
      </c>
      <c r="S10" s="5">
        <f t="shared" si="2"/>
        <v>100.04342857142856</v>
      </c>
      <c r="T10" s="4">
        <f t="shared" si="3"/>
        <v>291.79333333333335</v>
      </c>
    </row>
    <row r="11" spans="1:20" ht="45" x14ac:dyDescent="0.25">
      <c r="A11" s="3">
        <v>9</v>
      </c>
      <c r="B11" s="1" t="s">
        <v>11</v>
      </c>
      <c r="C11" s="1" t="s">
        <v>4119</v>
      </c>
      <c r="D11">
        <v>500</v>
      </c>
      <c r="E11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s="9">
        <f t="shared" si="0"/>
        <v>42477.103518518517</v>
      </c>
      <c r="L11" s="9">
        <f t="shared" si="1"/>
        <v>42447.103518518517</v>
      </c>
      <c r="M11" t="b">
        <v>0</v>
      </c>
      <c r="N11">
        <v>20</v>
      </c>
      <c r="O11" t="b">
        <v>1</v>
      </c>
      <c r="P11" t="s">
        <v>8264</v>
      </c>
      <c r="Q11" t="s">
        <v>8309</v>
      </c>
      <c r="R11" t="s">
        <v>8310</v>
      </c>
      <c r="S11" s="5">
        <f t="shared" si="2"/>
        <v>125.998</v>
      </c>
      <c r="T11" s="4">
        <f t="shared" si="3"/>
        <v>31.499500000000001</v>
      </c>
    </row>
    <row r="12" spans="1:20" ht="60" x14ac:dyDescent="0.25">
      <c r="A12" s="3">
        <v>10</v>
      </c>
      <c r="B12" s="1" t="s">
        <v>12</v>
      </c>
      <c r="C12" s="1" t="s">
        <v>4120</v>
      </c>
      <c r="D12">
        <v>3000</v>
      </c>
      <c r="E12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s="9">
        <f t="shared" si="0"/>
        <v>41815.068043981482</v>
      </c>
      <c r="L12" s="9">
        <f t="shared" si="1"/>
        <v>41780.068043981482</v>
      </c>
      <c r="M12" t="b">
        <v>0</v>
      </c>
      <c r="N12">
        <v>19</v>
      </c>
      <c r="O12" t="b">
        <v>1</v>
      </c>
      <c r="P12" t="s">
        <v>8264</v>
      </c>
      <c r="Q12" t="s">
        <v>8309</v>
      </c>
      <c r="R12" t="s">
        <v>8310</v>
      </c>
      <c r="S12" s="5">
        <f t="shared" si="2"/>
        <v>100.49999999999999</v>
      </c>
      <c r="T12" s="4">
        <f t="shared" si="3"/>
        <v>158.68421052631578</v>
      </c>
    </row>
    <row r="13" spans="1:20" ht="60" x14ac:dyDescent="0.25">
      <c r="A13" s="3">
        <v>11</v>
      </c>
      <c r="B13" s="1" t="s">
        <v>13</v>
      </c>
      <c r="C13" s="1" t="s">
        <v>4121</v>
      </c>
      <c r="D13">
        <v>5000</v>
      </c>
      <c r="E13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s="9">
        <f t="shared" si="0"/>
        <v>42604.125</v>
      </c>
      <c r="L13" s="9">
        <f t="shared" si="1"/>
        <v>42572.778495370367</v>
      </c>
      <c r="M13" t="b">
        <v>0</v>
      </c>
      <c r="N13">
        <v>75</v>
      </c>
      <c r="O13" t="b">
        <v>1</v>
      </c>
      <c r="P13" t="s">
        <v>8264</v>
      </c>
      <c r="Q13" t="s">
        <v>8309</v>
      </c>
      <c r="R13" t="s">
        <v>8310</v>
      </c>
      <c r="S13" s="5">
        <f t="shared" si="2"/>
        <v>120.5</v>
      </c>
      <c r="T13" s="4">
        <f t="shared" si="3"/>
        <v>80.333333333333329</v>
      </c>
    </row>
    <row r="14" spans="1:20" ht="60" x14ac:dyDescent="0.25">
      <c r="A14" s="3">
        <v>12</v>
      </c>
      <c r="B14" s="1" t="s">
        <v>14</v>
      </c>
      <c r="C14" s="1" t="s">
        <v>4122</v>
      </c>
      <c r="D14">
        <v>30000</v>
      </c>
      <c r="E1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s="9">
        <f t="shared" si="0"/>
        <v>41836.125</v>
      </c>
      <c r="L14" s="9">
        <f t="shared" si="1"/>
        <v>41791.713252314818</v>
      </c>
      <c r="M14" t="b">
        <v>0</v>
      </c>
      <c r="N14">
        <v>827</v>
      </c>
      <c r="O14" t="b">
        <v>1</v>
      </c>
      <c r="P14" t="s">
        <v>8264</v>
      </c>
      <c r="Q14" t="s">
        <v>8309</v>
      </c>
      <c r="R14" t="s">
        <v>8310</v>
      </c>
      <c r="S14" s="5">
        <f t="shared" si="2"/>
        <v>165.29333333333335</v>
      </c>
      <c r="T14" s="4">
        <f t="shared" si="3"/>
        <v>59.961305925030231</v>
      </c>
    </row>
    <row r="15" spans="1:20" ht="45" x14ac:dyDescent="0.25">
      <c r="A15" s="3">
        <v>13</v>
      </c>
      <c r="B15" s="1" t="s">
        <v>15</v>
      </c>
      <c r="C15" s="1" t="s">
        <v>4123</v>
      </c>
      <c r="D15">
        <v>3500</v>
      </c>
      <c r="E1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s="9">
        <f t="shared" si="0"/>
        <v>42544.852083333331</v>
      </c>
      <c r="L15" s="9">
        <f t="shared" si="1"/>
        <v>42508.677187499998</v>
      </c>
      <c r="M15" t="b">
        <v>0</v>
      </c>
      <c r="N15">
        <v>51</v>
      </c>
      <c r="O15" t="b">
        <v>1</v>
      </c>
      <c r="P15" t="s">
        <v>8264</v>
      </c>
      <c r="Q15" t="s">
        <v>8309</v>
      </c>
      <c r="R15" t="s">
        <v>8310</v>
      </c>
      <c r="S15" s="5">
        <f t="shared" si="2"/>
        <v>159.97142857142856</v>
      </c>
      <c r="T15" s="4">
        <f t="shared" si="3"/>
        <v>109.78431372549019</v>
      </c>
    </row>
    <row r="16" spans="1:20" ht="30" x14ac:dyDescent="0.25">
      <c r="A16" s="3">
        <v>14</v>
      </c>
      <c r="B16" s="1" t="s">
        <v>16</v>
      </c>
      <c r="C16" s="1" t="s">
        <v>4124</v>
      </c>
      <c r="D16">
        <v>6000</v>
      </c>
      <c r="E1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s="9">
        <f t="shared" si="0"/>
        <v>41833.582638888889</v>
      </c>
      <c r="L16" s="9">
        <f t="shared" si="1"/>
        <v>41808.02648148148</v>
      </c>
      <c r="M16" t="b">
        <v>0</v>
      </c>
      <c r="N16">
        <v>41</v>
      </c>
      <c r="O16" t="b">
        <v>1</v>
      </c>
      <c r="P16" t="s">
        <v>8264</v>
      </c>
      <c r="Q16" t="s">
        <v>8309</v>
      </c>
      <c r="R16" t="s">
        <v>8310</v>
      </c>
      <c r="S16" s="5">
        <f t="shared" si="2"/>
        <v>100.93333333333334</v>
      </c>
      <c r="T16" s="4">
        <f t="shared" si="3"/>
        <v>147.70731707317074</v>
      </c>
    </row>
    <row r="17" spans="1:20" ht="45" x14ac:dyDescent="0.25">
      <c r="A17" s="3">
        <v>15</v>
      </c>
      <c r="B17" s="1" t="s">
        <v>17</v>
      </c>
      <c r="C17" s="1" t="s">
        <v>4125</v>
      </c>
      <c r="D17">
        <v>2000</v>
      </c>
      <c r="E1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s="9">
        <f t="shared" si="0"/>
        <v>42274.843055555553</v>
      </c>
      <c r="L17" s="9">
        <f t="shared" si="1"/>
        <v>42256.391875000001</v>
      </c>
      <c r="M17" t="b">
        <v>0</v>
      </c>
      <c r="N17">
        <v>98</v>
      </c>
      <c r="O17" t="b">
        <v>1</v>
      </c>
      <c r="P17" t="s">
        <v>8264</v>
      </c>
      <c r="Q17" t="s">
        <v>8309</v>
      </c>
      <c r="R17" t="s">
        <v>8310</v>
      </c>
      <c r="S17" s="5">
        <f t="shared" si="2"/>
        <v>106.60000000000001</v>
      </c>
      <c r="T17" s="4">
        <f t="shared" si="3"/>
        <v>21.755102040816325</v>
      </c>
    </row>
    <row r="18" spans="1:20" ht="60" x14ac:dyDescent="0.25">
      <c r="A18" s="3">
        <v>16</v>
      </c>
      <c r="B18" s="1" t="s">
        <v>18</v>
      </c>
      <c r="C18" s="1" t="s">
        <v>4126</v>
      </c>
      <c r="D18">
        <v>12000</v>
      </c>
      <c r="E1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s="9">
        <f t="shared" si="0"/>
        <v>41806.229166666664</v>
      </c>
      <c r="L18" s="9">
        <f t="shared" si="1"/>
        <v>41760.796423611115</v>
      </c>
      <c r="M18" t="b">
        <v>0</v>
      </c>
      <c r="N18">
        <v>70</v>
      </c>
      <c r="O18" t="b">
        <v>1</v>
      </c>
      <c r="P18" t="s">
        <v>8264</v>
      </c>
      <c r="Q18" t="s">
        <v>8309</v>
      </c>
      <c r="R18" t="s">
        <v>8310</v>
      </c>
      <c r="S18" s="5">
        <f t="shared" si="2"/>
        <v>100.24166666666667</v>
      </c>
      <c r="T18" s="4">
        <f t="shared" si="3"/>
        <v>171.84285714285716</v>
      </c>
    </row>
    <row r="19" spans="1:20" ht="60" x14ac:dyDescent="0.25">
      <c r="A19" s="3">
        <v>17</v>
      </c>
      <c r="B19" s="1" t="s">
        <v>19</v>
      </c>
      <c r="C19" s="1" t="s">
        <v>4127</v>
      </c>
      <c r="D19">
        <v>1500</v>
      </c>
      <c r="E19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s="9">
        <f t="shared" si="0"/>
        <v>41947.773402777777</v>
      </c>
      <c r="L19" s="9">
        <f t="shared" si="1"/>
        <v>41917.731736111113</v>
      </c>
      <c r="M19" t="b">
        <v>0</v>
      </c>
      <c r="N19">
        <v>36</v>
      </c>
      <c r="O19" t="b">
        <v>1</v>
      </c>
      <c r="P19" t="s">
        <v>8264</v>
      </c>
      <c r="Q19" t="s">
        <v>8309</v>
      </c>
      <c r="R19" t="s">
        <v>8310</v>
      </c>
      <c r="S19" s="5">
        <f t="shared" si="2"/>
        <v>100.66666666666666</v>
      </c>
      <c r="T19" s="4">
        <f t="shared" si="3"/>
        <v>41.944444444444443</v>
      </c>
    </row>
    <row r="20" spans="1:20" ht="45" x14ac:dyDescent="0.25">
      <c r="A20" s="3">
        <v>18</v>
      </c>
      <c r="B20" s="1" t="s">
        <v>20</v>
      </c>
      <c r="C20" s="1" t="s">
        <v>4128</v>
      </c>
      <c r="D20">
        <v>30000</v>
      </c>
      <c r="E20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s="9">
        <f t="shared" si="0"/>
        <v>41899.542314814818</v>
      </c>
      <c r="L20" s="9">
        <f t="shared" si="1"/>
        <v>41869.542314814818</v>
      </c>
      <c r="M20" t="b">
        <v>0</v>
      </c>
      <c r="N20">
        <v>342</v>
      </c>
      <c r="O20" t="b">
        <v>1</v>
      </c>
      <c r="P20" t="s">
        <v>8264</v>
      </c>
      <c r="Q20" t="s">
        <v>8309</v>
      </c>
      <c r="R20" t="s">
        <v>8310</v>
      </c>
      <c r="S20" s="5">
        <f t="shared" si="2"/>
        <v>106.32110000000002</v>
      </c>
      <c r="T20" s="4">
        <f t="shared" si="3"/>
        <v>93.264122807017543</v>
      </c>
    </row>
    <row r="21" spans="1:20" ht="60" x14ac:dyDescent="0.25">
      <c r="A21" s="3">
        <v>19</v>
      </c>
      <c r="B21" s="1" t="s">
        <v>21</v>
      </c>
      <c r="C21" s="1" t="s">
        <v>4129</v>
      </c>
      <c r="D21">
        <v>850</v>
      </c>
      <c r="E21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s="9">
        <f t="shared" si="0"/>
        <v>42205.816365740742</v>
      </c>
      <c r="L21" s="9">
        <f t="shared" si="1"/>
        <v>42175.816365740742</v>
      </c>
      <c r="M21" t="b">
        <v>0</v>
      </c>
      <c r="N21">
        <v>22</v>
      </c>
      <c r="O21" t="b">
        <v>1</v>
      </c>
      <c r="P21" t="s">
        <v>8264</v>
      </c>
      <c r="Q21" t="s">
        <v>8309</v>
      </c>
      <c r="R21" t="s">
        <v>8310</v>
      </c>
      <c r="S21" s="5">
        <f t="shared" si="2"/>
        <v>145.29411764705881</v>
      </c>
      <c r="T21" s="4">
        <f t="shared" si="3"/>
        <v>56.136363636363633</v>
      </c>
    </row>
    <row r="22" spans="1:20" ht="45" x14ac:dyDescent="0.25">
      <c r="A22" s="3">
        <v>20</v>
      </c>
      <c r="B22" s="1" t="s">
        <v>22</v>
      </c>
      <c r="C22" s="1" t="s">
        <v>4130</v>
      </c>
      <c r="D22">
        <v>2000</v>
      </c>
      <c r="E22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s="9">
        <f t="shared" si="0"/>
        <v>42260.758240740746</v>
      </c>
      <c r="L22" s="9">
        <f t="shared" si="1"/>
        <v>42200.758240740746</v>
      </c>
      <c r="M22" t="b">
        <v>0</v>
      </c>
      <c r="N22">
        <v>25</v>
      </c>
      <c r="O22" t="b">
        <v>1</v>
      </c>
      <c r="P22" t="s">
        <v>8264</v>
      </c>
      <c r="Q22" t="s">
        <v>8309</v>
      </c>
      <c r="R22" t="s">
        <v>8310</v>
      </c>
      <c r="S22" s="5">
        <f t="shared" si="2"/>
        <v>100.2</v>
      </c>
      <c r="T22" s="4">
        <f t="shared" si="3"/>
        <v>80.16</v>
      </c>
    </row>
    <row r="23" spans="1:20" ht="45" x14ac:dyDescent="0.25">
      <c r="A23" s="3">
        <v>21</v>
      </c>
      <c r="B23" s="1" t="s">
        <v>23</v>
      </c>
      <c r="C23" s="1" t="s">
        <v>4131</v>
      </c>
      <c r="D23">
        <v>18500</v>
      </c>
      <c r="E23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s="9">
        <f t="shared" si="0"/>
        <v>41908.627187500002</v>
      </c>
      <c r="L23" s="9">
        <f t="shared" si="1"/>
        <v>41878.627187500002</v>
      </c>
      <c r="M23" t="b">
        <v>0</v>
      </c>
      <c r="N23">
        <v>101</v>
      </c>
      <c r="O23" t="b">
        <v>1</v>
      </c>
      <c r="P23" t="s">
        <v>8264</v>
      </c>
      <c r="Q23" t="s">
        <v>8309</v>
      </c>
      <c r="R23" t="s">
        <v>8310</v>
      </c>
      <c r="S23" s="5">
        <f t="shared" si="2"/>
        <v>109.13513513513513</v>
      </c>
      <c r="T23" s="4">
        <f t="shared" si="3"/>
        <v>199.9009900990099</v>
      </c>
    </row>
    <row r="24" spans="1:20" ht="30" x14ac:dyDescent="0.25">
      <c r="A24" s="3">
        <v>22</v>
      </c>
      <c r="B24" s="1" t="s">
        <v>24</v>
      </c>
      <c r="C24" s="1" t="s">
        <v>4132</v>
      </c>
      <c r="D24">
        <v>350</v>
      </c>
      <c r="E2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s="9">
        <f t="shared" si="0"/>
        <v>42005.332638888889</v>
      </c>
      <c r="L24" s="9">
        <f t="shared" si="1"/>
        <v>41989.91134259259</v>
      </c>
      <c r="M24" t="b">
        <v>0</v>
      </c>
      <c r="N24">
        <v>8</v>
      </c>
      <c r="O24" t="b">
        <v>1</v>
      </c>
      <c r="P24" t="s">
        <v>8264</v>
      </c>
      <c r="Q24" t="s">
        <v>8309</v>
      </c>
      <c r="R24" t="s">
        <v>8310</v>
      </c>
      <c r="S24" s="5">
        <f t="shared" si="2"/>
        <v>117.14285714285715</v>
      </c>
      <c r="T24" s="4">
        <f t="shared" si="3"/>
        <v>51.25</v>
      </c>
    </row>
    <row r="25" spans="1:20" ht="45" x14ac:dyDescent="0.25">
      <c r="A25" s="3">
        <v>23</v>
      </c>
      <c r="B25" s="1" t="s">
        <v>25</v>
      </c>
      <c r="C25" s="1" t="s">
        <v>4133</v>
      </c>
      <c r="D25">
        <v>2000</v>
      </c>
      <c r="E2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s="9">
        <f t="shared" si="0"/>
        <v>42124.638888888891</v>
      </c>
      <c r="L25" s="9">
        <f t="shared" si="1"/>
        <v>42097.778946759259</v>
      </c>
      <c r="M25" t="b">
        <v>0</v>
      </c>
      <c r="N25">
        <v>23</v>
      </c>
      <c r="O25" t="b">
        <v>1</v>
      </c>
      <c r="P25" t="s">
        <v>8264</v>
      </c>
      <c r="Q25" t="s">
        <v>8309</v>
      </c>
      <c r="R25" t="s">
        <v>8310</v>
      </c>
      <c r="S25" s="5">
        <f t="shared" si="2"/>
        <v>118.5</v>
      </c>
      <c r="T25" s="4">
        <f t="shared" si="3"/>
        <v>103.04347826086956</v>
      </c>
    </row>
    <row r="26" spans="1:20" ht="30" x14ac:dyDescent="0.25">
      <c r="A26" s="3">
        <v>24</v>
      </c>
      <c r="B26" s="1" t="s">
        <v>26</v>
      </c>
      <c r="C26" s="1" t="s">
        <v>4134</v>
      </c>
      <c r="D26">
        <v>35000</v>
      </c>
      <c r="E2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s="9">
        <f t="shared" si="0"/>
        <v>42262.818750000006</v>
      </c>
      <c r="L26" s="9">
        <f t="shared" si="1"/>
        <v>42229.820173611108</v>
      </c>
      <c r="M26" t="b">
        <v>0</v>
      </c>
      <c r="N26">
        <v>574</v>
      </c>
      <c r="O26" t="b">
        <v>1</v>
      </c>
      <c r="P26" t="s">
        <v>8264</v>
      </c>
      <c r="Q26" t="s">
        <v>8309</v>
      </c>
      <c r="R26" t="s">
        <v>8310</v>
      </c>
      <c r="S26" s="5">
        <f t="shared" si="2"/>
        <v>108.80768571428572</v>
      </c>
      <c r="T26" s="4">
        <f t="shared" si="3"/>
        <v>66.346149825783982</v>
      </c>
    </row>
    <row r="27" spans="1:20" ht="60" x14ac:dyDescent="0.25">
      <c r="A27" s="3">
        <v>25</v>
      </c>
      <c r="B27" s="1" t="s">
        <v>27</v>
      </c>
      <c r="C27" s="1" t="s">
        <v>4135</v>
      </c>
      <c r="D27">
        <v>600</v>
      </c>
      <c r="E2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s="9">
        <f t="shared" si="0"/>
        <v>42378.025011574078</v>
      </c>
      <c r="L27" s="9">
        <f t="shared" si="1"/>
        <v>42318.025011574078</v>
      </c>
      <c r="M27" t="b">
        <v>0</v>
      </c>
      <c r="N27">
        <v>14</v>
      </c>
      <c r="O27" t="b">
        <v>1</v>
      </c>
      <c r="P27" t="s">
        <v>8264</v>
      </c>
      <c r="Q27" t="s">
        <v>8309</v>
      </c>
      <c r="R27" t="s">
        <v>8310</v>
      </c>
      <c r="S27" s="5">
        <f t="shared" si="2"/>
        <v>133.33333333333331</v>
      </c>
      <c r="T27" s="4">
        <f t="shared" si="3"/>
        <v>57.142857142857146</v>
      </c>
    </row>
    <row r="28" spans="1:20" ht="45" x14ac:dyDescent="0.25">
      <c r="A28" s="3">
        <v>26</v>
      </c>
      <c r="B28" s="1" t="s">
        <v>28</v>
      </c>
      <c r="C28" s="1" t="s">
        <v>4136</v>
      </c>
      <c r="D28">
        <v>1250</v>
      </c>
      <c r="E2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s="9">
        <f t="shared" si="0"/>
        <v>41868.515555555554</v>
      </c>
      <c r="L28" s="9">
        <f t="shared" si="1"/>
        <v>41828.515555555554</v>
      </c>
      <c r="M28" t="b">
        <v>0</v>
      </c>
      <c r="N28">
        <v>19</v>
      </c>
      <c r="O28" t="b">
        <v>1</v>
      </c>
      <c r="P28" t="s">
        <v>8264</v>
      </c>
      <c r="Q28" t="s">
        <v>8309</v>
      </c>
      <c r="R28" t="s">
        <v>8310</v>
      </c>
      <c r="S28" s="5">
        <f t="shared" si="2"/>
        <v>155.20000000000002</v>
      </c>
      <c r="T28" s="4">
        <f t="shared" si="3"/>
        <v>102.10526315789474</v>
      </c>
    </row>
    <row r="29" spans="1:20" ht="45" x14ac:dyDescent="0.25">
      <c r="A29" s="3">
        <v>27</v>
      </c>
      <c r="B29" s="1" t="s">
        <v>29</v>
      </c>
      <c r="C29" s="1" t="s">
        <v>4137</v>
      </c>
      <c r="D29">
        <v>20000</v>
      </c>
      <c r="E29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s="9">
        <f t="shared" si="0"/>
        <v>41959.206400462965</v>
      </c>
      <c r="L29" s="9">
        <f t="shared" si="1"/>
        <v>41929.164733796293</v>
      </c>
      <c r="M29" t="b">
        <v>0</v>
      </c>
      <c r="N29">
        <v>150</v>
      </c>
      <c r="O29" t="b">
        <v>1</v>
      </c>
      <c r="P29" t="s">
        <v>8264</v>
      </c>
      <c r="Q29" t="s">
        <v>8309</v>
      </c>
      <c r="R29" t="s">
        <v>8310</v>
      </c>
      <c r="S29" s="5">
        <f t="shared" si="2"/>
        <v>111.72500000000001</v>
      </c>
      <c r="T29" s="4">
        <f t="shared" si="3"/>
        <v>148.96666666666667</v>
      </c>
    </row>
    <row r="30" spans="1:20" ht="30" x14ac:dyDescent="0.25">
      <c r="A30" s="3">
        <v>28</v>
      </c>
      <c r="B30" s="1" t="s">
        <v>30</v>
      </c>
      <c r="C30" s="1" t="s">
        <v>4138</v>
      </c>
      <c r="D30">
        <v>12000</v>
      </c>
      <c r="E30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s="9">
        <f t="shared" si="0"/>
        <v>42354.96393518518</v>
      </c>
      <c r="L30" s="9">
        <f t="shared" si="1"/>
        <v>42324.96393518518</v>
      </c>
      <c r="M30" t="b">
        <v>0</v>
      </c>
      <c r="N30">
        <v>71</v>
      </c>
      <c r="O30" t="b">
        <v>1</v>
      </c>
      <c r="P30" t="s">
        <v>8264</v>
      </c>
      <c r="Q30" t="s">
        <v>8309</v>
      </c>
      <c r="R30" t="s">
        <v>8310</v>
      </c>
      <c r="S30" s="5">
        <f t="shared" si="2"/>
        <v>100.35000000000001</v>
      </c>
      <c r="T30" s="4">
        <f t="shared" si="3"/>
        <v>169.6056338028169</v>
      </c>
    </row>
    <row r="31" spans="1:20" ht="60" x14ac:dyDescent="0.25">
      <c r="A31" s="3">
        <v>29</v>
      </c>
      <c r="B31" s="1" t="s">
        <v>31</v>
      </c>
      <c r="C31" s="1" t="s">
        <v>4139</v>
      </c>
      <c r="D31">
        <v>3000</v>
      </c>
      <c r="E31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s="9">
        <f t="shared" si="0"/>
        <v>41842.67324074074</v>
      </c>
      <c r="L31" s="9">
        <f t="shared" si="1"/>
        <v>41812.67324074074</v>
      </c>
      <c r="M31" t="b">
        <v>0</v>
      </c>
      <c r="N31">
        <v>117</v>
      </c>
      <c r="O31" t="b">
        <v>1</v>
      </c>
      <c r="P31" t="s">
        <v>8264</v>
      </c>
      <c r="Q31" t="s">
        <v>8309</v>
      </c>
      <c r="R31" t="s">
        <v>8310</v>
      </c>
      <c r="S31" s="5">
        <f t="shared" si="2"/>
        <v>123.33333333333334</v>
      </c>
      <c r="T31" s="4">
        <f t="shared" si="3"/>
        <v>31.623931623931625</v>
      </c>
    </row>
    <row r="32" spans="1:20" ht="45" x14ac:dyDescent="0.25">
      <c r="A32" s="3">
        <v>30</v>
      </c>
      <c r="B32" s="1" t="s">
        <v>32</v>
      </c>
      <c r="C32" s="1" t="s">
        <v>4140</v>
      </c>
      <c r="D32">
        <v>4000</v>
      </c>
      <c r="E32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s="9">
        <f t="shared" si="0"/>
        <v>41872.292997685188</v>
      </c>
      <c r="L32" s="9">
        <f t="shared" si="1"/>
        <v>41842.292997685188</v>
      </c>
      <c r="M32" t="b">
        <v>0</v>
      </c>
      <c r="N32">
        <v>53</v>
      </c>
      <c r="O32" t="b">
        <v>1</v>
      </c>
      <c r="P32" t="s">
        <v>8264</v>
      </c>
      <c r="Q32" t="s">
        <v>8309</v>
      </c>
      <c r="R32" t="s">
        <v>8310</v>
      </c>
      <c r="S32" s="5">
        <f t="shared" si="2"/>
        <v>101.29975</v>
      </c>
      <c r="T32" s="4">
        <f t="shared" si="3"/>
        <v>76.45264150943396</v>
      </c>
    </row>
    <row r="33" spans="1:20" ht="45" x14ac:dyDescent="0.25">
      <c r="A33" s="3">
        <v>31</v>
      </c>
      <c r="B33" s="1" t="s">
        <v>33</v>
      </c>
      <c r="C33" s="1" t="s">
        <v>4141</v>
      </c>
      <c r="D33">
        <v>13</v>
      </c>
      <c r="E33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s="9">
        <f t="shared" si="0"/>
        <v>42394.79206018518</v>
      </c>
      <c r="L33" s="9">
        <f t="shared" si="1"/>
        <v>42376.79206018518</v>
      </c>
      <c r="M33" t="b">
        <v>0</v>
      </c>
      <c r="N33">
        <v>1</v>
      </c>
      <c r="O33" t="b">
        <v>1</v>
      </c>
      <c r="P33" t="s">
        <v>8264</v>
      </c>
      <c r="Q33" t="s">
        <v>8309</v>
      </c>
      <c r="R33" t="s">
        <v>8310</v>
      </c>
      <c r="S33" s="5">
        <f t="shared" si="2"/>
        <v>100</v>
      </c>
      <c r="T33" s="4">
        <f t="shared" si="3"/>
        <v>13</v>
      </c>
    </row>
    <row r="34" spans="1:20" ht="60" x14ac:dyDescent="0.25">
      <c r="A34" s="3">
        <v>32</v>
      </c>
      <c r="B34" s="1" t="s">
        <v>34</v>
      </c>
      <c r="C34" s="1" t="s">
        <v>4142</v>
      </c>
      <c r="D34">
        <v>28450</v>
      </c>
      <c r="E3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s="9">
        <f t="shared" si="0"/>
        <v>42503.165972222225</v>
      </c>
      <c r="L34" s="9">
        <f t="shared" si="1"/>
        <v>42461.627511574072</v>
      </c>
      <c r="M34" t="b">
        <v>0</v>
      </c>
      <c r="N34">
        <v>89</v>
      </c>
      <c r="O34" t="b">
        <v>1</v>
      </c>
      <c r="P34" t="s">
        <v>8264</v>
      </c>
      <c r="Q34" t="s">
        <v>8309</v>
      </c>
      <c r="R34" t="s">
        <v>8310</v>
      </c>
      <c r="S34" s="5">
        <f t="shared" si="2"/>
        <v>100.24604569420035</v>
      </c>
      <c r="T34" s="4">
        <f t="shared" si="3"/>
        <v>320.44943820224717</v>
      </c>
    </row>
    <row r="35" spans="1:20" ht="60" x14ac:dyDescent="0.25">
      <c r="A35" s="3">
        <v>33</v>
      </c>
      <c r="B35" s="1" t="s">
        <v>35</v>
      </c>
      <c r="C35" s="1" t="s">
        <v>4143</v>
      </c>
      <c r="D35">
        <v>5250</v>
      </c>
      <c r="E3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s="9">
        <f t="shared" si="0"/>
        <v>42316.702557870376</v>
      </c>
      <c r="L35" s="9">
        <f t="shared" si="1"/>
        <v>42286.660891203705</v>
      </c>
      <c r="M35" t="b">
        <v>0</v>
      </c>
      <c r="N35">
        <v>64</v>
      </c>
      <c r="O35" t="b">
        <v>1</v>
      </c>
      <c r="P35" t="s">
        <v>8264</v>
      </c>
      <c r="Q35" t="s">
        <v>8309</v>
      </c>
      <c r="R35" t="s">
        <v>8310</v>
      </c>
      <c r="S35" s="5">
        <f t="shared" si="2"/>
        <v>102.0952380952381</v>
      </c>
      <c r="T35" s="4">
        <f t="shared" si="3"/>
        <v>83.75</v>
      </c>
    </row>
    <row r="36" spans="1:20" ht="60" x14ac:dyDescent="0.25">
      <c r="A36" s="3">
        <v>34</v>
      </c>
      <c r="B36" s="1" t="s">
        <v>36</v>
      </c>
      <c r="C36" s="1" t="s">
        <v>4144</v>
      </c>
      <c r="D36">
        <v>2600</v>
      </c>
      <c r="E3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s="9">
        <f t="shared" si="0"/>
        <v>41856.321770833332</v>
      </c>
      <c r="L36" s="9">
        <f t="shared" si="1"/>
        <v>41841.321770833332</v>
      </c>
      <c r="M36" t="b">
        <v>0</v>
      </c>
      <c r="N36">
        <v>68</v>
      </c>
      <c r="O36" t="b">
        <v>1</v>
      </c>
      <c r="P36" t="s">
        <v>8264</v>
      </c>
      <c r="Q36" t="s">
        <v>8309</v>
      </c>
      <c r="R36" t="s">
        <v>8310</v>
      </c>
      <c r="S36" s="5">
        <f t="shared" si="2"/>
        <v>130.46153846153845</v>
      </c>
      <c r="T36" s="4">
        <f t="shared" si="3"/>
        <v>49.882352941176471</v>
      </c>
    </row>
    <row r="37" spans="1:20" ht="45" x14ac:dyDescent="0.25">
      <c r="A37" s="3">
        <v>35</v>
      </c>
      <c r="B37" s="1" t="s">
        <v>37</v>
      </c>
      <c r="C37" s="1" t="s">
        <v>4145</v>
      </c>
      <c r="D37">
        <v>1000</v>
      </c>
      <c r="E3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s="9">
        <f t="shared" si="0"/>
        <v>42122</v>
      </c>
      <c r="L37" s="9">
        <f t="shared" si="1"/>
        <v>42098.291828703703</v>
      </c>
      <c r="M37" t="b">
        <v>0</v>
      </c>
      <c r="N37">
        <v>28</v>
      </c>
      <c r="O37" t="b">
        <v>1</v>
      </c>
      <c r="P37" t="s">
        <v>8264</v>
      </c>
      <c r="Q37" t="s">
        <v>8309</v>
      </c>
      <c r="R37" t="s">
        <v>8310</v>
      </c>
      <c r="S37" s="5">
        <f t="shared" si="2"/>
        <v>166.5</v>
      </c>
      <c r="T37" s="4">
        <f t="shared" si="3"/>
        <v>59.464285714285715</v>
      </c>
    </row>
    <row r="38" spans="1:20" ht="30" x14ac:dyDescent="0.25">
      <c r="A38" s="3">
        <v>36</v>
      </c>
      <c r="B38" s="1" t="s">
        <v>38</v>
      </c>
      <c r="C38" s="1" t="s">
        <v>4146</v>
      </c>
      <c r="D38">
        <v>6000</v>
      </c>
      <c r="E3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s="9">
        <f t="shared" si="0"/>
        <v>42098.265335648146</v>
      </c>
      <c r="L38" s="9">
        <f t="shared" si="1"/>
        <v>42068.307002314818</v>
      </c>
      <c r="M38" t="b">
        <v>0</v>
      </c>
      <c r="N38">
        <v>44</v>
      </c>
      <c r="O38" t="b">
        <v>1</v>
      </c>
      <c r="P38" t="s">
        <v>8264</v>
      </c>
      <c r="Q38" t="s">
        <v>8309</v>
      </c>
      <c r="R38" t="s">
        <v>8310</v>
      </c>
      <c r="S38" s="5">
        <f t="shared" si="2"/>
        <v>142.15</v>
      </c>
      <c r="T38" s="4">
        <f t="shared" si="3"/>
        <v>193.84090909090909</v>
      </c>
    </row>
    <row r="39" spans="1:20" ht="60" x14ac:dyDescent="0.25">
      <c r="A39" s="3">
        <v>37</v>
      </c>
      <c r="B39" s="1" t="s">
        <v>39</v>
      </c>
      <c r="C39" s="1" t="s">
        <v>4147</v>
      </c>
      <c r="D39">
        <v>22000</v>
      </c>
      <c r="E39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s="9">
        <f t="shared" si="0"/>
        <v>42062.693043981482</v>
      </c>
      <c r="L39" s="9">
        <f t="shared" si="1"/>
        <v>42032.693043981482</v>
      </c>
      <c r="M39" t="b">
        <v>0</v>
      </c>
      <c r="N39">
        <v>253</v>
      </c>
      <c r="O39" t="b">
        <v>1</v>
      </c>
      <c r="P39" t="s">
        <v>8264</v>
      </c>
      <c r="Q39" t="s">
        <v>8309</v>
      </c>
      <c r="R39" t="s">
        <v>8310</v>
      </c>
      <c r="S39" s="5">
        <f t="shared" si="2"/>
        <v>183.44090909090909</v>
      </c>
      <c r="T39" s="4">
        <f t="shared" si="3"/>
        <v>159.51383399209487</v>
      </c>
    </row>
    <row r="40" spans="1:20" ht="45" x14ac:dyDescent="0.25">
      <c r="A40" s="3">
        <v>38</v>
      </c>
      <c r="B40" s="1" t="s">
        <v>40</v>
      </c>
      <c r="C40" s="1" t="s">
        <v>4148</v>
      </c>
      <c r="D40">
        <v>2500</v>
      </c>
      <c r="E40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s="9">
        <f t="shared" si="0"/>
        <v>41405.057222222218</v>
      </c>
      <c r="L40" s="9">
        <f t="shared" si="1"/>
        <v>41375.057222222218</v>
      </c>
      <c r="M40" t="b">
        <v>0</v>
      </c>
      <c r="N40">
        <v>66</v>
      </c>
      <c r="O40" t="b">
        <v>1</v>
      </c>
      <c r="P40" t="s">
        <v>8264</v>
      </c>
      <c r="Q40" t="s">
        <v>8309</v>
      </c>
      <c r="R40" t="s">
        <v>8310</v>
      </c>
      <c r="S40" s="5">
        <f t="shared" si="2"/>
        <v>110.04</v>
      </c>
      <c r="T40" s="4">
        <f t="shared" si="3"/>
        <v>41.68181818181818</v>
      </c>
    </row>
    <row r="41" spans="1:20" ht="60" x14ac:dyDescent="0.25">
      <c r="A41" s="3">
        <v>39</v>
      </c>
      <c r="B41" s="1" t="s">
        <v>41</v>
      </c>
      <c r="C41" s="1" t="s">
        <v>4149</v>
      </c>
      <c r="D41">
        <v>25000</v>
      </c>
      <c r="E41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s="9">
        <f t="shared" si="0"/>
        <v>41784.957638888889</v>
      </c>
      <c r="L41" s="9">
        <f t="shared" si="1"/>
        <v>41754.047083333331</v>
      </c>
      <c r="M41" t="b">
        <v>0</v>
      </c>
      <c r="N41">
        <v>217</v>
      </c>
      <c r="O41" t="b">
        <v>1</v>
      </c>
      <c r="P41" t="s">
        <v>8264</v>
      </c>
      <c r="Q41" t="s">
        <v>8309</v>
      </c>
      <c r="R41" t="s">
        <v>8310</v>
      </c>
      <c r="S41" s="5">
        <f t="shared" si="2"/>
        <v>130.98000000000002</v>
      </c>
      <c r="T41" s="4">
        <f t="shared" si="3"/>
        <v>150.89861751152074</v>
      </c>
    </row>
    <row r="42" spans="1:20" ht="60" x14ac:dyDescent="0.25">
      <c r="A42" s="3">
        <v>40</v>
      </c>
      <c r="B42" s="1" t="s">
        <v>42</v>
      </c>
      <c r="C42" s="1" t="s">
        <v>4150</v>
      </c>
      <c r="D42">
        <v>2000</v>
      </c>
      <c r="E42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s="9">
        <f t="shared" si="0"/>
        <v>41809.166666666664</v>
      </c>
      <c r="L42" s="9">
        <f t="shared" si="1"/>
        <v>41789.21398148148</v>
      </c>
      <c r="M42" t="b">
        <v>0</v>
      </c>
      <c r="N42">
        <v>16</v>
      </c>
      <c r="O42" t="b">
        <v>1</v>
      </c>
      <c r="P42" t="s">
        <v>8264</v>
      </c>
      <c r="Q42" t="s">
        <v>8309</v>
      </c>
      <c r="R42" t="s">
        <v>8310</v>
      </c>
      <c r="S42" s="5">
        <f t="shared" si="2"/>
        <v>101.35000000000001</v>
      </c>
      <c r="T42" s="4">
        <f t="shared" si="3"/>
        <v>126.6875</v>
      </c>
    </row>
    <row r="43" spans="1:20" ht="60" x14ac:dyDescent="0.25">
      <c r="A43" s="3">
        <v>41</v>
      </c>
      <c r="B43" s="1" t="s">
        <v>43</v>
      </c>
      <c r="C43" s="1" t="s">
        <v>4151</v>
      </c>
      <c r="D43">
        <v>2000</v>
      </c>
      <c r="E43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s="9">
        <f t="shared" si="0"/>
        <v>41917.568912037037</v>
      </c>
      <c r="L43" s="9">
        <f t="shared" si="1"/>
        <v>41887.568912037037</v>
      </c>
      <c r="M43" t="b">
        <v>0</v>
      </c>
      <c r="N43">
        <v>19</v>
      </c>
      <c r="O43" t="b">
        <v>1</v>
      </c>
      <c r="P43" t="s">
        <v>8264</v>
      </c>
      <c r="Q43" t="s">
        <v>8309</v>
      </c>
      <c r="R43" t="s">
        <v>8310</v>
      </c>
      <c r="S43" s="5">
        <f t="shared" si="2"/>
        <v>100</v>
      </c>
      <c r="T43" s="4">
        <f t="shared" si="3"/>
        <v>105.26315789473684</v>
      </c>
    </row>
    <row r="44" spans="1:20" ht="60" x14ac:dyDescent="0.25">
      <c r="A44" s="3">
        <v>42</v>
      </c>
      <c r="B44" s="1" t="s">
        <v>44</v>
      </c>
      <c r="C44" s="1" t="s">
        <v>4152</v>
      </c>
      <c r="D44">
        <v>14000</v>
      </c>
      <c r="E4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s="9">
        <f t="shared" si="0"/>
        <v>42001.639189814814</v>
      </c>
      <c r="L44" s="9">
        <f t="shared" si="1"/>
        <v>41971.639189814814</v>
      </c>
      <c r="M44" t="b">
        <v>0</v>
      </c>
      <c r="N44">
        <v>169</v>
      </c>
      <c r="O44" t="b">
        <v>1</v>
      </c>
      <c r="P44" t="s">
        <v>8264</v>
      </c>
      <c r="Q44" t="s">
        <v>8309</v>
      </c>
      <c r="R44" t="s">
        <v>8310</v>
      </c>
      <c r="S44" s="5">
        <f t="shared" si="2"/>
        <v>141.85714285714286</v>
      </c>
      <c r="T44" s="4">
        <f t="shared" si="3"/>
        <v>117.51479289940828</v>
      </c>
    </row>
    <row r="45" spans="1:20" ht="60" x14ac:dyDescent="0.25">
      <c r="A45" s="3">
        <v>43</v>
      </c>
      <c r="B45" s="1" t="s">
        <v>45</v>
      </c>
      <c r="C45" s="1" t="s">
        <v>4153</v>
      </c>
      <c r="D45">
        <v>10000</v>
      </c>
      <c r="E4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s="9">
        <f t="shared" si="0"/>
        <v>41833</v>
      </c>
      <c r="L45" s="9">
        <f t="shared" si="1"/>
        <v>41802.790347222224</v>
      </c>
      <c r="M45" t="b">
        <v>0</v>
      </c>
      <c r="N45">
        <v>263</v>
      </c>
      <c r="O45" t="b">
        <v>1</v>
      </c>
      <c r="P45" t="s">
        <v>8264</v>
      </c>
      <c r="Q45" t="s">
        <v>8309</v>
      </c>
      <c r="R45" t="s">
        <v>8310</v>
      </c>
      <c r="S45" s="5">
        <f t="shared" si="2"/>
        <v>308.65999999999997</v>
      </c>
      <c r="T45" s="4">
        <f t="shared" si="3"/>
        <v>117.36121673003802</v>
      </c>
    </row>
    <row r="46" spans="1:20" ht="60" x14ac:dyDescent="0.25">
      <c r="A46" s="3">
        <v>44</v>
      </c>
      <c r="B46" s="1" t="s">
        <v>46</v>
      </c>
      <c r="C46" s="1" t="s">
        <v>4154</v>
      </c>
      <c r="D46">
        <v>2000</v>
      </c>
      <c r="E4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s="9">
        <f t="shared" si="0"/>
        <v>41919.098807870374</v>
      </c>
      <c r="L46" s="9">
        <f t="shared" si="1"/>
        <v>41874.098807870374</v>
      </c>
      <c r="M46" t="b">
        <v>0</v>
      </c>
      <c r="N46">
        <v>15</v>
      </c>
      <c r="O46" t="b">
        <v>1</v>
      </c>
      <c r="P46" t="s">
        <v>8264</v>
      </c>
      <c r="Q46" t="s">
        <v>8309</v>
      </c>
      <c r="R46" t="s">
        <v>8310</v>
      </c>
      <c r="S46" s="5">
        <f t="shared" si="2"/>
        <v>100</v>
      </c>
      <c r="T46" s="4">
        <f t="shared" si="3"/>
        <v>133.33333333333334</v>
      </c>
    </row>
    <row r="47" spans="1:20" ht="45" x14ac:dyDescent="0.25">
      <c r="A47" s="3">
        <v>45</v>
      </c>
      <c r="B47" s="1" t="s">
        <v>47</v>
      </c>
      <c r="C47" s="1" t="s">
        <v>4155</v>
      </c>
      <c r="D47">
        <v>5000</v>
      </c>
      <c r="E4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s="9">
        <f t="shared" si="0"/>
        <v>42487.623923611114</v>
      </c>
      <c r="L47" s="9">
        <f t="shared" si="1"/>
        <v>42457.623923611114</v>
      </c>
      <c r="M47" t="b">
        <v>0</v>
      </c>
      <c r="N47">
        <v>61</v>
      </c>
      <c r="O47" t="b">
        <v>1</v>
      </c>
      <c r="P47" t="s">
        <v>8264</v>
      </c>
      <c r="Q47" t="s">
        <v>8309</v>
      </c>
      <c r="R47" t="s">
        <v>8310</v>
      </c>
      <c r="S47" s="5">
        <f t="shared" si="2"/>
        <v>120</v>
      </c>
      <c r="T47" s="4">
        <f t="shared" si="3"/>
        <v>98.360655737704917</v>
      </c>
    </row>
    <row r="48" spans="1:20" ht="45" x14ac:dyDescent="0.25">
      <c r="A48" s="3">
        <v>46</v>
      </c>
      <c r="B48" s="1" t="s">
        <v>48</v>
      </c>
      <c r="C48" s="1" t="s">
        <v>4156</v>
      </c>
      <c r="D48">
        <v>8400</v>
      </c>
      <c r="E4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s="9">
        <f t="shared" si="0"/>
        <v>42353.964976851858</v>
      </c>
      <c r="L48" s="9">
        <f t="shared" si="1"/>
        <v>42323.964976851858</v>
      </c>
      <c r="M48" t="b">
        <v>0</v>
      </c>
      <c r="N48">
        <v>45</v>
      </c>
      <c r="O48" t="b">
        <v>1</v>
      </c>
      <c r="P48" t="s">
        <v>8264</v>
      </c>
      <c r="Q48" t="s">
        <v>8309</v>
      </c>
      <c r="R48" t="s">
        <v>8310</v>
      </c>
      <c r="S48" s="5">
        <f t="shared" si="2"/>
        <v>104.16666666666667</v>
      </c>
      <c r="T48" s="4">
        <f t="shared" si="3"/>
        <v>194.44444444444446</v>
      </c>
    </row>
    <row r="49" spans="1:20" ht="60" x14ac:dyDescent="0.25">
      <c r="A49" s="3">
        <v>47</v>
      </c>
      <c r="B49" s="1" t="s">
        <v>49</v>
      </c>
      <c r="C49" s="1" t="s">
        <v>4157</v>
      </c>
      <c r="D49">
        <v>5000</v>
      </c>
      <c r="E49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s="9">
        <f t="shared" si="0"/>
        <v>41992.861192129625</v>
      </c>
      <c r="L49" s="9">
        <f t="shared" si="1"/>
        <v>41932.819525462961</v>
      </c>
      <c r="M49" t="b">
        <v>0</v>
      </c>
      <c r="N49">
        <v>70</v>
      </c>
      <c r="O49" t="b">
        <v>1</v>
      </c>
      <c r="P49" t="s">
        <v>8264</v>
      </c>
      <c r="Q49" t="s">
        <v>8309</v>
      </c>
      <c r="R49" t="s">
        <v>8310</v>
      </c>
      <c r="S49" s="5">
        <f t="shared" si="2"/>
        <v>107.61100000000002</v>
      </c>
      <c r="T49" s="4">
        <f t="shared" si="3"/>
        <v>76.865000000000009</v>
      </c>
    </row>
    <row r="50" spans="1:20" ht="60" x14ac:dyDescent="0.25">
      <c r="A50" s="3">
        <v>48</v>
      </c>
      <c r="B50" s="1" t="s">
        <v>50</v>
      </c>
      <c r="C50" s="1" t="s">
        <v>4158</v>
      </c>
      <c r="D50">
        <v>2000</v>
      </c>
      <c r="E50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s="9">
        <f t="shared" si="0"/>
        <v>42064.5</v>
      </c>
      <c r="L50" s="9">
        <f t="shared" si="1"/>
        <v>42033.516898148147</v>
      </c>
      <c r="M50" t="b">
        <v>0</v>
      </c>
      <c r="N50">
        <v>38</v>
      </c>
      <c r="O50" t="b">
        <v>1</v>
      </c>
      <c r="P50" t="s">
        <v>8264</v>
      </c>
      <c r="Q50" t="s">
        <v>8309</v>
      </c>
      <c r="R50" t="s">
        <v>8310</v>
      </c>
      <c r="S50" s="5">
        <f t="shared" si="2"/>
        <v>107.94999999999999</v>
      </c>
      <c r="T50" s="4">
        <f t="shared" si="3"/>
        <v>56.815789473684212</v>
      </c>
    </row>
    <row r="51" spans="1:20" ht="30" x14ac:dyDescent="0.25">
      <c r="A51" s="3">
        <v>49</v>
      </c>
      <c r="B51" s="1" t="s">
        <v>51</v>
      </c>
      <c r="C51" s="1" t="s">
        <v>4159</v>
      </c>
      <c r="D51">
        <v>12000</v>
      </c>
      <c r="E51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s="9">
        <f t="shared" si="0"/>
        <v>42301.176446759258</v>
      </c>
      <c r="L51" s="9">
        <f t="shared" si="1"/>
        <v>42271.176446759258</v>
      </c>
      <c r="M51" t="b">
        <v>0</v>
      </c>
      <c r="N51">
        <v>87</v>
      </c>
      <c r="O51" t="b">
        <v>1</v>
      </c>
      <c r="P51" t="s">
        <v>8264</v>
      </c>
      <c r="Q51" t="s">
        <v>8309</v>
      </c>
      <c r="R51" t="s">
        <v>8310</v>
      </c>
      <c r="S51" s="5">
        <f t="shared" si="2"/>
        <v>100</v>
      </c>
      <c r="T51" s="4">
        <f t="shared" si="3"/>
        <v>137.93103448275863</v>
      </c>
    </row>
    <row r="52" spans="1:20" ht="45" x14ac:dyDescent="0.25">
      <c r="A52" s="3">
        <v>50</v>
      </c>
      <c r="B52" s="1" t="s">
        <v>52</v>
      </c>
      <c r="C52" s="1" t="s">
        <v>4160</v>
      </c>
      <c r="D52">
        <v>600</v>
      </c>
      <c r="E52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s="9">
        <f t="shared" si="0"/>
        <v>42034.708333333328</v>
      </c>
      <c r="L52" s="9">
        <f t="shared" si="1"/>
        <v>41995.752986111111</v>
      </c>
      <c r="M52" t="b">
        <v>0</v>
      </c>
      <c r="N52">
        <v>22</v>
      </c>
      <c r="O52" t="b">
        <v>1</v>
      </c>
      <c r="P52" t="s">
        <v>8264</v>
      </c>
      <c r="Q52" t="s">
        <v>8309</v>
      </c>
      <c r="R52" t="s">
        <v>8310</v>
      </c>
      <c r="S52" s="5">
        <f t="shared" si="2"/>
        <v>100</v>
      </c>
      <c r="T52" s="4">
        <f t="shared" si="3"/>
        <v>27.272727272727273</v>
      </c>
    </row>
    <row r="53" spans="1:20" ht="60" x14ac:dyDescent="0.25">
      <c r="A53" s="3">
        <v>51</v>
      </c>
      <c r="B53" s="1" t="s">
        <v>53</v>
      </c>
      <c r="C53" s="1" t="s">
        <v>4161</v>
      </c>
      <c r="D53">
        <v>11000</v>
      </c>
      <c r="E53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s="9">
        <f t="shared" si="0"/>
        <v>42226.928668981483</v>
      </c>
      <c r="L53" s="9">
        <f t="shared" si="1"/>
        <v>42196.928668981483</v>
      </c>
      <c r="M53" t="b">
        <v>0</v>
      </c>
      <c r="N53">
        <v>119</v>
      </c>
      <c r="O53" t="b">
        <v>1</v>
      </c>
      <c r="P53" t="s">
        <v>8264</v>
      </c>
      <c r="Q53" t="s">
        <v>8309</v>
      </c>
      <c r="R53" t="s">
        <v>8310</v>
      </c>
      <c r="S53" s="5">
        <f t="shared" si="2"/>
        <v>128.0181818181818</v>
      </c>
      <c r="T53" s="4">
        <f t="shared" si="3"/>
        <v>118.33613445378151</v>
      </c>
    </row>
    <row r="54" spans="1:20" ht="45" x14ac:dyDescent="0.25">
      <c r="A54" s="3">
        <v>52</v>
      </c>
      <c r="B54" s="1" t="s">
        <v>54</v>
      </c>
      <c r="C54" s="1" t="s">
        <v>4162</v>
      </c>
      <c r="D54">
        <v>10000</v>
      </c>
      <c r="E5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s="9">
        <f t="shared" si="0"/>
        <v>41837.701921296299</v>
      </c>
      <c r="L54" s="9">
        <f t="shared" si="1"/>
        <v>41807.701921296299</v>
      </c>
      <c r="M54" t="b">
        <v>0</v>
      </c>
      <c r="N54">
        <v>52</v>
      </c>
      <c r="O54" t="b">
        <v>1</v>
      </c>
      <c r="P54" t="s">
        <v>8264</v>
      </c>
      <c r="Q54" t="s">
        <v>8309</v>
      </c>
      <c r="R54" t="s">
        <v>8310</v>
      </c>
      <c r="S54" s="5">
        <f t="shared" si="2"/>
        <v>116.21</v>
      </c>
      <c r="T54" s="4">
        <f t="shared" si="3"/>
        <v>223.48076923076923</v>
      </c>
    </row>
    <row r="55" spans="1:20" ht="30" x14ac:dyDescent="0.25">
      <c r="A55" s="3">
        <v>53</v>
      </c>
      <c r="B55" s="1" t="s">
        <v>55</v>
      </c>
      <c r="C55" s="1" t="s">
        <v>4163</v>
      </c>
      <c r="D55">
        <v>3000</v>
      </c>
      <c r="E5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s="9">
        <f t="shared" si="0"/>
        <v>41733.916666666664</v>
      </c>
      <c r="L55" s="9">
        <f t="shared" si="1"/>
        <v>41719.549131944441</v>
      </c>
      <c r="M55" t="b">
        <v>0</v>
      </c>
      <c r="N55">
        <v>117</v>
      </c>
      <c r="O55" t="b">
        <v>1</v>
      </c>
      <c r="P55" t="s">
        <v>8264</v>
      </c>
      <c r="Q55" t="s">
        <v>8309</v>
      </c>
      <c r="R55" t="s">
        <v>8310</v>
      </c>
      <c r="S55" s="5">
        <f t="shared" si="2"/>
        <v>109.63333333333334</v>
      </c>
      <c r="T55" s="4">
        <f t="shared" si="3"/>
        <v>28.111111111111111</v>
      </c>
    </row>
    <row r="56" spans="1:20" ht="60" x14ac:dyDescent="0.25">
      <c r="A56" s="3">
        <v>54</v>
      </c>
      <c r="B56" s="1" t="s">
        <v>56</v>
      </c>
      <c r="C56" s="1" t="s">
        <v>4164</v>
      </c>
      <c r="D56">
        <v>10000</v>
      </c>
      <c r="E5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s="9">
        <f t="shared" si="0"/>
        <v>42363.713206018518</v>
      </c>
      <c r="L56" s="9">
        <f t="shared" si="1"/>
        <v>42333.713206018518</v>
      </c>
      <c r="M56" t="b">
        <v>0</v>
      </c>
      <c r="N56">
        <v>52</v>
      </c>
      <c r="O56" t="b">
        <v>1</v>
      </c>
      <c r="P56" t="s">
        <v>8264</v>
      </c>
      <c r="Q56" t="s">
        <v>8309</v>
      </c>
      <c r="R56" t="s">
        <v>8310</v>
      </c>
      <c r="S56" s="5">
        <f t="shared" si="2"/>
        <v>101</v>
      </c>
      <c r="T56" s="4">
        <f t="shared" si="3"/>
        <v>194.23076923076923</v>
      </c>
    </row>
    <row r="57" spans="1:20" ht="45" x14ac:dyDescent="0.25">
      <c r="A57" s="3">
        <v>55</v>
      </c>
      <c r="B57" s="1" t="s">
        <v>57</v>
      </c>
      <c r="C57" s="1" t="s">
        <v>4165</v>
      </c>
      <c r="D57">
        <v>8600</v>
      </c>
      <c r="E5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s="9">
        <f t="shared" si="0"/>
        <v>42517.968935185185</v>
      </c>
      <c r="L57" s="9">
        <f t="shared" si="1"/>
        <v>42496.968935185185</v>
      </c>
      <c r="M57" t="b">
        <v>0</v>
      </c>
      <c r="N57">
        <v>86</v>
      </c>
      <c r="O57" t="b">
        <v>1</v>
      </c>
      <c r="P57" t="s">
        <v>8264</v>
      </c>
      <c r="Q57" t="s">
        <v>8309</v>
      </c>
      <c r="R57" t="s">
        <v>8310</v>
      </c>
      <c r="S57" s="5">
        <f t="shared" si="2"/>
        <v>128.95348837209301</v>
      </c>
      <c r="T57" s="4">
        <f t="shared" si="3"/>
        <v>128.95348837209303</v>
      </c>
    </row>
    <row r="58" spans="1:20" ht="45" x14ac:dyDescent="0.25">
      <c r="A58" s="3">
        <v>56</v>
      </c>
      <c r="B58" s="1" t="s">
        <v>58</v>
      </c>
      <c r="C58" s="1" t="s">
        <v>4166</v>
      </c>
      <c r="D58">
        <v>8000</v>
      </c>
      <c r="E5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s="9">
        <f t="shared" si="0"/>
        <v>42163.666666666672</v>
      </c>
      <c r="L58" s="9">
        <f t="shared" si="1"/>
        <v>42149.548888888887</v>
      </c>
      <c r="M58" t="b">
        <v>0</v>
      </c>
      <c r="N58">
        <v>174</v>
      </c>
      <c r="O58" t="b">
        <v>1</v>
      </c>
      <c r="P58" t="s">
        <v>8264</v>
      </c>
      <c r="Q58" t="s">
        <v>8309</v>
      </c>
      <c r="R58" t="s">
        <v>8310</v>
      </c>
      <c r="S58" s="5">
        <f t="shared" si="2"/>
        <v>107.26249999999999</v>
      </c>
      <c r="T58" s="4">
        <f t="shared" si="3"/>
        <v>49.316091954022987</v>
      </c>
    </row>
    <row r="59" spans="1:20" ht="60" x14ac:dyDescent="0.25">
      <c r="A59" s="3">
        <v>57</v>
      </c>
      <c r="B59" s="1" t="s">
        <v>59</v>
      </c>
      <c r="C59" s="1" t="s">
        <v>4167</v>
      </c>
      <c r="D59">
        <v>15000</v>
      </c>
      <c r="E59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s="9">
        <f t="shared" si="0"/>
        <v>42119.83289351852</v>
      </c>
      <c r="L59" s="9">
        <f t="shared" si="1"/>
        <v>42089.83289351852</v>
      </c>
      <c r="M59" t="b">
        <v>0</v>
      </c>
      <c r="N59">
        <v>69</v>
      </c>
      <c r="O59" t="b">
        <v>1</v>
      </c>
      <c r="P59" t="s">
        <v>8264</v>
      </c>
      <c r="Q59" t="s">
        <v>8309</v>
      </c>
      <c r="R59" t="s">
        <v>8310</v>
      </c>
      <c r="S59" s="5">
        <f t="shared" si="2"/>
        <v>101.89999999999999</v>
      </c>
      <c r="T59" s="4">
        <f t="shared" si="3"/>
        <v>221.52173913043478</v>
      </c>
    </row>
    <row r="60" spans="1:20" ht="45" x14ac:dyDescent="0.25">
      <c r="A60" s="3">
        <v>58</v>
      </c>
      <c r="B60" s="1" t="s">
        <v>60</v>
      </c>
      <c r="C60" s="1" t="s">
        <v>4168</v>
      </c>
      <c r="D60">
        <v>10000</v>
      </c>
      <c r="E60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s="9">
        <f t="shared" si="0"/>
        <v>41962.786712962959</v>
      </c>
      <c r="L60" s="9">
        <f t="shared" si="1"/>
        <v>41932.745046296295</v>
      </c>
      <c r="M60" t="b">
        <v>0</v>
      </c>
      <c r="N60">
        <v>75</v>
      </c>
      <c r="O60" t="b">
        <v>1</v>
      </c>
      <c r="P60" t="s">
        <v>8264</v>
      </c>
      <c r="Q60" t="s">
        <v>8309</v>
      </c>
      <c r="R60" t="s">
        <v>8310</v>
      </c>
      <c r="S60" s="5">
        <f t="shared" si="2"/>
        <v>102.91</v>
      </c>
      <c r="T60" s="4">
        <f t="shared" si="3"/>
        <v>137.21333333333334</v>
      </c>
    </row>
    <row r="61" spans="1:20" ht="60" x14ac:dyDescent="0.25">
      <c r="A61" s="3">
        <v>59</v>
      </c>
      <c r="B61" s="1" t="s">
        <v>61</v>
      </c>
      <c r="C61" s="1" t="s">
        <v>4169</v>
      </c>
      <c r="D61">
        <v>20000</v>
      </c>
      <c r="E61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s="9">
        <f t="shared" si="0"/>
        <v>42261.875</v>
      </c>
      <c r="L61" s="9">
        <f t="shared" si="1"/>
        <v>42230.23583333334</v>
      </c>
      <c r="M61" t="b">
        <v>0</v>
      </c>
      <c r="N61">
        <v>33</v>
      </c>
      <c r="O61" t="b">
        <v>1</v>
      </c>
      <c r="P61" t="s">
        <v>8264</v>
      </c>
      <c r="Q61" t="s">
        <v>8309</v>
      </c>
      <c r="R61" t="s">
        <v>8310</v>
      </c>
      <c r="S61" s="5">
        <f t="shared" si="2"/>
        <v>100.12570000000001</v>
      </c>
      <c r="T61" s="4">
        <f t="shared" si="3"/>
        <v>606.82242424242418</v>
      </c>
    </row>
    <row r="62" spans="1:20" ht="45" x14ac:dyDescent="0.25">
      <c r="A62" s="3">
        <v>60</v>
      </c>
      <c r="B62" s="1" t="s">
        <v>62</v>
      </c>
      <c r="C62" s="1" t="s">
        <v>4170</v>
      </c>
      <c r="D62">
        <v>4500</v>
      </c>
      <c r="E62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s="9">
        <f t="shared" si="0"/>
        <v>41721</v>
      </c>
      <c r="L62" s="9">
        <f t="shared" si="1"/>
        <v>41701.901817129627</v>
      </c>
      <c r="M62" t="b">
        <v>0</v>
      </c>
      <c r="N62">
        <v>108</v>
      </c>
      <c r="O62" t="b">
        <v>1</v>
      </c>
      <c r="P62" t="s">
        <v>8265</v>
      </c>
      <c r="Q62" t="s">
        <v>8309</v>
      </c>
      <c r="R62" t="s">
        <v>8311</v>
      </c>
      <c r="S62" s="5">
        <f t="shared" si="2"/>
        <v>103.29622222222221</v>
      </c>
      <c r="T62" s="4">
        <f t="shared" si="3"/>
        <v>43.040092592592593</v>
      </c>
    </row>
    <row r="63" spans="1:20" ht="60" x14ac:dyDescent="0.25">
      <c r="A63" s="3">
        <v>61</v>
      </c>
      <c r="B63" s="1" t="s">
        <v>63</v>
      </c>
      <c r="C63" s="1" t="s">
        <v>4171</v>
      </c>
      <c r="D63">
        <v>5000</v>
      </c>
      <c r="E63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s="9">
        <f t="shared" si="0"/>
        <v>41431.814317129632</v>
      </c>
      <c r="L63" s="9">
        <f t="shared" si="1"/>
        <v>41409.814317129632</v>
      </c>
      <c r="M63" t="b">
        <v>0</v>
      </c>
      <c r="N63">
        <v>23</v>
      </c>
      <c r="O63" t="b">
        <v>1</v>
      </c>
      <c r="P63" t="s">
        <v>8265</v>
      </c>
      <c r="Q63" t="s">
        <v>8309</v>
      </c>
      <c r="R63" t="s">
        <v>8311</v>
      </c>
      <c r="S63" s="5">
        <f t="shared" si="2"/>
        <v>148.30000000000001</v>
      </c>
      <c r="T63" s="4">
        <f t="shared" si="3"/>
        <v>322.39130434782606</v>
      </c>
    </row>
    <row r="64" spans="1:20" ht="60" x14ac:dyDescent="0.25">
      <c r="A64" s="3">
        <v>62</v>
      </c>
      <c r="B64" s="1" t="s">
        <v>64</v>
      </c>
      <c r="C64" s="1" t="s">
        <v>4172</v>
      </c>
      <c r="D64">
        <v>3000</v>
      </c>
      <c r="E6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s="9">
        <f t="shared" si="0"/>
        <v>41336.799513888887</v>
      </c>
      <c r="L64" s="9">
        <f t="shared" si="1"/>
        <v>41311.799513888887</v>
      </c>
      <c r="M64" t="b">
        <v>0</v>
      </c>
      <c r="N64">
        <v>48</v>
      </c>
      <c r="O64" t="b">
        <v>1</v>
      </c>
      <c r="P64" t="s">
        <v>8265</v>
      </c>
      <c r="Q64" t="s">
        <v>8309</v>
      </c>
      <c r="R64" t="s">
        <v>8311</v>
      </c>
      <c r="S64" s="5">
        <f t="shared" si="2"/>
        <v>154.73333333333332</v>
      </c>
      <c r="T64" s="4">
        <f t="shared" si="3"/>
        <v>96.708333333333329</v>
      </c>
    </row>
    <row r="65" spans="1:20" ht="45" x14ac:dyDescent="0.25">
      <c r="A65" s="3">
        <v>63</v>
      </c>
      <c r="B65" s="1" t="s">
        <v>65</v>
      </c>
      <c r="C65" s="1" t="s">
        <v>4173</v>
      </c>
      <c r="D65">
        <v>2000</v>
      </c>
      <c r="E6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s="9">
        <f t="shared" si="0"/>
        <v>41636.207638888889</v>
      </c>
      <c r="L65" s="9">
        <f t="shared" si="1"/>
        <v>41612.912187499998</v>
      </c>
      <c r="M65" t="b">
        <v>0</v>
      </c>
      <c r="N65">
        <v>64</v>
      </c>
      <c r="O65" t="b">
        <v>1</v>
      </c>
      <c r="P65" t="s">
        <v>8265</v>
      </c>
      <c r="Q65" t="s">
        <v>8309</v>
      </c>
      <c r="R65" t="s">
        <v>8311</v>
      </c>
      <c r="S65" s="5">
        <f t="shared" si="2"/>
        <v>113.51849999999999</v>
      </c>
      <c r="T65" s="4">
        <f t="shared" si="3"/>
        <v>35.474531249999998</v>
      </c>
    </row>
    <row r="66" spans="1:20" ht="60" x14ac:dyDescent="0.25">
      <c r="A66" s="3">
        <v>64</v>
      </c>
      <c r="B66" s="1" t="s">
        <v>66</v>
      </c>
      <c r="C66" s="1" t="s">
        <v>4174</v>
      </c>
      <c r="D66">
        <v>1200</v>
      </c>
      <c r="E6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s="9">
        <f t="shared" si="0"/>
        <v>41463.01829861111</v>
      </c>
      <c r="L66" s="9">
        <f t="shared" si="1"/>
        <v>41433.01829861111</v>
      </c>
      <c r="M66" t="b">
        <v>0</v>
      </c>
      <c r="N66">
        <v>24</v>
      </c>
      <c r="O66" t="b">
        <v>1</v>
      </c>
      <c r="P66" t="s">
        <v>8265</v>
      </c>
      <c r="Q66" t="s">
        <v>8309</v>
      </c>
      <c r="R66" t="s">
        <v>8311</v>
      </c>
      <c r="S66" s="5">
        <f t="shared" si="2"/>
        <v>173.33333333333334</v>
      </c>
      <c r="T66" s="4">
        <f t="shared" si="3"/>
        <v>86.666666666666671</v>
      </c>
    </row>
    <row r="67" spans="1:20" ht="45" x14ac:dyDescent="0.25">
      <c r="A67" s="3">
        <v>65</v>
      </c>
      <c r="B67" s="1" t="s">
        <v>67</v>
      </c>
      <c r="C67" s="1" t="s">
        <v>4175</v>
      </c>
      <c r="D67">
        <v>7000</v>
      </c>
      <c r="E6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s="9">
        <f t="shared" ref="K67:K130" si="4">(((I67/60)/60)/24)+DATE(1970,1,1)</f>
        <v>41862.249305555553</v>
      </c>
      <c r="L67" s="9">
        <f t="shared" ref="L67:L130" si="5">(((J67/60)/60)/24)+DATE(1970,1,1)</f>
        <v>41835.821226851855</v>
      </c>
      <c r="M67" t="b">
        <v>0</v>
      </c>
      <c r="N67">
        <v>57</v>
      </c>
      <c r="O67" t="b">
        <v>1</v>
      </c>
      <c r="P67" t="s">
        <v>8265</v>
      </c>
      <c r="Q67" t="s">
        <v>8309</v>
      </c>
      <c r="R67" t="s">
        <v>8311</v>
      </c>
      <c r="S67" s="5">
        <f t="shared" ref="S67:S130" si="6">+(E67/D67)*100</f>
        <v>107.52857142857141</v>
      </c>
      <c r="T67" s="4">
        <f t="shared" ref="T67:T130" si="7">+E67/N67</f>
        <v>132.05263157894737</v>
      </c>
    </row>
    <row r="68" spans="1:20" ht="30" x14ac:dyDescent="0.25">
      <c r="A68" s="3">
        <v>66</v>
      </c>
      <c r="B68" s="1" t="s">
        <v>68</v>
      </c>
      <c r="C68" s="1" t="s">
        <v>4176</v>
      </c>
      <c r="D68">
        <v>2000</v>
      </c>
      <c r="E6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s="9">
        <f t="shared" si="4"/>
        <v>42569.849768518514</v>
      </c>
      <c r="L68" s="9">
        <f t="shared" si="5"/>
        <v>42539.849768518514</v>
      </c>
      <c r="M68" t="b">
        <v>0</v>
      </c>
      <c r="N68">
        <v>26</v>
      </c>
      <c r="O68" t="b">
        <v>1</v>
      </c>
      <c r="P68" t="s">
        <v>8265</v>
      </c>
      <c r="Q68" t="s">
        <v>8309</v>
      </c>
      <c r="R68" t="s">
        <v>8311</v>
      </c>
      <c r="S68" s="5">
        <f t="shared" si="6"/>
        <v>118.6</v>
      </c>
      <c r="T68" s="4">
        <f t="shared" si="7"/>
        <v>91.230769230769226</v>
      </c>
    </row>
    <row r="69" spans="1:20" ht="45" x14ac:dyDescent="0.25">
      <c r="A69" s="3">
        <v>67</v>
      </c>
      <c r="B69" s="1" t="s">
        <v>69</v>
      </c>
      <c r="C69" s="1" t="s">
        <v>4177</v>
      </c>
      <c r="D69">
        <v>2000</v>
      </c>
      <c r="E69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s="9">
        <f t="shared" si="4"/>
        <v>41105.583379629628</v>
      </c>
      <c r="L69" s="9">
        <f t="shared" si="5"/>
        <v>41075.583379629628</v>
      </c>
      <c r="M69" t="b">
        <v>0</v>
      </c>
      <c r="N69">
        <v>20</v>
      </c>
      <c r="O69" t="b">
        <v>1</v>
      </c>
      <c r="P69" t="s">
        <v>8265</v>
      </c>
      <c r="Q69" t="s">
        <v>8309</v>
      </c>
      <c r="R69" t="s">
        <v>8311</v>
      </c>
      <c r="S69" s="5">
        <f t="shared" si="6"/>
        <v>116.25000000000001</v>
      </c>
      <c r="T69" s="4">
        <f t="shared" si="7"/>
        <v>116.25</v>
      </c>
    </row>
    <row r="70" spans="1:20" ht="60" x14ac:dyDescent="0.25">
      <c r="A70" s="3">
        <v>68</v>
      </c>
      <c r="B70" s="1" t="s">
        <v>70</v>
      </c>
      <c r="C70" s="1" t="s">
        <v>4178</v>
      </c>
      <c r="D70">
        <v>600</v>
      </c>
      <c r="E70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s="9">
        <f t="shared" si="4"/>
        <v>41693.569340277776</v>
      </c>
      <c r="L70" s="9">
        <f t="shared" si="5"/>
        <v>41663.569340277776</v>
      </c>
      <c r="M70" t="b">
        <v>0</v>
      </c>
      <c r="N70">
        <v>36</v>
      </c>
      <c r="O70" t="b">
        <v>1</v>
      </c>
      <c r="P70" t="s">
        <v>8265</v>
      </c>
      <c r="Q70" t="s">
        <v>8309</v>
      </c>
      <c r="R70" t="s">
        <v>8311</v>
      </c>
      <c r="S70" s="5">
        <f t="shared" si="6"/>
        <v>127.16666666666667</v>
      </c>
      <c r="T70" s="4">
        <f t="shared" si="7"/>
        <v>21.194444444444443</v>
      </c>
    </row>
    <row r="71" spans="1:20" ht="60" x14ac:dyDescent="0.25">
      <c r="A71" s="3">
        <v>69</v>
      </c>
      <c r="B71" s="1" t="s">
        <v>71</v>
      </c>
      <c r="C71" s="1" t="s">
        <v>4179</v>
      </c>
      <c r="D71">
        <v>10000</v>
      </c>
      <c r="E71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s="9">
        <f t="shared" si="4"/>
        <v>40818.290972222225</v>
      </c>
      <c r="L71" s="9">
        <f t="shared" si="5"/>
        <v>40786.187789351854</v>
      </c>
      <c r="M71" t="b">
        <v>0</v>
      </c>
      <c r="N71">
        <v>178</v>
      </c>
      <c r="O71" t="b">
        <v>1</v>
      </c>
      <c r="P71" t="s">
        <v>8265</v>
      </c>
      <c r="Q71" t="s">
        <v>8309</v>
      </c>
      <c r="R71" t="s">
        <v>8311</v>
      </c>
      <c r="S71" s="5">
        <f t="shared" si="6"/>
        <v>110.9423</v>
      </c>
      <c r="T71" s="4">
        <f t="shared" si="7"/>
        <v>62.327134831460668</v>
      </c>
    </row>
    <row r="72" spans="1:20" ht="60" x14ac:dyDescent="0.25">
      <c r="A72" s="3">
        <v>70</v>
      </c>
      <c r="B72" s="1" t="s">
        <v>72</v>
      </c>
      <c r="C72" s="1" t="s">
        <v>4180</v>
      </c>
      <c r="D72">
        <v>500</v>
      </c>
      <c r="E72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s="9">
        <f t="shared" si="4"/>
        <v>40790.896354166667</v>
      </c>
      <c r="L72" s="9">
        <f t="shared" si="5"/>
        <v>40730.896354166667</v>
      </c>
      <c r="M72" t="b">
        <v>0</v>
      </c>
      <c r="N72">
        <v>17</v>
      </c>
      <c r="O72" t="b">
        <v>1</v>
      </c>
      <c r="P72" t="s">
        <v>8265</v>
      </c>
      <c r="Q72" t="s">
        <v>8309</v>
      </c>
      <c r="R72" t="s">
        <v>8311</v>
      </c>
      <c r="S72" s="5">
        <f t="shared" si="6"/>
        <v>127.2</v>
      </c>
      <c r="T72" s="4">
        <f t="shared" si="7"/>
        <v>37.411764705882355</v>
      </c>
    </row>
    <row r="73" spans="1:20" ht="45" x14ac:dyDescent="0.25">
      <c r="A73" s="3">
        <v>71</v>
      </c>
      <c r="B73" s="1" t="s">
        <v>73</v>
      </c>
      <c r="C73" s="1" t="s">
        <v>4181</v>
      </c>
      <c r="D73">
        <v>1800</v>
      </c>
      <c r="E73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s="9">
        <f t="shared" si="4"/>
        <v>41057.271493055552</v>
      </c>
      <c r="L73" s="9">
        <f t="shared" si="5"/>
        <v>40997.271493055552</v>
      </c>
      <c r="M73" t="b">
        <v>0</v>
      </c>
      <c r="N73">
        <v>32</v>
      </c>
      <c r="O73" t="b">
        <v>1</v>
      </c>
      <c r="P73" t="s">
        <v>8265</v>
      </c>
      <c r="Q73" t="s">
        <v>8309</v>
      </c>
      <c r="R73" t="s">
        <v>8311</v>
      </c>
      <c r="S73" s="5">
        <f t="shared" si="6"/>
        <v>123.94444444444443</v>
      </c>
      <c r="T73" s="4">
        <f t="shared" si="7"/>
        <v>69.71875</v>
      </c>
    </row>
    <row r="74" spans="1:20" ht="60" x14ac:dyDescent="0.25">
      <c r="A74" s="3">
        <v>72</v>
      </c>
      <c r="B74" s="1" t="s">
        <v>74</v>
      </c>
      <c r="C74" s="1" t="s">
        <v>4182</v>
      </c>
      <c r="D74">
        <v>2200</v>
      </c>
      <c r="E7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s="9">
        <f t="shared" si="4"/>
        <v>41228</v>
      </c>
      <c r="L74" s="9">
        <f t="shared" si="5"/>
        <v>41208.010196759256</v>
      </c>
      <c r="M74" t="b">
        <v>0</v>
      </c>
      <c r="N74">
        <v>41</v>
      </c>
      <c r="O74" t="b">
        <v>1</v>
      </c>
      <c r="P74" t="s">
        <v>8265</v>
      </c>
      <c r="Q74" t="s">
        <v>8309</v>
      </c>
      <c r="R74" t="s">
        <v>8311</v>
      </c>
      <c r="S74" s="5">
        <f t="shared" si="6"/>
        <v>108.40909090909091</v>
      </c>
      <c r="T74" s="4">
        <f t="shared" si="7"/>
        <v>58.170731707317074</v>
      </c>
    </row>
    <row r="75" spans="1:20" ht="60" x14ac:dyDescent="0.25">
      <c r="A75" s="3">
        <v>73</v>
      </c>
      <c r="B75" s="1" t="s">
        <v>75</v>
      </c>
      <c r="C75" s="1" t="s">
        <v>4183</v>
      </c>
      <c r="D75">
        <v>900</v>
      </c>
      <c r="E7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s="9">
        <f t="shared" si="4"/>
        <v>40666.165972222225</v>
      </c>
      <c r="L75" s="9">
        <f t="shared" si="5"/>
        <v>40587.75675925926</v>
      </c>
      <c r="M75" t="b">
        <v>0</v>
      </c>
      <c r="N75">
        <v>18</v>
      </c>
      <c r="O75" t="b">
        <v>1</v>
      </c>
      <c r="P75" t="s">
        <v>8265</v>
      </c>
      <c r="Q75" t="s">
        <v>8309</v>
      </c>
      <c r="R75" t="s">
        <v>8311</v>
      </c>
      <c r="S75" s="5">
        <f t="shared" si="6"/>
        <v>100</v>
      </c>
      <c r="T75" s="4">
        <f t="shared" si="7"/>
        <v>50</v>
      </c>
    </row>
    <row r="76" spans="1:20" ht="60" x14ac:dyDescent="0.25">
      <c r="A76" s="3">
        <v>74</v>
      </c>
      <c r="B76" s="1" t="s">
        <v>76</v>
      </c>
      <c r="C76" s="1" t="s">
        <v>4184</v>
      </c>
      <c r="D76">
        <v>500</v>
      </c>
      <c r="E7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s="9">
        <f t="shared" si="4"/>
        <v>42390.487210648149</v>
      </c>
      <c r="L76" s="9">
        <f t="shared" si="5"/>
        <v>42360.487210648149</v>
      </c>
      <c r="M76" t="b">
        <v>0</v>
      </c>
      <c r="N76">
        <v>29</v>
      </c>
      <c r="O76" t="b">
        <v>1</v>
      </c>
      <c r="P76" t="s">
        <v>8265</v>
      </c>
      <c r="Q76" t="s">
        <v>8309</v>
      </c>
      <c r="R76" t="s">
        <v>8311</v>
      </c>
      <c r="S76" s="5">
        <f t="shared" si="6"/>
        <v>112.93199999999999</v>
      </c>
      <c r="T76" s="4">
        <f t="shared" si="7"/>
        <v>19.471034482758618</v>
      </c>
    </row>
    <row r="77" spans="1:20" ht="45" x14ac:dyDescent="0.25">
      <c r="A77" s="3">
        <v>75</v>
      </c>
      <c r="B77" s="1" t="s">
        <v>77</v>
      </c>
      <c r="C77" s="1" t="s">
        <v>4185</v>
      </c>
      <c r="D77">
        <v>3500</v>
      </c>
      <c r="E7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s="9">
        <f t="shared" si="4"/>
        <v>41387.209166666667</v>
      </c>
      <c r="L77" s="9">
        <f t="shared" si="5"/>
        <v>41357.209166666667</v>
      </c>
      <c r="M77" t="b">
        <v>0</v>
      </c>
      <c r="N77">
        <v>47</v>
      </c>
      <c r="O77" t="b">
        <v>1</v>
      </c>
      <c r="P77" t="s">
        <v>8265</v>
      </c>
      <c r="Q77" t="s">
        <v>8309</v>
      </c>
      <c r="R77" t="s">
        <v>8311</v>
      </c>
      <c r="S77" s="5">
        <f t="shared" si="6"/>
        <v>115.42857142857143</v>
      </c>
      <c r="T77" s="4">
        <f t="shared" si="7"/>
        <v>85.957446808510639</v>
      </c>
    </row>
    <row r="78" spans="1:20" ht="60" x14ac:dyDescent="0.25">
      <c r="A78" s="3">
        <v>76</v>
      </c>
      <c r="B78" s="1" t="s">
        <v>78</v>
      </c>
      <c r="C78" s="1" t="s">
        <v>4186</v>
      </c>
      <c r="D78">
        <v>300</v>
      </c>
      <c r="E7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s="9">
        <f t="shared" si="4"/>
        <v>40904.733310185184</v>
      </c>
      <c r="L78" s="9">
        <f t="shared" si="5"/>
        <v>40844.691643518519</v>
      </c>
      <c r="M78" t="b">
        <v>0</v>
      </c>
      <c r="N78">
        <v>15</v>
      </c>
      <c r="O78" t="b">
        <v>1</v>
      </c>
      <c r="P78" t="s">
        <v>8265</v>
      </c>
      <c r="Q78" t="s">
        <v>8309</v>
      </c>
      <c r="R78" t="s">
        <v>8311</v>
      </c>
      <c r="S78" s="5">
        <f t="shared" si="6"/>
        <v>153.33333333333334</v>
      </c>
      <c r="T78" s="4">
        <f t="shared" si="7"/>
        <v>30.666666666666668</v>
      </c>
    </row>
    <row r="79" spans="1:20" ht="45" x14ac:dyDescent="0.25">
      <c r="A79" s="3">
        <v>77</v>
      </c>
      <c r="B79" s="1" t="s">
        <v>79</v>
      </c>
      <c r="C79" s="1" t="s">
        <v>4187</v>
      </c>
      <c r="D79">
        <v>400</v>
      </c>
      <c r="E79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s="9">
        <f t="shared" si="4"/>
        <v>41050.124305555553</v>
      </c>
      <c r="L79" s="9">
        <f t="shared" si="5"/>
        <v>40997.144872685189</v>
      </c>
      <c r="M79" t="b">
        <v>0</v>
      </c>
      <c r="N79">
        <v>26</v>
      </c>
      <c r="O79" t="b">
        <v>1</v>
      </c>
      <c r="P79" t="s">
        <v>8265</v>
      </c>
      <c r="Q79" t="s">
        <v>8309</v>
      </c>
      <c r="R79" t="s">
        <v>8311</v>
      </c>
      <c r="S79" s="5">
        <f t="shared" si="6"/>
        <v>392.5</v>
      </c>
      <c r="T79" s="4">
        <f t="shared" si="7"/>
        <v>60.384615384615387</v>
      </c>
    </row>
    <row r="80" spans="1:20" ht="105" x14ac:dyDescent="0.25">
      <c r="A80" s="3">
        <v>78</v>
      </c>
      <c r="B80" s="1" t="s">
        <v>80</v>
      </c>
      <c r="C80" s="1" t="s">
        <v>4188</v>
      </c>
      <c r="D80">
        <v>50</v>
      </c>
      <c r="E80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s="9">
        <f t="shared" si="4"/>
        <v>42614.730567129634</v>
      </c>
      <c r="L80" s="9">
        <f t="shared" si="5"/>
        <v>42604.730567129634</v>
      </c>
      <c r="M80" t="b">
        <v>0</v>
      </c>
      <c r="N80">
        <v>35</v>
      </c>
      <c r="O80" t="b">
        <v>1</v>
      </c>
      <c r="P80" t="s">
        <v>8265</v>
      </c>
      <c r="Q80" t="s">
        <v>8309</v>
      </c>
      <c r="R80" t="s">
        <v>8311</v>
      </c>
      <c r="S80" s="5">
        <f t="shared" si="6"/>
        <v>2702</v>
      </c>
      <c r="T80" s="4">
        <f t="shared" si="7"/>
        <v>38.6</v>
      </c>
    </row>
    <row r="81" spans="1:20" ht="45" x14ac:dyDescent="0.25">
      <c r="A81" s="3">
        <v>79</v>
      </c>
      <c r="B81" s="1" t="s">
        <v>81</v>
      </c>
      <c r="C81" s="1" t="s">
        <v>4189</v>
      </c>
      <c r="D81">
        <v>1300</v>
      </c>
      <c r="E81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s="9">
        <f t="shared" si="4"/>
        <v>41754.776539351849</v>
      </c>
      <c r="L81" s="9">
        <f t="shared" si="5"/>
        <v>41724.776539351849</v>
      </c>
      <c r="M81" t="b">
        <v>0</v>
      </c>
      <c r="N81">
        <v>41</v>
      </c>
      <c r="O81" t="b">
        <v>1</v>
      </c>
      <c r="P81" t="s">
        <v>8265</v>
      </c>
      <c r="Q81" t="s">
        <v>8309</v>
      </c>
      <c r="R81" t="s">
        <v>8311</v>
      </c>
      <c r="S81" s="5">
        <f t="shared" si="6"/>
        <v>127</v>
      </c>
      <c r="T81" s="4">
        <f t="shared" si="7"/>
        <v>40.268292682926827</v>
      </c>
    </row>
    <row r="82" spans="1:20" ht="45" x14ac:dyDescent="0.25">
      <c r="A82" s="3">
        <v>80</v>
      </c>
      <c r="B82" s="1" t="s">
        <v>82</v>
      </c>
      <c r="C82" s="1" t="s">
        <v>4190</v>
      </c>
      <c r="D82">
        <v>12000</v>
      </c>
      <c r="E82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s="9">
        <f t="shared" si="4"/>
        <v>41618.083981481483</v>
      </c>
      <c r="L82" s="9">
        <f t="shared" si="5"/>
        <v>41583.083981481483</v>
      </c>
      <c r="M82" t="b">
        <v>0</v>
      </c>
      <c r="N82">
        <v>47</v>
      </c>
      <c r="O82" t="b">
        <v>1</v>
      </c>
      <c r="P82" t="s">
        <v>8265</v>
      </c>
      <c r="Q82" t="s">
        <v>8309</v>
      </c>
      <c r="R82" t="s">
        <v>8311</v>
      </c>
      <c r="S82" s="5">
        <f t="shared" si="6"/>
        <v>107.25</v>
      </c>
      <c r="T82" s="4">
        <f t="shared" si="7"/>
        <v>273.82978723404256</v>
      </c>
    </row>
    <row r="83" spans="1:20" ht="60" x14ac:dyDescent="0.25">
      <c r="A83" s="3">
        <v>81</v>
      </c>
      <c r="B83" s="1" t="s">
        <v>83</v>
      </c>
      <c r="C83" s="1" t="s">
        <v>4191</v>
      </c>
      <c r="D83">
        <v>750</v>
      </c>
      <c r="E83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s="9">
        <f t="shared" si="4"/>
        <v>41104.126388888886</v>
      </c>
      <c r="L83" s="9">
        <f t="shared" si="5"/>
        <v>41100.158877314818</v>
      </c>
      <c r="M83" t="b">
        <v>0</v>
      </c>
      <c r="N83">
        <v>28</v>
      </c>
      <c r="O83" t="b">
        <v>1</v>
      </c>
      <c r="P83" t="s">
        <v>8265</v>
      </c>
      <c r="Q83" t="s">
        <v>8309</v>
      </c>
      <c r="R83" t="s">
        <v>8311</v>
      </c>
      <c r="S83" s="5">
        <f t="shared" si="6"/>
        <v>198</v>
      </c>
      <c r="T83" s="4">
        <f t="shared" si="7"/>
        <v>53.035714285714285</v>
      </c>
    </row>
    <row r="84" spans="1:20" ht="60" x14ac:dyDescent="0.25">
      <c r="A84" s="3">
        <v>82</v>
      </c>
      <c r="B84" s="1" t="s">
        <v>84</v>
      </c>
      <c r="C84" s="1" t="s">
        <v>4192</v>
      </c>
      <c r="D84">
        <v>4000</v>
      </c>
      <c r="E8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s="9">
        <f t="shared" si="4"/>
        <v>40825.820150462961</v>
      </c>
      <c r="L84" s="9">
        <f t="shared" si="5"/>
        <v>40795.820150462961</v>
      </c>
      <c r="M84" t="b">
        <v>0</v>
      </c>
      <c r="N84">
        <v>100</v>
      </c>
      <c r="O84" t="b">
        <v>1</v>
      </c>
      <c r="P84" t="s">
        <v>8265</v>
      </c>
      <c r="Q84" t="s">
        <v>8309</v>
      </c>
      <c r="R84" t="s">
        <v>8311</v>
      </c>
      <c r="S84" s="5">
        <f t="shared" si="6"/>
        <v>100.01249999999999</v>
      </c>
      <c r="T84" s="4">
        <f t="shared" si="7"/>
        <v>40.005000000000003</v>
      </c>
    </row>
    <row r="85" spans="1:20" ht="60" x14ac:dyDescent="0.25">
      <c r="A85" s="3">
        <v>83</v>
      </c>
      <c r="B85" s="1" t="s">
        <v>85</v>
      </c>
      <c r="C85" s="1" t="s">
        <v>4193</v>
      </c>
      <c r="D85">
        <v>200</v>
      </c>
      <c r="E8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s="9">
        <f t="shared" si="4"/>
        <v>42057.479166666672</v>
      </c>
      <c r="L85" s="9">
        <f t="shared" si="5"/>
        <v>42042.615613425922</v>
      </c>
      <c r="M85" t="b">
        <v>0</v>
      </c>
      <c r="N85">
        <v>13</v>
      </c>
      <c r="O85" t="b">
        <v>1</v>
      </c>
      <c r="P85" t="s">
        <v>8265</v>
      </c>
      <c r="Q85" t="s">
        <v>8309</v>
      </c>
      <c r="R85" t="s">
        <v>8311</v>
      </c>
      <c r="S85" s="5">
        <f t="shared" si="6"/>
        <v>102.49999999999999</v>
      </c>
      <c r="T85" s="4">
        <f t="shared" si="7"/>
        <v>15.76923076923077</v>
      </c>
    </row>
    <row r="86" spans="1:20" ht="45" x14ac:dyDescent="0.25">
      <c r="A86" s="3">
        <v>84</v>
      </c>
      <c r="B86" s="1" t="s">
        <v>86</v>
      </c>
      <c r="C86" s="1" t="s">
        <v>4194</v>
      </c>
      <c r="D86">
        <v>500</v>
      </c>
      <c r="E8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s="9">
        <f t="shared" si="4"/>
        <v>40678.757939814815</v>
      </c>
      <c r="L86" s="9">
        <f t="shared" si="5"/>
        <v>40648.757939814815</v>
      </c>
      <c r="M86" t="b">
        <v>0</v>
      </c>
      <c r="N86">
        <v>7</v>
      </c>
      <c r="O86" t="b">
        <v>1</v>
      </c>
      <c r="P86" t="s">
        <v>8265</v>
      </c>
      <c r="Q86" t="s">
        <v>8309</v>
      </c>
      <c r="R86" t="s">
        <v>8311</v>
      </c>
      <c r="S86" s="5">
        <f t="shared" si="6"/>
        <v>100</v>
      </c>
      <c r="T86" s="4">
        <f t="shared" si="7"/>
        <v>71.428571428571431</v>
      </c>
    </row>
    <row r="87" spans="1:20" ht="60" x14ac:dyDescent="0.25">
      <c r="A87" s="3">
        <v>85</v>
      </c>
      <c r="B87" s="1" t="s">
        <v>87</v>
      </c>
      <c r="C87" s="1" t="s">
        <v>4195</v>
      </c>
      <c r="D87">
        <v>1200</v>
      </c>
      <c r="E8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s="9">
        <f t="shared" si="4"/>
        <v>40809.125428240739</v>
      </c>
      <c r="L87" s="9">
        <f t="shared" si="5"/>
        <v>40779.125428240739</v>
      </c>
      <c r="M87" t="b">
        <v>0</v>
      </c>
      <c r="N87">
        <v>21</v>
      </c>
      <c r="O87" t="b">
        <v>1</v>
      </c>
      <c r="P87" t="s">
        <v>8265</v>
      </c>
      <c r="Q87" t="s">
        <v>8309</v>
      </c>
      <c r="R87" t="s">
        <v>8311</v>
      </c>
      <c r="S87" s="5">
        <f t="shared" si="6"/>
        <v>125.49999999999999</v>
      </c>
      <c r="T87" s="4">
        <f t="shared" si="7"/>
        <v>71.714285714285708</v>
      </c>
    </row>
    <row r="88" spans="1:20" ht="75" x14ac:dyDescent="0.25">
      <c r="A88" s="3">
        <v>86</v>
      </c>
      <c r="B88" s="1" t="s">
        <v>88</v>
      </c>
      <c r="C88" s="1" t="s">
        <v>4196</v>
      </c>
      <c r="D88">
        <v>6000</v>
      </c>
      <c r="E8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s="9">
        <f t="shared" si="4"/>
        <v>42365.59774305555</v>
      </c>
      <c r="L88" s="9">
        <f t="shared" si="5"/>
        <v>42291.556076388893</v>
      </c>
      <c r="M88" t="b">
        <v>0</v>
      </c>
      <c r="N88">
        <v>17</v>
      </c>
      <c r="O88" t="b">
        <v>1</v>
      </c>
      <c r="P88" t="s">
        <v>8265</v>
      </c>
      <c r="Q88" t="s">
        <v>8309</v>
      </c>
      <c r="R88" t="s">
        <v>8311</v>
      </c>
      <c r="S88" s="5">
        <f t="shared" si="6"/>
        <v>106.46666666666667</v>
      </c>
      <c r="T88" s="4">
        <f t="shared" si="7"/>
        <v>375.76470588235293</v>
      </c>
    </row>
    <row r="89" spans="1:20" ht="45" x14ac:dyDescent="0.25">
      <c r="A89" s="3">
        <v>87</v>
      </c>
      <c r="B89" s="1" t="s">
        <v>89</v>
      </c>
      <c r="C89" s="1" t="s">
        <v>4197</v>
      </c>
      <c r="D89">
        <v>2500</v>
      </c>
      <c r="E89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s="9">
        <f t="shared" si="4"/>
        <v>40332.070138888892</v>
      </c>
      <c r="L89" s="9">
        <f t="shared" si="5"/>
        <v>40322.53938657407</v>
      </c>
      <c r="M89" t="b">
        <v>0</v>
      </c>
      <c r="N89">
        <v>25</v>
      </c>
      <c r="O89" t="b">
        <v>1</v>
      </c>
      <c r="P89" t="s">
        <v>8265</v>
      </c>
      <c r="Q89" t="s">
        <v>8309</v>
      </c>
      <c r="R89" t="s">
        <v>8311</v>
      </c>
      <c r="S89" s="5">
        <f t="shared" si="6"/>
        <v>104.60000000000001</v>
      </c>
      <c r="T89" s="4">
        <f t="shared" si="7"/>
        <v>104.6</v>
      </c>
    </row>
    <row r="90" spans="1:20" ht="60" x14ac:dyDescent="0.25">
      <c r="A90" s="3">
        <v>88</v>
      </c>
      <c r="B90" s="1" t="s">
        <v>90</v>
      </c>
      <c r="C90" s="1" t="s">
        <v>4198</v>
      </c>
      <c r="D90">
        <v>3500</v>
      </c>
      <c r="E90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s="9">
        <f t="shared" si="4"/>
        <v>41812.65892361111</v>
      </c>
      <c r="L90" s="9">
        <f t="shared" si="5"/>
        <v>41786.65892361111</v>
      </c>
      <c r="M90" t="b">
        <v>0</v>
      </c>
      <c r="N90">
        <v>60</v>
      </c>
      <c r="O90" t="b">
        <v>1</v>
      </c>
      <c r="P90" t="s">
        <v>8265</v>
      </c>
      <c r="Q90" t="s">
        <v>8309</v>
      </c>
      <c r="R90" t="s">
        <v>8311</v>
      </c>
      <c r="S90" s="5">
        <f t="shared" si="6"/>
        <v>102.85714285714285</v>
      </c>
      <c r="T90" s="4">
        <f t="shared" si="7"/>
        <v>60</v>
      </c>
    </row>
    <row r="91" spans="1:20" ht="45" x14ac:dyDescent="0.25">
      <c r="A91" s="3">
        <v>89</v>
      </c>
      <c r="B91" s="1" t="s">
        <v>91</v>
      </c>
      <c r="C91" s="1" t="s">
        <v>4199</v>
      </c>
      <c r="D91">
        <v>6000</v>
      </c>
      <c r="E91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s="9">
        <f t="shared" si="4"/>
        <v>41427.752222222225</v>
      </c>
      <c r="L91" s="9">
        <f t="shared" si="5"/>
        <v>41402.752222222225</v>
      </c>
      <c r="M91" t="b">
        <v>0</v>
      </c>
      <c r="N91">
        <v>56</v>
      </c>
      <c r="O91" t="b">
        <v>1</v>
      </c>
      <c r="P91" t="s">
        <v>8265</v>
      </c>
      <c r="Q91" t="s">
        <v>8309</v>
      </c>
      <c r="R91" t="s">
        <v>8311</v>
      </c>
      <c r="S91" s="5">
        <f t="shared" si="6"/>
        <v>115.06666666666668</v>
      </c>
      <c r="T91" s="4">
        <f t="shared" si="7"/>
        <v>123.28571428571429</v>
      </c>
    </row>
    <row r="92" spans="1:20" ht="30" x14ac:dyDescent="0.25">
      <c r="A92" s="3">
        <v>90</v>
      </c>
      <c r="B92" s="1" t="s">
        <v>92</v>
      </c>
      <c r="C92" s="1" t="s">
        <v>4200</v>
      </c>
      <c r="D92">
        <v>500</v>
      </c>
      <c r="E92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s="9">
        <f t="shared" si="4"/>
        <v>40736.297442129631</v>
      </c>
      <c r="L92" s="9">
        <f t="shared" si="5"/>
        <v>40706.297442129631</v>
      </c>
      <c r="M92" t="b">
        <v>0</v>
      </c>
      <c r="N92">
        <v>16</v>
      </c>
      <c r="O92" t="b">
        <v>1</v>
      </c>
      <c r="P92" t="s">
        <v>8265</v>
      </c>
      <c r="Q92" t="s">
        <v>8309</v>
      </c>
      <c r="R92" t="s">
        <v>8311</v>
      </c>
      <c r="S92" s="5">
        <f t="shared" si="6"/>
        <v>100.4</v>
      </c>
      <c r="T92" s="4">
        <f t="shared" si="7"/>
        <v>31.375</v>
      </c>
    </row>
    <row r="93" spans="1:20" ht="45" x14ac:dyDescent="0.25">
      <c r="A93" s="3">
        <v>91</v>
      </c>
      <c r="B93" s="1" t="s">
        <v>93</v>
      </c>
      <c r="C93" s="1" t="s">
        <v>4201</v>
      </c>
      <c r="D93">
        <v>3000</v>
      </c>
      <c r="E93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s="9">
        <f t="shared" si="4"/>
        <v>40680.402361111112</v>
      </c>
      <c r="L93" s="9">
        <f t="shared" si="5"/>
        <v>40619.402361111112</v>
      </c>
      <c r="M93" t="b">
        <v>0</v>
      </c>
      <c r="N93">
        <v>46</v>
      </c>
      <c r="O93" t="b">
        <v>1</v>
      </c>
      <c r="P93" t="s">
        <v>8265</v>
      </c>
      <c r="Q93" t="s">
        <v>8309</v>
      </c>
      <c r="R93" t="s">
        <v>8311</v>
      </c>
      <c r="S93" s="5">
        <f t="shared" si="6"/>
        <v>120</v>
      </c>
      <c r="T93" s="4">
        <f t="shared" si="7"/>
        <v>78.260869565217391</v>
      </c>
    </row>
    <row r="94" spans="1:20" ht="60" x14ac:dyDescent="0.25">
      <c r="A94" s="3">
        <v>92</v>
      </c>
      <c r="B94" s="1" t="s">
        <v>94</v>
      </c>
      <c r="C94" s="1" t="s">
        <v>4202</v>
      </c>
      <c r="D94">
        <v>5000</v>
      </c>
      <c r="E9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s="9">
        <f t="shared" si="4"/>
        <v>42767.333333333328</v>
      </c>
      <c r="L94" s="9">
        <f t="shared" si="5"/>
        <v>42721.198877314819</v>
      </c>
      <c r="M94" t="b">
        <v>0</v>
      </c>
      <c r="N94">
        <v>43</v>
      </c>
      <c r="O94" t="b">
        <v>1</v>
      </c>
      <c r="P94" t="s">
        <v>8265</v>
      </c>
      <c r="Q94" t="s">
        <v>8309</v>
      </c>
      <c r="R94" t="s">
        <v>8311</v>
      </c>
      <c r="S94" s="5">
        <f t="shared" si="6"/>
        <v>105.2</v>
      </c>
      <c r="T94" s="4">
        <f t="shared" si="7"/>
        <v>122.32558139534883</v>
      </c>
    </row>
    <row r="95" spans="1:20" ht="60" x14ac:dyDescent="0.25">
      <c r="A95" s="3">
        <v>93</v>
      </c>
      <c r="B95" s="1" t="s">
        <v>95</v>
      </c>
      <c r="C95" s="1" t="s">
        <v>4203</v>
      </c>
      <c r="D95">
        <v>1000</v>
      </c>
      <c r="E9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s="9">
        <f t="shared" si="4"/>
        <v>41093.875</v>
      </c>
      <c r="L95" s="9">
        <f t="shared" si="5"/>
        <v>41065.858067129629</v>
      </c>
      <c r="M95" t="b">
        <v>0</v>
      </c>
      <c r="N95">
        <v>15</v>
      </c>
      <c r="O95" t="b">
        <v>1</v>
      </c>
      <c r="P95" t="s">
        <v>8265</v>
      </c>
      <c r="Q95" t="s">
        <v>8309</v>
      </c>
      <c r="R95" t="s">
        <v>8311</v>
      </c>
      <c r="S95" s="5">
        <f t="shared" si="6"/>
        <v>110.60000000000001</v>
      </c>
      <c r="T95" s="4">
        <f t="shared" si="7"/>
        <v>73.733333333333334</v>
      </c>
    </row>
    <row r="96" spans="1:20" ht="45" x14ac:dyDescent="0.25">
      <c r="A96" s="3">
        <v>94</v>
      </c>
      <c r="B96" s="1" t="s">
        <v>96</v>
      </c>
      <c r="C96" s="1" t="s">
        <v>4204</v>
      </c>
      <c r="D96">
        <v>250</v>
      </c>
      <c r="E9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s="9">
        <f t="shared" si="4"/>
        <v>41736.717847222222</v>
      </c>
      <c r="L96" s="9">
        <f t="shared" si="5"/>
        <v>41716.717847222222</v>
      </c>
      <c r="M96" t="b">
        <v>0</v>
      </c>
      <c r="N96">
        <v>12</v>
      </c>
      <c r="O96" t="b">
        <v>1</v>
      </c>
      <c r="P96" t="s">
        <v>8265</v>
      </c>
      <c r="Q96" t="s">
        <v>8309</v>
      </c>
      <c r="R96" t="s">
        <v>8311</v>
      </c>
      <c r="S96" s="5">
        <f t="shared" si="6"/>
        <v>104</v>
      </c>
      <c r="T96" s="4">
        <f t="shared" si="7"/>
        <v>21.666666666666668</v>
      </c>
    </row>
    <row r="97" spans="1:20" ht="60" x14ac:dyDescent="0.25">
      <c r="A97" s="3">
        <v>95</v>
      </c>
      <c r="B97" s="1" t="s">
        <v>97</v>
      </c>
      <c r="C97" s="1" t="s">
        <v>4205</v>
      </c>
      <c r="D97">
        <v>350</v>
      </c>
      <c r="E9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s="9">
        <f t="shared" si="4"/>
        <v>40965.005104166667</v>
      </c>
      <c r="L97" s="9">
        <f t="shared" si="5"/>
        <v>40935.005104166667</v>
      </c>
      <c r="M97" t="b">
        <v>0</v>
      </c>
      <c r="N97">
        <v>21</v>
      </c>
      <c r="O97" t="b">
        <v>1</v>
      </c>
      <c r="P97" t="s">
        <v>8265</v>
      </c>
      <c r="Q97" t="s">
        <v>8309</v>
      </c>
      <c r="R97" t="s">
        <v>8311</v>
      </c>
      <c r="S97" s="5">
        <f t="shared" si="6"/>
        <v>131.42857142857142</v>
      </c>
      <c r="T97" s="4">
        <f t="shared" si="7"/>
        <v>21.904761904761905</v>
      </c>
    </row>
    <row r="98" spans="1:20" ht="60" x14ac:dyDescent="0.25">
      <c r="A98" s="3">
        <v>96</v>
      </c>
      <c r="B98" s="1" t="s">
        <v>98</v>
      </c>
      <c r="C98" s="1" t="s">
        <v>4206</v>
      </c>
      <c r="D98">
        <v>1500</v>
      </c>
      <c r="E9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s="9">
        <f t="shared" si="4"/>
        <v>40391.125</v>
      </c>
      <c r="L98" s="9">
        <f t="shared" si="5"/>
        <v>40324.662511574075</v>
      </c>
      <c r="M98" t="b">
        <v>0</v>
      </c>
      <c r="N98">
        <v>34</v>
      </c>
      <c r="O98" t="b">
        <v>1</v>
      </c>
      <c r="P98" t="s">
        <v>8265</v>
      </c>
      <c r="Q98" t="s">
        <v>8309</v>
      </c>
      <c r="R98" t="s">
        <v>8311</v>
      </c>
      <c r="S98" s="5">
        <f t="shared" si="6"/>
        <v>114.66666666666667</v>
      </c>
      <c r="T98" s="4">
        <f t="shared" si="7"/>
        <v>50.588235294117645</v>
      </c>
    </row>
    <row r="99" spans="1:20" ht="45" x14ac:dyDescent="0.25">
      <c r="A99" s="3">
        <v>97</v>
      </c>
      <c r="B99" s="1" t="s">
        <v>99</v>
      </c>
      <c r="C99" s="1" t="s">
        <v>4207</v>
      </c>
      <c r="D99">
        <v>400</v>
      </c>
      <c r="E99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s="9">
        <f t="shared" si="4"/>
        <v>40736.135208333333</v>
      </c>
      <c r="L99" s="9">
        <f t="shared" si="5"/>
        <v>40706.135208333333</v>
      </c>
      <c r="M99" t="b">
        <v>0</v>
      </c>
      <c r="N99">
        <v>8</v>
      </c>
      <c r="O99" t="b">
        <v>1</v>
      </c>
      <c r="P99" t="s">
        <v>8265</v>
      </c>
      <c r="Q99" t="s">
        <v>8309</v>
      </c>
      <c r="R99" t="s">
        <v>8311</v>
      </c>
      <c r="S99" s="5">
        <f t="shared" si="6"/>
        <v>106.25</v>
      </c>
      <c r="T99" s="4">
        <f t="shared" si="7"/>
        <v>53.125</v>
      </c>
    </row>
    <row r="100" spans="1:20" ht="45" x14ac:dyDescent="0.25">
      <c r="A100" s="3">
        <v>98</v>
      </c>
      <c r="B100" s="1" t="s">
        <v>100</v>
      </c>
      <c r="C100" s="1" t="s">
        <v>4208</v>
      </c>
      <c r="D100">
        <v>3200</v>
      </c>
      <c r="E100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s="9">
        <f t="shared" si="4"/>
        <v>41250.979166666664</v>
      </c>
      <c r="L100" s="9">
        <f t="shared" si="5"/>
        <v>41214.79483796296</v>
      </c>
      <c r="M100" t="b">
        <v>0</v>
      </c>
      <c r="N100">
        <v>60</v>
      </c>
      <c r="O100" t="b">
        <v>1</v>
      </c>
      <c r="P100" t="s">
        <v>8265</v>
      </c>
      <c r="Q100" t="s">
        <v>8309</v>
      </c>
      <c r="R100" t="s">
        <v>8311</v>
      </c>
      <c r="S100" s="5">
        <f t="shared" si="6"/>
        <v>106.25</v>
      </c>
      <c r="T100" s="4">
        <f t="shared" si="7"/>
        <v>56.666666666666664</v>
      </c>
    </row>
    <row r="101" spans="1:20" ht="45" x14ac:dyDescent="0.25">
      <c r="A101" s="3">
        <v>99</v>
      </c>
      <c r="B101" s="1" t="s">
        <v>101</v>
      </c>
      <c r="C101" s="1" t="s">
        <v>4209</v>
      </c>
      <c r="D101">
        <v>1500</v>
      </c>
      <c r="E101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s="9">
        <f t="shared" si="4"/>
        <v>41661.902766203704</v>
      </c>
      <c r="L101" s="9">
        <f t="shared" si="5"/>
        <v>41631.902766203704</v>
      </c>
      <c r="M101" t="b">
        <v>0</v>
      </c>
      <c r="N101">
        <v>39</v>
      </c>
      <c r="O101" t="b">
        <v>1</v>
      </c>
      <c r="P101" t="s">
        <v>8265</v>
      </c>
      <c r="Q101" t="s">
        <v>8309</v>
      </c>
      <c r="R101" t="s">
        <v>8311</v>
      </c>
      <c r="S101" s="5">
        <f t="shared" si="6"/>
        <v>106.01933333333334</v>
      </c>
      <c r="T101" s="4">
        <f t="shared" si="7"/>
        <v>40.776666666666664</v>
      </c>
    </row>
    <row r="102" spans="1:20" ht="60" x14ac:dyDescent="0.25">
      <c r="A102" s="3">
        <v>100</v>
      </c>
      <c r="B102" s="1" t="s">
        <v>102</v>
      </c>
      <c r="C102" s="1" t="s">
        <v>4210</v>
      </c>
      <c r="D102">
        <v>5000</v>
      </c>
      <c r="E102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s="9">
        <f t="shared" si="4"/>
        <v>41217.794976851852</v>
      </c>
      <c r="L102" s="9">
        <f t="shared" si="5"/>
        <v>41197.753310185188</v>
      </c>
      <c r="M102" t="b">
        <v>0</v>
      </c>
      <c r="N102">
        <v>26</v>
      </c>
      <c r="O102" t="b">
        <v>1</v>
      </c>
      <c r="P102" t="s">
        <v>8265</v>
      </c>
      <c r="Q102" t="s">
        <v>8309</v>
      </c>
      <c r="R102" t="s">
        <v>8311</v>
      </c>
      <c r="S102" s="5">
        <f t="shared" si="6"/>
        <v>100</v>
      </c>
      <c r="T102" s="4">
        <f t="shared" si="7"/>
        <v>192.30769230769232</v>
      </c>
    </row>
    <row r="103" spans="1:20" ht="60" x14ac:dyDescent="0.25">
      <c r="A103" s="3">
        <v>101</v>
      </c>
      <c r="B103" s="1" t="s">
        <v>103</v>
      </c>
      <c r="C103" s="1" t="s">
        <v>4211</v>
      </c>
      <c r="D103">
        <v>3500</v>
      </c>
      <c r="E103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s="9">
        <f t="shared" si="4"/>
        <v>41298.776736111111</v>
      </c>
      <c r="L103" s="9">
        <f t="shared" si="5"/>
        <v>41274.776736111111</v>
      </c>
      <c r="M103" t="b">
        <v>0</v>
      </c>
      <c r="N103">
        <v>35</v>
      </c>
      <c r="O103" t="b">
        <v>1</v>
      </c>
      <c r="P103" t="s">
        <v>8265</v>
      </c>
      <c r="Q103" t="s">
        <v>8309</v>
      </c>
      <c r="R103" t="s">
        <v>8311</v>
      </c>
      <c r="S103" s="5">
        <f t="shared" si="6"/>
        <v>100</v>
      </c>
      <c r="T103" s="4">
        <f t="shared" si="7"/>
        <v>100</v>
      </c>
    </row>
    <row r="104" spans="1:20" ht="60" x14ac:dyDescent="0.25">
      <c r="A104" s="3">
        <v>102</v>
      </c>
      <c r="B104" s="1" t="s">
        <v>104</v>
      </c>
      <c r="C104" s="1" t="s">
        <v>4212</v>
      </c>
      <c r="D104">
        <v>6000</v>
      </c>
      <c r="E10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s="9">
        <f t="shared" si="4"/>
        <v>40535.131168981483</v>
      </c>
      <c r="L104" s="9">
        <f t="shared" si="5"/>
        <v>40505.131168981483</v>
      </c>
      <c r="M104" t="b">
        <v>0</v>
      </c>
      <c r="N104">
        <v>65</v>
      </c>
      <c r="O104" t="b">
        <v>1</v>
      </c>
      <c r="P104" t="s">
        <v>8265</v>
      </c>
      <c r="Q104" t="s">
        <v>8309</v>
      </c>
      <c r="R104" t="s">
        <v>8311</v>
      </c>
      <c r="S104" s="5">
        <f t="shared" si="6"/>
        <v>127.75000000000001</v>
      </c>
      <c r="T104" s="4">
        <f t="shared" si="7"/>
        <v>117.92307692307692</v>
      </c>
    </row>
    <row r="105" spans="1:20" ht="45" x14ac:dyDescent="0.25">
      <c r="A105" s="3">
        <v>103</v>
      </c>
      <c r="B105" s="1" t="s">
        <v>105</v>
      </c>
      <c r="C105" s="1" t="s">
        <v>4213</v>
      </c>
      <c r="D105">
        <v>1300</v>
      </c>
      <c r="E10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s="9">
        <f t="shared" si="4"/>
        <v>41705.805902777778</v>
      </c>
      <c r="L105" s="9">
        <f t="shared" si="5"/>
        <v>41682.805902777778</v>
      </c>
      <c r="M105" t="b">
        <v>0</v>
      </c>
      <c r="N105">
        <v>49</v>
      </c>
      <c r="O105" t="b">
        <v>1</v>
      </c>
      <c r="P105" t="s">
        <v>8265</v>
      </c>
      <c r="Q105" t="s">
        <v>8309</v>
      </c>
      <c r="R105" t="s">
        <v>8311</v>
      </c>
      <c r="S105" s="5">
        <f t="shared" si="6"/>
        <v>105.15384615384616</v>
      </c>
      <c r="T105" s="4">
        <f t="shared" si="7"/>
        <v>27.897959183673468</v>
      </c>
    </row>
    <row r="106" spans="1:20" ht="30" x14ac:dyDescent="0.25">
      <c r="A106" s="3">
        <v>104</v>
      </c>
      <c r="B106" s="1" t="s">
        <v>106</v>
      </c>
      <c r="C106" s="1" t="s">
        <v>4214</v>
      </c>
      <c r="D106">
        <v>500</v>
      </c>
      <c r="E10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s="9">
        <f t="shared" si="4"/>
        <v>40636.041666666664</v>
      </c>
      <c r="L106" s="9">
        <f t="shared" si="5"/>
        <v>40612.695208333331</v>
      </c>
      <c r="M106" t="b">
        <v>0</v>
      </c>
      <c r="N106">
        <v>10</v>
      </c>
      <c r="O106" t="b">
        <v>1</v>
      </c>
      <c r="P106" t="s">
        <v>8265</v>
      </c>
      <c r="Q106" t="s">
        <v>8309</v>
      </c>
      <c r="R106" t="s">
        <v>8311</v>
      </c>
      <c r="S106" s="5">
        <f t="shared" si="6"/>
        <v>120</v>
      </c>
      <c r="T106" s="4">
        <f t="shared" si="7"/>
        <v>60</v>
      </c>
    </row>
    <row r="107" spans="1:20" ht="45" x14ac:dyDescent="0.25">
      <c r="A107" s="3">
        <v>105</v>
      </c>
      <c r="B107" s="1" t="s">
        <v>107</v>
      </c>
      <c r="C107" s="1" t="s">
        <v>4215</v>
      </c>
      <c r="D107">
        <v>2200</v>
      </c>
      <c r="E10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s="9">
        <f t="shared" si="4"/>
        <v>42504</v>
      </c>
      <c r="L107" s="9">
        <f t="shared" si="5"/>
        <v>42485.724768518514</v>
      </c>
      <c r="M107" t="b">
        <v>0</v>
      </c>
      <c r="N107">
        <v>60</v>
      </c>
      <c r="O107" t="b">
        <v>1</v>
      </c>
      <c r="P107" t="s">
        <v>8265</v>
      </c>
      <c r="Q107" t="s">
        <v>8309</v>
      </c>
      <c r="R107" t="s">
        <v>8311</v>
      </c>
      <c r="S107" s="5">
        <f t="shared" si="6"/>
        <v>107.40909090909089</v>
      </c>
      <c r="T107" s="4">
        <f t="shared" si="7"/>
        <v>39.383333333333333</v>
      </c>
    </row>
    <row r="108" spans="1:20" ht="15.75" x14ac:dyDescent="0.25">
      <c r="A108" s="3">
        <v>106</v>
      </c>
      <c r="B108" s="1" t="s">
        <v>108</v>
      </c>
      <c r="C108" s="1" t="s">
        <v>4216</v>
      </c>
      <c r="D108">
        <v>5000</v>
      </c>
      <c r="E10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s="9">
        <f t="shared" si="4"/>
        <v>41001.776631944449</v>
      </c>
      <c r="L108" s="9">
        <f t="shared" si="5"/>
        <v>40987.776631944449</v>
      </c>
      <c r="M108" t="b">
        <v>0</v>
      </c>
      <c r="N108">
        <v>27</v>
      </c>
      <c r="O108" t="b">
        <v>1</v>
      </c>
      <c r="P108" t="s">
        <v>8265</v>
      </c>
      <c r="Q108" t="s">
        <v>8309</v>
      </c>
      <c r="R108" t="s">
        <v>8311</v>
      </c>
      <c r="S108" s="5">
        <f t="shared" si="6"/>
        <v>100.49999999999999</v>
      </c>
      <c r="T108" s="4">
        <f t="shared" si="7"/>
        <v>186.11111111111111</v>
      </c>
    </row>
    <row r="109" spans="1:20" ht="60" x14ac:dyDescent="0.25">
      <c r="A109" s="3">
        <v>107</v>
      </c>
      <c r="B109" s="1" t="s">
        <v>109</v>
      </c>
      <c r="C109" s="1" t="s">
        <v>4217</v>
      </c>
      <c r="D109">
        <v>7500</v>
      </c>
      <c r="E109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s="9">
        <f t="shared" si="4"/>
        <v>40657.982488425929</v>
      </c>
      <c r="L109" s="9">
        <f t="shared" si="5"/>
        <v>40635.982488425929</v>
      </c>
      <c r="M109" t="b">
        <v>0</v>
      </c>
      <c r="N109">
        <v>69</v>
      </c>
      <c r="O109" t="b">
        <v>1</v>
      </c>
      <c r="P109" t="s">
        <v>8265</v>
      </c>
      <c r="Q109" t="s">
        <v>8309</v>
      </c>
      <c r="R109" t="s">
        <v>8311</v>
      </c>
      <c r="S109" s="5">
        <f t="shared" si="6"/>
        <v>102.46666666666667</v>
      </c>
      <c r="T109" s="4">
        <f t="shared" si="7"/>
        <v>111.37681159420291</v>
      </c>
    </row>
    <row r="110" spans="1:20" ht="45" x14ac:dyDescent="0.25">
      <c r="A110" s="3">
        <v>108</v>
      </c>
      <c r="B110" s="1" t="s">
        <v>110</v>
      </c>
      <c r="C110" s="1" t="s">
        <v>4218</v>
      </c>
      <c r="D110">
        <v>1500</v>
      </c>
      <c r="E110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s="9">
        <f t="shared" si="4"/>
        <v>41425.613078703704</v>
      </c>
      <c r="L110" s="9">
        <f t="shared" si="5"/>
        <v>41365.613078703704</v>
      </c>
      <c r="M110" t="b">
        <v>0</v>
      </c>
      <c r="N110">
        <v>47</v>
      </c>
      <c r="O110" t="b">
        <v>1</v>
      </c>
      <c r="P110" t="s">
        <v>8265</v>
      </c>
      <c r="Q110" t="s">
        <v>8309</v>
      </c>
      <c r="R110" t="s">
        <v>8311</v>
      </c>
      <c r="S110" s="5">
        <f t="shared" si="6"/>
        <v>246.66666666666669</v>
      </c>
      <c r="T110" s="4">
        <f t="shared" si="7"/>
        <v>78.723404255319153</v>
      </c>
    </row>
    <row r="111" spans="1:20" ht="45" x14ac:dyDescent="0.25">
      <c r="A111" s="3">
        <v>109</v>
      </c>
      <c r="B111" s="1" t="s">
        <v>111</v>
      </c>
      <c r="C111" s="1" t="s">
        <v>4219</v>
      </c>
      <c r="D111">
        <v>1000</v>
      </c>
      <c r="E111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s="9">
        <f t="shared" si="4"/>
        <v>40600.025810185187</v>
      </c>
      <c r="L111" s="9">
        <f t="shared" si="5"/>
        <v>40570.025810185187</v>
      </c>
      <c r="M111" t="b">
        <v>0</v>
      </c>
      <c r="N111">
        <v>47</v>
      </c>
      <c r="O111" t="b">
        <v>1</v>
      </c>
      <c r="P111" t="s">
        <v>8265</v>
      </c>
      <c r="Q111" t="s">
        <v>8309</v>
      </c>
      <c r="R111" t="s">
        <v>8311</v>
      </c>
      <c r="S111" s="5">
        <f t="shared" si="6"/>
        <v>219.49999999999997</v>
      </c>
      <c r="T111" s="4">
        <f t="shared" si="7"/>
        <v>46.702127659574465</v>
      </c>
    </row>
    <row r="112" spans="1:20" ht="45" x14ac:dyDescent="0.25">
      <c r="A112" s="3">
        <v>110</v>
      </c>
      <c r="B112" s="1" t="s">
        <v>112</v>
      </c>
      <c r="C112" s="1" t="s">
        <v>4220</v>
      </c>
      <c r="D112">
        <v>1300</v>
      </c>
      <c r="E112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s="9">
        <f t="shared" si="4"/>
        <v>41592.249305555553</v>
      </c>
      <c r="L112" s="9">
        <f t="shared" si="5"/>
        <v>41557.949687500004</v>
      </c>
      <c r="M112" t="b">
        <v>0</v>
      </c>
      <c r="N112">
        <v>26</v>
      </c>
      <c r="O112" t="b">
        <v>1</v>
      </c>
      <c r="P112" t="s">
        <v>8265</v>
      </c>
      <c r="Q112" t="s">
        <v>8309</v>
      </c>
      <c r="R112" t="s">
        <v>8311</v>
      </c>
      <c r="S112" s="5">
        <f t="shared" si="6"/>
        <v>130.76923076923077</v>
      </c>
      <c r="T112" s="4">
        <f t="shared" si="7"/>
        <v>65.384615384615387</v>
      </c>
    </row>
    <row r="113" spans="1:20" ht="45" x14ac:dyDescent="0.25">
      <c r="A113" s="3">
        <v>111</v>
      </c>
      <c r="B113" s="1" t="s">
        <v>113</v>
      </c>
      <c r="C113" s="1" t="s">
        <v>4221</v>
      </c>
      <c r="D113">
        <v>3500</v>
      </c>
      <c r="E113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s="9">
        <f t="shared" si="4"/>
        <v>42155.333182870367</v>
      </c>
      <c r="L113" s="9">
        <f t="shared" si="5"/>
        <v>42125.333182870367</v>
      </c>
      <c r="M113" t="b">
        <v>0</v>
      </c>
      <c r="N113">
        <v>53</v>
      </c>
      <c r="O113" t="b">
        <v>1</v>
      </c>
      <c r="P113" t="s">
        <v>8265</v>
      </c>
      <c r="Q113" t="s">
        <v>8309</v>
      </c>
      <c r="R113" t="s">
        <v>8311</v>
      </c>
      <c r="S113" s="5">
        <f t="shared" si="6"/>
        <v>154.57142857142858</v>
      </c>
      <c r="T113" s="4">
        <f t="shared" si="7"/>
        <v>102.0754716981132</v>
      </c>
    </row>
    <row r="114" spans="1:20" ht="60" x14ac:dyDescent="0.25">
      <c r="A114" s="3">
        <v>112</v>
      </c>
      <c r="B114" s="1" t="s">
        <v>114</v>
      </c>
      <c r="C114" s="1" t="s">
        <v>4222</v>
      </c>
      <c r="D114">
        <v>5000</v>
      </c>
      <c r="E11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s="9">
        <f t="shared" si="4"/>
        <v>41742.083333333336</v>
      </c>
      <c r="L114" s="9">
        <f t="shared" si="5"/>
        <v>41718.043032407404</v>
      </c>
      <c r="M114" t="b">
        <v>0</v>
      </c>
      <c r="N114">
        <v>81</v>
      </c>
      <c r="O114" t="b">
        <v>1</v>
      </c>
      <c r="P114" t="s">
        <v>8265</v>
      </c>
      <c r="Q114" t="s">
        <v>8309</v>
      </c>
      <c r="R114" t="s">
        <v>8311</v>
      </c>
      <c r="S114" s="5">
        <f t="shared" si="6"/>
        <v>104</v>
      </c>
      <c r="T114" s="4">
        <f t="shared" si="7"/>
        <v>64.197530864197532</v>
      </c>
    </row>
    <row r="115" spans="1:20" ht="30" x14ac:dyDescent="0.25">
      <c r="A115" s="3">
        <v>113</v>
      </c>
      <c r="B115" s="1" t="s">
        <v>115</v>
      </c>
      <c r="C115" s="1" t="s">
        <v>4223</v>
      </c>
      <c r="D115">
        <v>5000</v>
      </c>
      <c r="E11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s="9">
        <f t="shared" si="4"/>
        <v>40761.625</v>
      </c>
      <c r="L115" s="9">
        <f t="shared" si="5"/>
        <v>40753.758425925924</v>
      </c>
      <c r="M115" t="b">
        <v>0</v>
      </c>
      <c r="N115">
        <v>78</v>
      </c>
      <c r="O115" t="b">
        <v>1</v>
      </c>
      <c r="P115" t="s">
        <v>8265</v>
      </c>
      <c r="Q115" t="s">
        <v>8309</v>
      </c>
      <c r="R115" t="s">
        <v>8311</v>
      </c>
      <c r="S115" s="5">
        <f t="shared" si="6"/>
        <v>141</v>
      </c>
      <c r="T115" s="4">
        <f t="shared" si="7"/>
        <v>90.384615384615387</v>
      </c>
    </row>
    <row r="116" spans="1:20" ht="60" x14ac:dyDescent="0.25">
      <c r="A116" s="3">
        <v>114</v>
      </c>
      <c r="B116" s="1" t="s">
        <v>116</v>
      </c>
      <c r="C116" s="1" t="s">
        <v>4224</v>
      </c>
      <c r="D116">
        <v>3000</v>
      </c>
      <c r="E11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s="9">
        <f t="shared" si="4"/>
        <v>40921.27416666667</v>
      </c>
      <c r="L116" s="9">
        <f t="shared" si="5"/>
        <v>40861.27416666667</v>
      </c>
      <c r="M116" t="b">
        <v>0</v>
      </c>
      <c r="N116">
        <v>35</v>
      </c>
      <c r="O116" t="b">
        <v>1</v>
      </c>
      <c r="P116" t="s">
        <v>8265</v>
      </c>
      <c r="Q116" t="s">
        <v>8309</v>
      </c>
      <c r="R116" t="s">
        <v>8311</v>
      </c>
      <c r="S116" s="5">
        <f t="shared" si="6"/>
        <v>103.33333333333334</v>
      </c>
      <c r="T116" s="4">
        <f t="shared" si="7"/>
        <v>88.571428571428569</v>
      </c>
    </row>
    <row r="117" spans="1:20" ht="30" x14ac:dyDescent="0.25">
      <c r="A117" s="3">
        <v>115</v>
      </c>
      <c r="B117" s="1" t="s">
        <v>117</v>
      </c>
      <c r="C117" s="1" t="s">
        <v>4225</v>
      </c>
      <c r="D117">
        <v>450</v>
      </c>
      <c r="E11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s="9">
        <f t="shared" si="4"/>
        <v>40943.738935185182</v>
      </c>
      <c r="L117" s="9">
        <f t="shared" si="5"/>
        <v>40918.738935185182</v>
      </c>
      <c r="M117" t="b">
        <v>0</v>
      </c>
      <c r="N117">
        <v>22</v>
      </c>
      <c r="O117" t="b">
        <v>1</v>
      </c>
      <c r="P117" t="s">
        <v>8265</v>
      </c>
      <c r="Q117" t="s">
        <v>8309</v>
      </c>
      <c r="R117" t="s">
        <v>8311</v>
      </c>
      <c r="S117" s="5">
        <f t="shared" si="6"/>
        <v>140.44444444444443</v>
      </c>
      <c r="T117" s="4">
        <f t="shared" si="7"/>
        <v>28.727272727272727</v>
      </c>
    </row>
    <row r="118" spans="1:20" ht="60" x14ac:dyDescent="0.25">
      <c r="A118" s="3">
        <v>116</v>
      </c>
      <c r="B118" s="1" t="s">
        <v>118</v>
      </c>
      <c r="C118" s="1" t="s">
        <v>4226</v>
      </c>
      <c r="D118">
        <v>3500</v>
      </c>
      <c r="E11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s="9">
        <f t="shared" si="4"/>
        <v>40641.455497685187</v>
      </c>
      <c r="L118" s="9">
        <f t="shared" si="5"/>
        <v>40595.497164351851</v>
      </c>
      <c r="M118" t="b">
        <v>0</v>
      </c>
      <c r="N118">
        <v>57</v>
      </c>
      <c r="O118" t="b">
        <v>1</v>
      </c>
      <c r="P118" t="s">
        <v>8265</v>
      </c>
      <c r="Q118" t="s">
        <v>8309</v>
      </c>
      <c r="R118" t="s">
        <v>8311</v>
      </c>
      <c r="S118" s="5">
        <f t="shared" si="6"/>
        <v>113.65714285714286</v>
      </c>
      <c r="T118" s="4">
        <f t="shared" si="7"/>
        <v>69.78947368421052</v>
      </c>
    </row>
    <row r="119" spans="1:20" ht="60" x14ac:dyDescent="0.25">
      <c r="A119" s="3">
        <v>117</v>
      </c>
      <c r="B119" s="1" t="s">
        <v>119</v>
      </c>
      <c r="C119" s="1" t="s">
        <v>4227</v>
      </c>
      <c r="D119">
        <v>4500</v>
      </c>
      <c r="E119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s="9">
        <f t="shared" si="4"/>
        <v>40338.791666666664</v>
      </c>
      <c r="L119" s="9">
        <f t="shared" si="5"/>
        <v>40248.834999999999</v>
      </c>
      <c r="M119" t="b">
        <v>0</v>
      </c>
      <c r="N119">
        <v>27</v>
      </c>
      <c r="O119" t="b">
        <v>1</v>
      </c>
      <c r="P119" t="s">
        <v>8265</v>
      </c>
      <c r="Q119" t="s">
        <v>8309</v>
      </c>
      <c r="R119" t="s">
        <v>8311</v>
      </c>
      <c r="S119" s="5">
        <f t="shared" si="6"/>
        <v>100.49377777777779</v>
      </c>
      <c r="T119" s="4">
        <f t="shared" si="7"/>
        <v>167.48962962962963</v>
      </c>
    </row>
    <row r="120" spans="1:20" ht="45" x14ac:dyDescent="0.25">
      <c r="A120" s="3">
        <v>118</v>
      </c>
      <c r="B120" s="1" t="s">
        <v>120</v>
      </c>
      <c r="C120" s="1" t="s">
        <v>4228</v>
      </c>
      <c r="D120">
        <v>5000</v>
      </c>
      <c r="E120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s="9">
        <f t="shared" si="4"/>
        <v>40753.053657407407</v>
      </c>
      <c r="L120" s="9">
        <f t="shared" si="5"/>
        <v>40723.053657407407</v>
      </c>
      <c r="M120" t="b">
        <v>0</v>
      </c>
      <c r="N120">
        <v>39</v>
      </c>
      <c r="O120" t="b">
        <v>1</v>
      </c>
      <c r="P120" t="s">
        <v>8265</v>
      </c>
      <c r="Q120" t="s">
        <v>8309</v>
      </c>
      <c r="R120" t="s">
        <v>8311</v>
      </c>
      <c r="S120" s="5">
        <f t="shared" si="6"/>
        <v>113.03159999999998</v>
      </c>
      <c r="T120" s="4">
        <f t="shared" si="7"/>
        <v>144.91230769230768</v>
      </c>
    </row>
    <row r="121" spans="1:20" ht="60" x14ac:dyDescent="0.25">
      <c r="A121" s="3">
        <v>119</v>
      </c>
      <c r="B121" s="1" t="s">
        <v>121</v>
      </c>
      <c r="C121" s="1" t="s">
        <v>4229</v>
      </c>
      <c r="D121">
        <v>3250</v>
      </c>
      <c r="E121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s="9">
        <f t="shared" si="4"/>
        <v>40768.958333333336</v>
      </c>
      <c r="L121" s="9">
        <f t="shared" si="5"/>
        <v>40739.069282407407</v>
      </c>
      <c r="M121" t="b">
        <v>0</v>
      </c>
      <c r="N121">
        <v>37</v>
      </c>
      <c r="O121" t="b">
        <v>1</v>
      </c>
      <c r="P121" t="s">
        <v>8265</v>
      </c>
      <c r="Q121" t="s">
        <v>8309</v>
      </c>
      <c r="R121" t="s">
        <v>8311</v>
      </c>
      <c r="S121" s="5">
        <f t="shared" si="6"/>
        <v>104.55692307692308</v>
      </c>
      <c r="T121" s="4">
        <f t="shared" si="7"/>
        <v>91.840540540540545</v>
      </c>
    </row>
    <row r="122" spans="1:20" ht="60" x14ac:dyDescent="0.25">
      <c r="A122" s="3">
        <v>120</v>
      </c>
      <c r="B122" s="1" t="s">
        <v>122</v>
      </c>
      <c r="C122" s="1" t="s">
        <v>4230</v>
      </c>
      <c r="D122">
        <v>70000</v>
      </c>
      <c r="E122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s="9">
        <f t="shared" si="4"/>
        <v>42646.049849537041</v>
      </c>
      <c r="L122" s="9">
        <f t="shared" si="5"/>
        <v>42616.049849537041</v>
      </c>
      <c r="M122" t="b">
        <v>0</v>
      </c>
      <c r="N122">
        <v>1</v>
      </c>
      <c r="O122" t="b">
        <v>0</v>
      </c>
      <c r="P122" t="s">
        <v>8266</v>
      </c>
      <c r="Q122" t="s">
        <v>8309</v>
      </c>
      <c r="R122" t="s">
        <v>8312</v>
      </c>
      <c r="S122" s="5">
        <f t="shared" si="6"/>
        <v>1.4285714285714287E-2</v>
      </c>
      <c r="T122" s="4">
        <f t="shared" si="7"/>
        <v>10</v>
      </c>
    </row>
    <row r="123" spans="1:20" ht="60" x14ac:dyDescent="0.25">
      <c r="A123" s="3">
        <v>121</v>
      </c>
      <c r="B123" s="1" t="s">
        <v>123</v>
      </c>
      <c r="C123" s="1" t="s">
        <v>4231</v>
      </c>
      <c r="D123">
        <v>3000</v>
      </c>
      <c r="E123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s="9">
        <f t="shared" si="4"/>
        <v>42112.427777777775</v>
      </c>
      <c r="L123" s="9">
        <f t="shared" si="5"/>
        <v>42096.704976851848</v>
      </c>
      <c r="M123" t="b">
        <v>0</v>
      </c>
      <c r="N123">
        <v>1</v>
      </c>
      <c r="O123" t="b">
        <v>0</v>
      </c>
      <c r="P123" t="s">
        <v>8266</v>
      </c>
      <c r="Q123" t="s">
        <v>8309</v>
      </c>
      <c r="R123" t="s">
        <v>8312</v>
      </c>
      <c r="S123" s="5">
        <f t="shared" si="6"/>
        <v>3.3333333333333333E-2</v>
      </c>
      <c r="T123" s="4">
        <f t="shared" si="7"/>
        <v>1</v>
      </c>
    </row>
    <row r="124" spans="1:20" ht="45" x14ac:dyDescent="0.25">
      <c r="A124" s="3">
        <v>122</v>
      </c>
      <c r="B124" s="1" t="s">
        <v>124</v>
      </c>
      <c r="C124" s="1" t="s">
        <v>4232</v>
      </c>
      <c r="D124">
        <v>100000000</v>
      </c>
      <c r="E12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s="9">
        <f t="shared" si="4"/>
        <v>42653.431793981479</v>
      </c>
      <c r="L124" s="9">
        <f t="shared" si="5"/>
        <v>42593.431793981479</v>
      </c>
      <c r="M124" t="b">
        <v>0</v>
      </c>
      <c r="N124">
        <v>0</v>
      </c>
      <c r="O124" t="b">
        <v>0</v>
      </c>
      <c r="P124" t="s">
        <v>8266</v>
      </c>
      <c r="Q124" t="s">
        <v>8309</v>
      </c>
      <c r="R124" t="s">
        <v>8312</v>
      </c>
      <c r="S124" s="5">
        <f t="shared" si="6"/>
        <v>0</v>
      </c>
      <c r="T124" s="4" t="e">
        <f t="shared" si="7"/>
        <v>#DIV/0!</v>
      </c>
    </row>
    <row r="125" spans="1:20" ht="60" x14ac:dyDescent="0.25">
      <c r="A125" s="3">
        <v>123</v>
      </c>
      <c r="B125" s="1" t="s">
        <v>125</v>
      </c>
      <c r="C125" s="1" t="s">
        <v>4233</v>
      </c>
      <c r="D125">
        <v>55000</v>
      </c>
      <c r="E12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s="9">
        <f t="shared" si="4"/>
        <v>41940.916666666664</v>
      </c>
      <c r="L125" s="9">
        <f t="shared" si="5"/>
        <v>41904.781990740739</v>
      </c>
      <c r="M125" t="b">
        <v>0</v>
      </c>
      <c r="N125">
        <v>6</v>
      </c>
      <c r="O125" t="b">
        <v>0</v>
      </c>
      <c r="P125" t="s">
        <v>8266</v>
      </c>
      <c r="Q125" t="s">
        <v>8309</v>
      </c>
      <c r="R125" t="s">
        <v>8312</v>
      </c>
      <c r="S125" s="5">
        <f t="shared" si="6"/>
        <v>0.27454545454545454</v>
      </c>
      <c r="T125" s="4">
        <f t="shared" si="7"/>
        <v>25.166666666666668</v>
      </c>
    </row>
    <row r="126" spans="1:20" ht="45" x14ac:dyDescent="0.25">
      <c r="A126" s="3">
        <v>124</v>
      </c>
      <c r="B126" s="1" t="s">
        <v>126</v>
      </c>
      <c r="C126" s="1" t="s">
        <v>4234</v>
      </c>
      <c r="D126">
        <v>4000</v>
      </c>
      <c r="E12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s="9">
        <f t="shared" si="4"/>
        <v>42139.928726851853</v>
      </c>
      <c r="L126" s="9">
        <f t="shared" si="5"/>
        <v>42114.928726851853</v>
      </c>
      <c r="M126" t="b">
        <v>0</v>
      </c>
      <c r="N126">
        <v>0</v>
      </c>
      <c r="O126" t="b">
        <v>0</v>
      </c>
      <c r="P126" t="s">
        <v>8266</v>
      </c>
      <c r="Q126" t="s">
        <v>8309</v>
      </c>
      <c r="R126" t="s">
        <v>8312</v>
      </c>
      <c r="S126" s="5">
        <f t="shared" si="6"/>
        <v>0</v>
      </c>
      <c r="T126" s="4" t="e">
        <f t="shared" si="7"/>
        <v>#DIV/0!</v>
      </c>
    </row>
    <row r="127" spans="1:20" ht="60" x14ac:dyDescent="0.25">
      <c r="A127" s="3">
        <v>125</v>
      </c>
      <c r="B127" s="1" t="s">
        <v>127</v>
      </c>
      <c r="C127" s="1" t="s">
        <v>4235</v>
      </c>
      <c r="D127">
        <v>500</v>
      </c>
      <c r="E12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s="9">
        <f t="shared" si="4"/>
        <v>42769.993981481486</v>
      </c>
      <c r="L127" s="9">
        <f t="shared" si="5"/>
        <v>42709.993981481486</v>
      </c>
      <c r="M127" t="b">
        <v>0</v>
      </c>
      <c r="N127">
        <v>6</v>
      </c>
      <c r="O127" t="b">
        <v>0</v>
      </c>
      <c r="P127" t="s">
        <v>8266</v>
      </c>
      <c r="Q127" t="s">
        <v>8309</v>
      </c>
      <c r="R127" t="s">
        <v>8312</v>
      </c>
      <c r="S127" s="5">
        <f t="shared" si="6"/>
        <v>14.000000000000002</v>
      </c>
      <c r="T127" s="4">
        <f t="shared" si="7"/>
        <v>11.666666666666666</v>
      </c>
    </row>
    <row r="128" spans="1:20" ht="60" x14ac:dyDescent="0.25">
      <c r="A128" s="3">
        <v>126</v>
      </c>
      <c r="B128" s="1" t="s">
        <v>128</v>
      </c>
      <c r="C128" s="1" t="s">
        <v>4236</v>
      </c>
      <c r="D128">
        <v>25000</v>
      </c>
      <c r="E12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s="9">
        <f t="shared" si="4"/>
        <v>42166.083333333328</v>
      </c>
      <c r="L128" s="9">
        <f t="shared" si="5"/>
        <v>42135.589548611111</v>
      </c>
      <c r="M128" t="b">
        <v>0</v>
      </c>
      <c r="N128">
        <v>13</v>
      </c>
      <c r="O128" t="b">
        <v>0</v>
      </c>
      <c r="P128" t="s">
        <v>8266</v>
      </c>
      <c r="Q128" t="s">
        <v>8309</v>
      </c>
      <c r="R128" t="s">
        <v>8312</v>
      </c>
      <c r="S128" s="5">
        <f t="shared" si="6"/>
        <v>5.548</v>
      </c>
      <c r="T128" s="4">
        <f t="shared" si="7"/>
        <v>106.69230769230769</v>
      </c>
    </row>
    <row r="129" spans="1:20" ht="60" x14ac:dyDescent="0.25">
      <c r="A129" s="3">
        <v>127</v>
      </c>
      <c r="B129" s="1" t="s">
        <v>129</v>
      </c>
      <c r="C129" s="1" t="s">
        <v>4237</v>
      </c>
      <c r="D129">
        <v>8000</v>
      </c>
      <c r="E129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s="9">
        <f t="shared" si="4"/>
        <v>42097.582650462966</v>
      </c>
      <c r="L129" s="9">
        <f t="shared" si="5"/>
        <v>42067.62431712963</v>
      </c>
      <c r="M129" t="b">
        <v>0</v>
      </c>
      <c r="N129">
        <v>4</v>
      </c>
      <c r="O129" t="b">
        <v>0</v>
      </c>
      <c r="P129" t="s">
        <v>8266</v>
      </c>
      <c r="Q129" t="s">
        <v>8309</v>
      </c>
      <c r="R129" t="s">
        <v>8312</v>
      </c>
      <c r="S129" s="5">
        <f t="shared" si="6"/>
        <v>2.375</v>
      </c>
      <c r="T129" s="4">
        <f t="shared" si="7"/>
        <v>47.5</v>
      </c>
    </row>
    <row r="130" spans="1:20" ht="30" x14ac:dyDescent="0.25">
      <c r="A130" s="3">
        <v>128</v>
      </c>
      <c r="B130" s="1" t="s">
        <v>130</v>
      </c>
      <c r="C130" s="1" t="s">
        <v>4238</v>
      </c>
      <c r="D130">
        <v>100000</v>
      </c>
      <c r="E130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s="9">
        <f t="shared" si="4"/>
        <v>42663.22792824074</v>
      </c>
      <c r="L130" s="9">
        <f t="shared" si="5"/>
        <v>42628.22792824074</v>
      </c>
      <c r="M130" t="b">
        <v>0</v>
      </c>
      <c r="N130">
        <v>6</v>
      </c>
      <c r="O130" t="b">
        <v>0</v>
      </c>
      <c r="P130" t="s">
        <v>8266</v>
      </c>
      <c r="Q130" t="s">
        <v>8309</v>
      </c>
      <c r="R130" t="s">
        <v>8312</v>
      </c>
      <c r="S130" s="5">
        <f t="shared" si="6"/>
        <v>1.867</v>
      </c>
      <c r="T130" s="4">
        <f t="shared" si="7"/>
        <v>311.16666666666669</v>
      </c>
    </row>
    <row r="131" spans="1:20" ht="60" x14ac:dyDescent="0.25">
      <c r="A131" s="3">
        <v>129</v>
      </c>
      <c r="B131" s="1" t="s">
        <v>131</v>
      </c>
      <c r="C131" s="1" t="s">
        <v>4239</v>
      </c>
      <c r="D131">
        <v>20000</v>
      </c>
      <c r="E131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s="9">
        <f t="shared" ref="K131:K194" si="8">(((I131/60)/60)/24)+DATE(1970,1,1)</f>
        <v>41942.937303240738</v>
      </c>
      <c r="L131" s="9">
        <f t="shared" ref="L131:L194" si="9">(((J131/60)/60)/24)+DATE(1970,1,1)</f>
        <v>41882.937303240738</v>
      </c>
      <c r="M131" t="b">
        <v>0</v>
      </c>
      <c r="N131">
        <v>0</v>
      </c>
      <c r="O131" t="b">
        <v>0</v>
      </c>
      <c r="P131" t="s">
        <v>8266</v>
      </c>
      <c r="Q131" t="s">
        <v>8309</v>
      </c>
      <c r="R131" t="s">
        <v>8312</v>
      </c>
      <c r="S131" s="5">
        <f t="shared" ref="S131:S194" si="10">+(E131/D131)*100</f>
        <v>0</v>
      </c>
      <c r="T131" s="4" t="e">
        <f t="shared" ref="T131:T194" si="11">+E131/N131</f>
        <v>#DIV/0!</v>
      </c>
    </row>
    <row r="132" spans="1:20" ht="60" x14ac:dyDescent="0.25">
      <c r="A132" s="3">
        <v>130</v>
      </c>
      <c r="B132" s="1" t="s">
        <v>132</v>
      </c>
      <c r="C132" s="1" t="s">
        <v>4240</v>
      </c>
      <c r="D132">
        <v>600</v>
      </c>
      <c r="E132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s="9">
        <f t="shared" si="8"/>
        <v>41806.844444444447</v>
      </c>
      <c r="L132" s="9">
        <f t="shared" si="9"/>
        <v>41778.915416666663</v>
      </c>
      <c r="M132" t="b">
        <v>0</v>
      </c>
      <c r="N132">
        <v>0</v>
      </c>
      <c r="O132" t="b">
        <v>0</v>
      </c>
      <c r="P132" t="s">
        <v>8266</v>
      </c>
      <c r="Q132" t="s">
        <v>8309</v>
      </c>
      <c r="R132" t="s">
        <v>8312</v>
      </c>
      <c r="S132" s="5">
        <f t="shared" si="10"/>
        <v>0</v>
      </c>
      <c r="T132" s="4" t="e">
        <f t="shared" si="11"/>
        <v>#DIV/0!</v>
      </c>
    </row>
    <row r="133" spans="1:20" ht="15.75" x14ac:dyDescent="0.25">
      <c r="A133" s="3">
        <v>131</v>
      </c>
      <c r="B133" s="1" t="s">
        <v>133</v>
      </c>
      <c r="C133" s="1" t="s">
        <v>4241</v>
      </c>
      <c r="D133">
        <v>1200</v>
      </c>
      <c r="E133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s="9">
        <f t="shared" si="8"/>
        <v>42557</v>
      </c>
      <c r="L133" s="9">
        <f t="shared" si="9"/>
        <v>42541.837511574078</v>
      </c>
      <c r="M133" t="b">
        <v>0</v>
      </c>
      <c r="N133">
        <v>0</v>
      </c>
      <c r="O133" t="b">
        <v>0</v>
      </c>
      <c r="P133" t="s">
        <v>8266</v>
      </c>
      <c r="Q133" t="s">
        <v>8309</v>
      </c>
      <c r="R133" t="s">
        <v>8312</v>
      </c>
      <c r="S133" s="5">
        <f t="shared" si="10"/>
        <v>0</v>
      </c>
      <c r="T133" s="4" t="e">
        <f t="shared" si="11"/>
        <v>#DIV/0!</v>
      </c>
    </row>
    <row r="134" spans="1:20" ht="60" x14ac:dyDescent="0.25">
      <c r="A134" s="3">
        <v>132</v>
      </c>
      <c r="B134" s="1" t="s">
        <v>134</v>
      </c>
      <c r="C134" s="1" t="s">
        <v>4242</v>
      </c>
      <c r="D134">
        <v>80000</v>
      </c>
      <c r="E13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s="9">
        <f t="shared" si="8"/>
        <v>41950.854247685187</v>
      </c>
      <c r="L134" s="9">
        <f t="shared" si="9"/>
        <v>41905.812581018516</v>
      </c>
      <c r="M134" t="b">
        <v>0</v>
      </c>
      <c r="N134">
        <v>81</v>
      </c>
      <c r="O134" t="b">
        <v>0</v>
      </c>
      <c r="P134" t="s">
        <v>8266</v>
      </c>
      <c r="Q134" t="s">
        <v>8309</v>
      </c>
      <c r="R134" t="s">
        <v>8312</v>
      </c>
      <c r="S134" s="5">
        <f t="shared" si="10"/>
        <v>9.5687499999999996</v>
      </c>
      <c r="T134" s="4">
        <f t="shared" si="11"/>
        <v>94.506172839506178</v>
      </c>
    </row>
    <row r="135" spans="1:20" ht="45" x14ac:dyDescent="0.25">
      <c r="A135" s="3">
        <v>133</v>
      </c>
      <c r="B135" s="1" t="s">
        <v>135</v>
      </c>
      <c r="C135" s="1" t="s">
        <v>4243</v>
      </c>
      <c r="D135">
        <v>71764</v>
      </c>
      <c r="E13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s="9">
        <f t="shared" si="8"/>
        <v>42521.729861111111</v>
      </c>
      <c r="L135" s="9">
        <f t="shared" si="9"/>
        <v>42491.80768518518</v>
      </c>
      <c r="M135" t="b">
        <v>0</v>
      </c>
      <c r="N135">
        <v>0</v>
      </c>
      <c r="O135" t="b">
        <v>0</v>
      </c>
      <c r="P135" t="s">
        <v>8266</v>
      </c>
      <c r="Q135" t="s">
        <v>8309</v>
      </c>
      <c r="R135" t="s">
        <v>8312</v>
      </c>
      <c r="S135" s="5">
        <f t="shared" si="10"/>
        <v>0</v>
      </c>
      <c r="T135" s="4" t="e">
        <f t="shared" si="11"/>
        <v>#DIV/0!</v>
      </c>
    </row>
    <row r="136" spans="1:20" ht="30" x14ac:dyDescent="0.25">
      <c r="A136" s="3">
        <v>134</v>
      </c>
      <c r="B136" s="1" t="s">
        <v>136</v>
      </c>
      <c r="C136" s="1" t="s">
        <v>4244</v>
      </c>
      <c r="D136">
        <v>5000</v>
      </c>
      <c r="E13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s="9">
        <f t="shared" si="8"/>
        <v>42251.708333333328</v>
      </c>
      <c r="L136" s="9">
        <f t="shared" si="9"/>
        <v>42221.909930555557</v>
      </c>
      <c r="M136" t="b">
        <v>0</v>
      </c>
      <c r="N136">
        <v>0</v>
      </c>
      <c r="O136" t="b">
        <v>0</v>
      </c>
      <c r="P136" t="s">
        <v>8266</v>
      </c>
      <c r="Q136" t="s">
        <v>8309</v>
      </c>
      <c r="R136" t="s">
        <v>8312</v>
      </c>
      <c r="S136" s="5">
        <f t="shared" si="10"/>
        <v>0</v>
      </c>
      <c r="T136" s="4" t="e">
        <f t="shared" si="11"/>
        <v>#DIV/0!</v>
      </c>
    </row>
    <row r="137" spans="1:20" ht="45" x14ac:dyDescent="0.25">
      <c r="A137" s="3">
        <v>135</v>
      </c>
      <c r="B137" s="1" t="s">
        <v>137</v>
      </c>
      <c r="C137" s="1" t="s">
        <v>4245</v>
      </c>
      <c r="D137">
        <v>3000</v>
      </c>
      <c r="E13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s="9">
        <f t="shared" si="8"/>
        <v>41821.791666666664</v>
      </c>
      <c r="L137" s="9">
        <f t="shared" si="9"/>
        <v>41788.381909722222</v>
      </c>
      <c r="M137" t="b">
        <v>0</v>
      </c>
      <c r="N137">
        <v>5</v>
      </c>
      <c r="O137" t="b">
        <v>0</v>
      </c>
      <c r="P137" t="s">
        <v>8266</v>
      </c>
      <c r="Q137" t="s">
        <v>8309</v>
      </c>
      <c r="R137" t="s">
        <v>8312</v>
      </c>
      <c r="S137" s="5">
        <f t="shared" si="10"/>
        <v>13.433333333333334</v>
      </c>
      <c r="T137" s="4">
        <f t="shared" si="11"/>
        <v>80.599999999999994</v>
      </c>
    </row>
    <row r="138" spans="1:20" ht="60" x14ac:dyDescent="0.25">
      <c r="A138" s="3">
        <v>136</v>
      </c>
      <c r="B138" s="1" t="s">
        <v>138</v>
      </c>
      <c r="C138" s="1" t="s">
        <v>4231</v>
      </c>
      <c r="D138">
        <v>3000</v>
      </c>
      <c r="E13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s="9">
        <f t="shared" si="8"/>
        <v>42140.427777777775</v>
      </c>
      <c r="L138" s="9">
        <f t="shared" si="9"/>
        <v>42096.410115740742</v>
      </c>
      <c r="M138" t="b">
        <v>0</v>
      </c>
      <c r="N138">
        <v>0</v>
      </c>
      <c r="O138" t="b">
        <v>0</v>
      </c>
      <c r="P138" t="s">
        <v>8266</v>
      </c>
      <c r="Q138" t="s">
        <v>8309</v>
      </c>
      <c r="R138" t="s">
        <v>8312</v>
      </c>
      <c r="S138" s="5">
        <f t="shared" si="10"/>
        <v>0</v>
      </c>
      <c r="T138" s="4" t="e">
        <f t="shared" si="11"/>
        <v>#DIV/0!</v>
      </c>
    </row>
    <row r="139" spans="1:20" ht="60" x14ac:dyDescent="0.25">
      <c r="A139" s="3">
        <v>137</v>
      </c>
      <c r="B139" s="1" t="s">
        <v>139</v>
      </c>
      <c r="C139" s="1" t="s">
        <v>4246</v>
      </c>
      <c r="D139">
        <v>55000</v>
      </c>
      <c r="E139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s="9">
        <f t="shared" si="8"/>
        <v>42289.573993055557</v>
      </c>
      <c r="L139" s="9">
        <f t="shared" si="9"/>
        <v>42239.573993055557</v>
      </c>
      <c r="M139" t="b">
        <v>0</v>
      </c>
      <c r="N139">
        <v>0</v>
      </c>
      <c r="O139" t="b">
        <v>0</v>
      </c>
      <c r="P139" t="s">
        <v>8266</v>
      </c>
      <c r="Q139" t="s">
        <v>8309</v>
      </c>
      <c r="R139" t="s">
        <v>8312</v>
      </c>
      <c r="S139" s="5">
        <f t="shared" si="10"/>
        <v>0</v>
      </c>
      <c r="T139" s="4" t="e">
        <f t="shared" si="11"/>
        <v>#DIV/0!</v>
      </c>
    </row>
    <row r="140" spans="1:20" ht="60" x14ac:dyDescent="0.25">
      <c r="A140" s="3">
        <v>138</v>
      </c>
      <c r="B140" s="1" t="s">
        <v>140</v>
      </c>
      <c r="C140" s="1" t="s">
        <v>4247</v>
      </c>
      <c r="D140">
        <v>150000</v>
      </c>
      <c r="E140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s="9">
        <f t="shared" si="8"/>
        <v>42217.207638888889</v>
      </c>
      <c r="L140" s="9">
        <f t="shared" si="9"/>
        <v>42186.257418981477</v>
      </c>
      <c r="M140" t="b">
        <v>0</v>
      </c>
      <c r="N140">
        <v>58</v>
      </c>
      <c r="O140" t="b">
        <v>0</v>
      </c>
      <c r="P140" t="s">
        <v>8266</v>
      </c>
      <c r="Q140" t="s">
        <v>8309</v>
      </c>
      <c r="R140" t="s">
        <v>8312</v>
      </c>
      <c r="S140" s="5">
        <f t="shared" si="10"/>
        <v>3.1413333333333333</v>
      </c>
      <c r="T140" s="4">
        <f t="shared" si="11"/>
        <v>81.241379310344826</v>
      </c>
    </row>
    <row r="141" spans="1:20" ht="45" x14ac:dyDescent="0.25">
      <c r="A141" s="3">
        <v>139</v>
      </c>
      <c r="B141" s="1" t="s">
        <v>141</v>
      </c>
      <c r="C141" s="1" t="s">
        <v>4248</v>
      </c>
      <c r="D141">
        <v>500</v>
      </c>
      <c r="E141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s="9">
        <f t="shared" si="8"/>
        <v>42197.920972222222</v>
      </c>
      <c r="L141" s="9">
        <f t="shared" si="9"/>
        <v>42187.920972222222</v>
      </c>
      <c r="M141" t="b">
        <v>0</v>
      </c>
      <c r="N141">
        <v>1</v>
      </c>
      <c r="O141" t="b">
        <v>0</v>
      </c>
      <c r="P141" t="s">
        <v>8266</v>
      </c>
      <c r="Q141" t="s">
        <v>8309</v>
      </c>
      <c r="R141" t="s">
        <v>8312</v>
      </c>
      <c r="S141" s="5">
        <f t="shared" si="10"/>
        <v>100</v>
      </c>
      <c r="T141" s="4">
        <f t="shared" si="11"/>
        <v>500</v>
      </c>
    </row>
    <row r="142" spans="1:20" ht="60" x14ac:dyDescent="0.25">
      <c r="A142" s="3">
        <v>140</v>
      </c>
      <c r="B142" s="1" t="s">
        <v>142</v>
      </c>
      <c r="C142" s="1" t="s">
        <v>4249</v>
      </c>
      <c r="D142">
        <v>200000</v>
      </c>
      <c r="E142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s="9">
        <f t="shared" si="8"/>
        <v>42083.15662037037</v>
      </c>
      <c r="L142" s="9">
        <f t="shared" si="9"/>
        <v>42053.198287037041</v>
      </c>
      <c r="M142" t="b">
        <v>0</v>
      </c>
      <c r="N142">
        <v>0</v>
      </c>
      <c r="O142" t="b">
        <v>0</v>
      </c>
      <c r="P142" t="s">
        <v>8266</v>
      </c>
      <c r="Q142" t="s">
        <v>8309</v>
      </c>
      <c r="R142" t="s">
        <v>8312</v>
      </c>
      <c r="S142" s="5">
        <f t="shared" si="10"/>
        <v>0</v>
      </c>
      <c r="T142" s="4" t="e">
        <f t="shared" si="11"/>
        <v>#DIV/0!</v>
      </c>
    </row>
    <row r="143" spans="1:20" ht="45" x14ac:dyDescent="0.25">
      <c r="A143" s="3">
        <v>141</v>
      </c>
      <c r="B143" s="1" t="s">
        <v>143</v>
      </c>
      <c r="C143" s="1" t="s">
        <v>4250</v>
      </c>
      <c r="D143">
        <v>12000</v>
      </c>
      <c r="E143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s="9">
        <f t="shared" si="8"/>
        <v>42155.153043981481</v>
      </c>
      <c r="L143" s="9">
        <f t="shared" si="9"/>
        <v>42110.153043981481</v>
      </c>
      <c r="M143" t="b">
        <v>0</v>
      </c>
      <c r="N143">
        <v>28</v>
      </c>
      <c r="O143" t="b">
        <v>0</v>
      </c>
      <c r="P143" t="s">
        <v>8266</v>
      </c>
      <c r="Q143" t="s">
        <v>8309</v>
      </c>
      <c r="R143" t="s">
        <v>8312</v>
      </c>
      <c r="S143" s="5">
        <f t="shared" si="10"/>
        <v>10.775</v>
      </c>
      <c r="T143" s="4">
        <f t="shared" si="11"/>
        <v>46.178571428571431</v>
      </c>
    </row>
    <row r="144" spans="1:20" ht="60" x14ac:dyDescent="0.25">
      <c r="A144" s="3">
        <v>142</v>
      </c>
      <c r="B144" s="1" t="s">
        <v>144</v>
      </c>
      <c r="C144" s="1" t="s">
        <v>4251</v>
      </c>
      <c r="D144">
        <v>3000</v>
      </c>
      <c r="E14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s="9">
        <f t="shared" si="8"/>
        <v>41959.934930555552</v>
      </c>
      <c r="L144" s="9">
        <f t="shared" si="9"/>
        <v>41938.893263888887</v>
      </c>
      <c r="M144" t="b">
        <v>0</v>
      </c>
      <c r="N144">
        <v>1</v>
      </c>
      <c r="O144" t="b">
        <v>0</v>
      </c>
      <c r="P144" t="s">
        <v>8266</v>
      </c>
      <c r="Q144" t="s">
        <v>8309</v>
      </c>
      <c r="R144" t="s">
        <v>8312</v>
      </c>
      <c r="S144" s="5">
        <f t="shared" si="10"/>
        <v>0.33333333333333337</v>
      </c>
      <c r="T144" s="4">
        <f t="shared" si="11"/>
        <v>10</v>
      </c>
    </row>
    <row r="145" spans="1:20" ht="60" x14ac:dyDescent="0.25">
      <c r="A145" s="3">
        <v>143</v>
      </c>
      <c r="B145" s="1" t="s">
        <v>145</v>
      </c>
      <c r="C145" s="1" t="s">
        <v>4252</v>
      </c>
      <c r="D145">
        <v>5500</v>
      </c>
      <c r="E14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s="9">
        <f t="shared" si="8"/>
        <v>42616.246527777781</v>
      </c>
      <c r="L145" s="9">
        <f t="shared" si="9"/>
        <v>42559.064143518524</v>
      </c>
      <c r="M145" t="b">
        <v>0</v>
      </c>
      <c r="N145">
        <v>0</v>
      </c>
      <c r="O145" t="b">
        <v>0</v>
      </c>
      <c r="P145" t="s">
        <v>8266</v>
      </c>
      <c r="Q145" t="s">
        <v>8309</v>
      </c>
      <c r="R145" t="s">
        <v>8312</v>
      </c>
      <c r="S145" s="5">
        <f t="shared" si="10"/>
        <v>0</v>
      </c>
      <c r="T145" s="4" t="e">
        <f t="shared" si="11"/>
        <v>#DIV/0!</v>
      </c>
    </row>
    <row r="146" spans="1:20" ht="45" x14ac:dyDescent="0.25">
      <c r="A146" s="3">
        <v>144</v>
      </c>
      <c r="B146" s="1" t="s">
        <v>146</v>
      </c>
      <c r="C146" s="1" t="s">
        <v>4253</v>
      </c>
      <c r="D146">
        <v>7500</v>
      </c>
      <c r="E14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s="9">
        <f t="shared" si="8"/>
        <v>42107.72074074074</v>
      </c>
      <c r="L146" s="9">
        <f t="shared" si="9"/>
        <v>42047.762407407412</v>
      </c>
      <c r="M146" t="b">
        <v>0</v>
      </c>
      <c r="N146">
        <v>37</v>
      </c>
      <c r="O146" t="b">
        <v>0</v>
      </c>
      <c r="P146" t="s">
        <v>8266</v>
      </c>
      <c r="Q146" t="s">
        <v>8309</v>
      </c>
      <c r="R146" t="s">
        <v>8312</v>
      </c>
      <c r="S146" s="5">
        <f t="shared" si="10"/>
        <v>27.6</v>
      </c>
      <c r="T146" s="4">
        <f t="shared" si="11"/>
        <v>55.945945945945944</v>
      </c>
    </row>
    <row r="147" spans="1:20" ht="60" x14ac:dyDescent="0.25">
      <c r="A147" s="3">
        <v>145</v>
      </c>
      <c r="B147" s="1" t="s">
        <v>147</v>
      </c>
      <c r="C147" s="1" t="s">
        <v>4254</v>
      </c>
      <c r="D147">
        <v>4500</v>
      </c>
      <c r="E14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s="9">
        <f t="shared" si="8"/>
        <v>42227.542268518519</v>
      </c>
      <c r="L147" s="9">
        <f t="shared" si="9"/>
        <v>42200.542268518519</v>
      </c>
      <c r="M147" t="b">
        <v>0</v>
      </c>
      <c r="N147">
        <v>9</v>
      </c>
      <c r="O147" t="b">
        <v>0</v>
      </c>
      <c r="P147" t="s">
        <v>8266</v>
      </c>
      <c r="Q147" t="s">
        <v>8309</v>
      </c>
      <c r="R147" t="s">
        <v>8312</v>
      </c>
      <c r="S147" s="5">
        <f t="shared" si="10"/>
        <v>7.5111111111111111</v>
      </c>
      <c r="T147" s="4">
        <f t="shared" si="11"/>
        <v>37.555555555555557</v>
      </c>
    </row>
    <row r="148" spans="1:20" ht="60" x14ac:dyDescent="0.25">
      <c r="A148" s="3">
        <v>146</v>
      </c>
      <c r="B148" s="1" t="s">
        <v>148</v>
      </c>
      <c r="C148" s="1" t="s">
        <v>4255</v>
      </c>
      <c r="D148">
        <v>20000</v>
      </c>
      <c r="E14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s="9">
        <f t="shared" si="8"/>
        <v>42753.016180555554</v>
      </c>
      <c r="L148" s="9">
        <f t="shared" si="9"/>
        <v>42693.016180555554</v>
      </c>
      <c r="M148" t="b">
        <v>0</v>
      </c>
      <c r="N148">
        <v>3</v>
      </c>
      <c r="O148" t="b">
        <v>0</v>
      </c>
      <c r="P148" t="s">
        <v>8266</v>
      </c>
      <c r="Q148" t="s">
        <v>8309</v>
      </c>
      <c r="R148" t="s">
        <v>8312</v>
      </c>
      <c r="S148" s="5">
        <f t="shared" si="10"/>
        <v>0.57499999999999996</v>
      </c>
      <c r="T148" s="4">
        <f t="shared" si="11"/>
        <v>38.333333333333336</v>
      </c>
    </row>
    <row r="149" spans="1:20" ht="30" x14ac:dyDescent="0.25">
      <c r="A149" s="3">
        <v>147</v>
      </c>
      <c r="B149" s="1" t="s">
        <v>149</v>
      </c>
      <c r="C149" s="1" t="s">
        <v>4256</v>
      </c>
      <c r="D149">
        <v>7000</v>
      </c>
      <c r="E149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s="9">
        <f t="shared" si="8"/>
        <v>42012.762499999997</v>
      </c>
      <c r="L149" s="9">
        <f t="shared" si="9"/>
        <v>41969.767824074079</v>
      </c>
      <c r="M149" t="b">
        <v>0</v>
      </c>
      <c r="N149">
        <v>0</v>
      </c>
      <c r="O149" t="b">
        <v>0</v>
      </c>
      <c r="P149" t="s">
        <v>8266</v>
      </c>
      <c r="Q149" t="s">
        <v>8309</v>
      </c>
      <c r="R149" t="s">
        <v>8312</v>
      </c>
      <c r="S149" s="5">
        <f t="shared" si="10"/>
        <v>0</v>
      </c>
      <c r="T149" s="4" t="e">
        <f t="shared" si="11"/>
        <v>#DIV/0!</v>
      </c>
    </row>
    <row r="150" spans="1:20" ht="60" x14ac:dyDescent="0.25">
      <c r="A150" s="3">
        <v>148</v>
      </c>
      <c r="B150" s="1" t="s">
        <v>150</v>
      </c>
      <c r="C150" s="1" t="s">
        <v>4257</v>
      </c>
      <c r="D150">
        <v>50000</v>
      </c>
      <c r="E150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s="9">
        <f t="shared" si="8"/>
        <v>42427.281666666662</v>
      </c>
      <c r="L150" s="9">
        <f t="shared" si="9"/>
        <v>42397.281666666662</v>
      </c>
      <c r="M150" t="b">
        <v>0</v>
      </c>
      <c r="N150">
        <v>2</v>
      </c>
      <c r="O150" t="b">
        <v>0</v>
      </c>
      <c r="P150" t="s">
        <v>8266</v>
      </c>
      <c r="Q150" t="s">
        <v>8309</v>
      </c>
      <c r="R150" t="s">
        <v>8312</v>
      </c>
      <c r="S150" s="5">
        <f t="shared" si="10"/>
        <v>0.08</v>
      </c>
      <c r="T150" s="4">
        <f t="shared" si="11"/>
        <v>20</v>
      </c>
    </row>
    <row r="151" spans="1:20" ht="60" x14ac:dyDescent="0.25">
      <c r="A151" s="3">
        <v>149</v>
      </c>
      <c r="B151" s="1" t="s">
        <v>151</v>
      </c>
      <c r="C151" s="1" t="s">
        <v>4258</v>
      </c>
      <c r="D151">
        <v>10000</v>
      </c>
      <c r="E151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s="9">
        <f t="shared" si="8"/>
        <v>41998.333333333328</v>
      </c>
      <c r="L151" s="9">
        <f t="shared" si="9"/>
        <v>41968.172106481477</v>
      </c>
      <c r="M151" t="b">
        <v>0</v>
      </c>
      <c r="N151">
        <v>6</v>
      </c>
      <c r="O151" t="b">
        <v>0</v>
      </c>
      <c r="P151" t="s">
        <v>8266</v>
      </c>
      <c r="Q151" t="s">
        <v>8309</v>
      </c>
      <c r="R151" t="s">
        <v>8312</v>
      </c>
      <c r="S151" s="5">
        <f t="shared" si="10"/>
        <v>0.91999999999999993</v>
      </c>
      <c r="T151" s="4">
        <f t="shared" si="11"/>
        <v>15.333333333333334</v>
      </c>
    </row>
    <row r="152" spans="1:20" ht="45" x14ac:dyDescent="0.25">
      <c r="A152" s="3">
        <v>150</v>
      </c>
      <c r="B152" s="1" t="s">
        <v>152</v>
      </c>
      <c r="C152" s="1" t="s">
        <v>4259</v>
      </c>
      <c r="D152">
        <v>130000</v>
      </c>
      <c r="E152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s="9">
        <f t="shared" si="8"/>
        <v>42150.161828703705</v>
      </c>
      <c r="L152" s="9">
        <f t="shared" si="9"/>
        <v>42090.161828703705</v>
      </c>
      <c r="M152" t="b">
        <v>0</v>
      </c>
      <c r="N152">
        <v>67</v>
      </c>
      <c r="O152" t="b">
        <v>0</v>
      </c>
      <c r="P152" t="s">
        <v>8266</v>
      </c>
      <c r="Q152" t="s">
        <v>8309</v>
      </c>
      <c r="R152" t="s">
        <v>8312</v>
      </c>
      <c r="S152" s="5">
        <f t="shared" si="10"/>
        <v>23.163076923076922</v>
      </c>
      <c r="T152" s="4">
        <f t="shared" si="11"/>
        <v>449.43283582089555</v>
      </c>
    </row>
    <row r="153" spans="1:20" ht="60" x14ac:dyDescent="0.25">
      <c r="A153" s="3">
        <v>151</v>
      </c>
      <c r="B153" s="1" t="s">
        <v>153</v>
      </c>
      <c r="C153" s="1" t="s">
        <v>4260</v>
      </c>
      <c r="D153">
        <v>250000</v>
      </c>
      <c r="E153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s="9">
        <f t="shared" si="8"/>
        <v>42173.550821759258</v>
      </c>
      <c r="L153" s="9">
        <f t="shared" si="9"/>
        <v>42113.550821759258</v>
      </c>
      <c r="M153" t="b">
        <v>0</v>
      </c>
      <c r="N153">
        <v>5</v>
      </c>
      <c r="O153" t="b">
        <v>0</v>
      </c>
      <c r="P153" t="s">
        <v>8266</v>
      </c>
      <c r="Q153" t="s">
        <v>8309</v>
      </c>
      <c r="R153" t="s">
        <v>8312</v>
      </c>
      <c r="S153" s="5">
        <f t="shared" si="10"/>
        <v>5.5999999999999994E-2</v>
      </c>
      <c r="T153" s="4">
        <f t="shared" si="11"/>
        <v>28</v>
      </c>
    </row>
    <row r="154" spans="1:20" ht="30" x14ac:dyDescent="0.25">
      <c r="A154" s="3">
        <v>152</v>
      </c>
      <c r="B154" s="1" t="s">
        <v>154</v>
      </c>
      <c r="C154" s="1" t="s">
        <v>4261</v>
      </c>
      <c r="D154">
        <v>380000</v>
      </c>
      <c r="E15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s="9">
        <f t="shared" si="8"/>
        <v>41905.077546296299</v>
      </c>
      <c r="L154" s="9">
        <f t="shared" si="9"/>
        <v>41875.077546296299</v>
      </c>
      <c r="M154" t="b">
        <v>0</v>
      </c>
      <c r="N154">
        <v>2</v>
      </c>
      <c r="O154" t="b">
        <v>0</v>
      </c>
      <c r="P154" t="s">
        <v>8266</v>
      </c>
      <c r="Q154" t="s">
        <v>8309</v>
      </c>
      <c r="R154" t="s">
        <v>8312</v>
      </c>
      <c r="S154" s="5">
        <f t="shared" si="10"/>
        <v>7.8947368421052634E-3</v>
      </c>
      <c r="T154" s="4">
        <f t="shared" si="11"/>
        <v>15</v>
      </c>
    </row>
    <row r="155" spans="1:20" ht="45" x14ac:dyDescent="0.25">
      <c r="A155" s="3">
        <v>153</v>
      </c>
      <c r="B155" s="1" t="s">
        <v>155</v>
      </c>
      <c r="C155" s="1" t="s">
        <v>4262</v>
      </c>
      <c r="D155">
        <v>50000</v>
      </c>
      <c r="E15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s="9">
        <f t="shared" si="8"/>
        <v>41975.627824074079</v>
      </c>
      <c r="L155" s="9">
        <f t="shared" si="9"/>
        <v>41933.586157407408</v>
      </c>
      <c r="M155" t="b">
        <v>0</v>
      </c>
      <c r="N155">
        <v>10</v>
      </c>
      <c r="O155" t="b">
        <v>0</v>
      </c>
      <c r="P155" t="s">
        <v>8266</v>
      </c>
      <c r="Q155" t="s">
        <v>8309</v>
      </c>
      <c r="R155" t="s">
        <v>8312</v>
      </c>
      <c r="S155" s="5">
        <f t="shared" si="10"/>
        <v>0.71799999999999997</v>
      </c>
      <c r="T155" s="4">
        <f t="shared" si="11"/>
        <v>35.9</v>
      </c>
    </row>
    <row r="156" spans="1:20" ht="45" x14ac:dyDescent="0.25">
      <c r="A156" s="3">
        <v>154</v>
      </c>
      <c r="B156" s="1" t="s">
        <v>156</v>
      </c>
      <c r="C156" s="1" t="s">
        <v>4263</v>
      </c>
      <c r="D156">
        <v>1500</v>
      </c>
      <c r="E15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s="9">
        <f t="shared" si="8"/>
        <v>42158.547395833331</v>
      </c>
      <c r="L156" s="9">
        <f t="shared" si="9"/>
        <v>42115.547395833331</v>
      </c>
      <c r="M156" t="b">
        <v>0</v>
      </c>
      <c r="N156">
        <v>3</v>
      </c>
      <c r="O156" t="b">
        <v>0</v>
      </c>
      <c r="P156" t="s">
        <v>8266</v>
      </c>
      <c r="Q156" t="s">
        <v>8309</v>
      </c>
      <c r="R156" t="s">
        <v>8312</v>
      </c>
      <c r="S156" s="5">
        <f t="shared" si="10"/>
        <v>2.666666666666667</v>
      </c>
      <c r="T156" s="4">
        <f t="shared" si="11"/>
        <v>13.333333333333334</v>
      </c>
    </row>
    <row r="157" spans="1:20" ht="60" x14ac:dyDescent="0.25">
      <c r="A157" s="3">
        <v>155</v>
      </c>
      <c r="B157" s="1" t="s">
        <v>157</v>
      </c>
      <c r="C157" s="1" t="s">
        <v>4264</v>
      </c>
      <c r="D157">
        <v>1350000</v>
      </c>
      <c r="E15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s="9">
        <f t="shared" si="8"/>
        <v>42208.559432870374</v>
      </c>
      <c r="L157" s="9">
        <f t="shared" si="9"/>
        <v>42168.559432870374</v>
      </c>
      <c r="M157" t="b">
        <v>0</v>
      </c>
      <c r="N157">
        <v>4</v>
      </c>
      <c r="O157" t="b">
        <v>0</v>
      </c>
      <c r="P157" t="s">
        <v>8266</v>
      </c>
      <c r="Q157" t="s">
        <v>8309</v>
      </c>
      <c r="R157" t="s">
        <v>8312</v>
      </c>
      <c r="S157" s="5">
        <f t="shared" si="10"/>
        <v>6.0000000000000001E-3</v>
      </c>
      <c r="T157" s="4">
        <f t="shared" si="11"/>
        <v>20.25</v>
      </c>
    </row>
    <row r="158" spans="1:20" ht="60" x14ac:dyDescent="0.25">
      <c r="A158" s="3">
        <v>156</v>
      </c>
      <c r="B158" s="1" t="s">
        <v>158</v>
      </c>
      <c r="C158" s="1" t="s">
        <v>4265</v>
      </c>
      <c r="D158">
        <v>35000</v>
      </c>
      <c r="E15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s="9">
        <f t="shared" si="8"/>
        <v>41854.124953703707</v>
      </c>
      <c r="L158" s="9">
        <f t="shared" si="9"/>
        <v>41794.124953703707</v>
      </c>
      <c r="M158" t="b">
        <v>0</v>
      </c>
      <c r="N158">
        <v>15</v>
      </c>
      <c r="O158" t="b">
        <v>0</v>
      </c>
      <c r="P158" t="s">
        <v>8266</v>
      </c>
      <c r="Q158" t="s">
        <v>8309</v>
      </c>
      <c r="R158" t="s">
        <v>8312</v>
      </c>
      <c r="S158" s="5">
        <f t="shared" si="10"/>
        <v>5.0999999999999996</v>
      </c>
      <c r="T158" s="4">
        <f t="shared" si="11"/>
        <v>119</v>
      </c>
    </row>
    <row r="159" spans="1:20" ht="45" x14ac:dyDescent="0.25">
      <c r="A159" s="3">
        <v>157</v>
      </c>
      <c r="B159" s="1" t="s">
        <v>159</v>
      </c>
      <c r="C159" s="1" t="s">
        <v>4266</v>
      </c>
      <c r="D159">
        <v>2995</v>
      </c>
      <c r="E159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s="9">
        <f t="shared" si="8"/>
        <v>42426.911712962959</v>
      </c>
      <c r="L159" s="9">
        <f t="shared" si="9"/>
        <v>42396.911712962959</v>
      </c>
      <c r="M159" t="b">
        <v>0</v>
      </c>
      <c r="N159">
        <v>2</v>
      </c>
      <c r="O159" t="b">
        <v>0</v>
      </c>
      <c r="P159" t="s">
        <v>8266</v>
      </c>
      <c r="Q159" t="s">
        <v>8309</v>
      </c>
      <c r="R159" t="s">
        <v>8312</v>
      </c>
      <c r="S159" s="5">
        <f t="shared" si="10"/>
        <v>0.26711185308848079</v>
      </c>
      <c r="T159" s="4">
        <f t="shared" si="11"/>
        <v>4</v>
      </c>
    </row>
    <row r="160" spans="1:20" ht="60" x14ac:dyDescent="0.25">
      <c r="A160" s="3">
        <v>158</v>
      </c>
      <c r="B160" s="1" t="s">
        <v>160</v>
      </c>
      <c r="C160" s="1" t="s">
        <v>4267</v>
      </c>
      <c r="D160">
        <v>5000</v>
      </c>
      <c r="E160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s="9">
        <f t="shared" si="8"/>
        <v>41934.07671296296</v>
      </c>
      <c r="L160" s="9">
        <f t="shared" si="9"/>
        <v>41904.07671296296</v>
      </c>
      <c r="M160" t="b">
        <v>0</v>
      </c>
      <c r="N160">
        <v>0</v>
      </c>
      <c r="O160" t="b">
        <v>0</v>
      </c>
      <c r="P160" t="s">
        <v>8266</v>
      </c>
      <c r="Q160" t="s">
        <v>8309</v>
      </c>
      <c r="R160" t="s">
        <v>8312</v>
      </c>
      <c r="S160" s="5">
        <f t="shared" si="10"/>
        <v>0</v>
      </c>
      <c r="T160" s="4" t="e">
        <f t="shared" si="11"/>
        <v>#DIV/0!</v>
      </c>
    </row>
    <row r="161" spans="1:20" ht="60" x14ac:dyDescent="0.25">
      <c r="A161" s="3">
        <v>159</v>
      </c>
      <c r="B161" s="1" t="s">
        <v>161</v>
      </c>
      <c r="C161" s="1" t="s">
        <v>4268</v>
      </c>
      <c r="D161">
        <v>500000</v>
      </c>
      <c r="E161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s="9">
        <f t="shared" si="8"/>
        <v>42554.434548611112</v>
      </c>
      <c r="L161" s="9">
        <f t="shared" si="9"/>
        <v>42514.434548611112</v>
      </c>
      <c r="M161" t="b">
        <v>0</v>
      </c>
      <c r="N161">
        <v>1</v>
      </c>
      <c r="O161" t="b">
        <v>0</v>
      </c>
      <c r="P161" t="s">
        <v>8266</v>
      </c>
      <c r="Q161" t="s">
        <v>8309</v>
      </c>
      <c r="R161" t="s">
        <v>8312</v>
      </c>
      <c r="S161" s="5">
        <f t="shared" si="10"/>
        <v>2E-3</v>
      </c>
      <c r="T161" s="4">
        <f t="shared" si="11"/>
        <v>10</v>
      </c>
    </row>
    <row r="162" spans="1:20" ht="60" x14ac:dyDescent="0.25">
      <c r="A162" s="3">
        <v>160</v>
      </c>
      <c r="B162" s="1" t="s">
        <v>162</v>
      </c>
      <c r="C162" s="1" t="s">
        <v>4269</v>
      </c>
      <c r="D162">
        <v>5000</v>
      </c>
      <c r="E162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s="9">
        <f t="shared" si="8"/>
        <v>42231.913090277783</v>
      </c>
      <c r="L162" s="9">
        <f t="shared" si="9"/>
        <v>42171.913090277783</v>
      </c>
      <c r="M162" t="b">
        <v>0</v>
      </c>
      <c r="N162">
        <v>0</v>
      </c>
      <c r="O162" t="b">
        <v>0</v>
      </c>
      <c r="P162" t="s">
        <v>8267</v>
      </c>
      <c r="Q162" t="s">
        <v>8309</v>
      </c>
      <c r="R162" t="s">
        <v>8313</v>
      </c>
      <c r="S162" s="5">
        <f t="shared" si="10"/>
        <v>0</v>
      </c>
      <c r="T162" s="4" t="e">
        <f t="shared" si="11"/>
        <v>#DIV/0!</v>
      </c>
    </row>
    <row r="163" spans="1:20" ht="60" x14ac:dyDescent="0.25">
      <c r="A163" s="3">
        <v>161</v>
      </c>
      <c r="B163" s="1" t="s">
        <v>163</v>
      </c>
      <c r="C163" s="1" t="s">
        <v>4270</v>
      </c>
      <c r="D163">
        <v>50000</v>
      </c>
      <c r="E163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s="9">
        <f t="shared" si="8"/>
        <v>41822.687442129631</v>
      </c>
      <c r="L163" s="9">
        <f t="shared" si="9"/>
        <v>41792.687442129631</v>
      </c>
      <c r="M163" t="b">
        <v>0</v>
      </c>
      <c r="N163">
        <v>1</v>
      </c>
      <c r="O163" t="b">
        <v>0</v>
      </c>
      <c r="P163" t="s">
        <v>8267</v>
      </c>
      <c r="Q163" t="s">
        <v>8309</v>
      </c>
      <c r="R163" t="s">
        <v>8313</v>
      </c>
      <c r="S163" s="5">
        <f t="shared" si="10"/>
        <v>0.01</v>
      </c>
      <c r="T163" s="4">
        <f t="shared" si="11"/>
        <v>5</v>
      </c>
    </row>
    <row r="164" spans="1:20" ht="45" x14ac:dyDescent="0.25">
      <c r="A164" s="3">
        <v>162</v>
      </c>
      <c r="B164" s="1" t="s">
        <v>164</v>
      </c>
      <c r="C164" s="1" t="s">
        <v>4271</v>
      </c>
      <c r="D164">
        <v>2800</v>
      </c>
      <c r="E16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s="9">
        <f t="shared" si="8"/>
        <v>41867.987500000003</v>
      </c>
      <c r="L164" s="9">
        <f t="shared" si="9"/>
        <v>41835.126805555556</v>
      </c>
      <c r="M164" t="b">
        <v>0</v>
      </c>
      <c r="N164">
        <v>10</v>
      </c>
      <c r="O164" t="b">
        <v>0</v>
      </c>
      <c r="P164" t="s">
        <v>8267</v>
      </c>
      <c r="Q164" t="s">
        <v>8309</v>
      </c>
      <c r="R164" t="s">
        <v>8313</v>
      </c>
      <c r="S164" s="5">
        <f t="shared" si="10"/>
        <v>15.535714285714286</v>
      </c>
      <c r="T164" s="4">
        <f t="shared" si="11"/>
        <v>43.5</v>
      </c>
    </row>
    <row r="165" spans="1:20" ht="60" x14ac:dyDescent="0.25">
      <c r="A165" s="3">
        <v>163</v>
      </c>
      <c r="B165" s="1" t="s">
        <v>165</v>
      </c>
      <c r="C165" s="1" t="s">
        <v>4272</v>
      </c>
      <c r="D165">
        <v>2000000</v>
      </c>
      <c r="E16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s="9">
        <f t="shared" si="8"/>
        <v>42278</v>
      </c>
      <c r="L165" s="9">
        <f t="shared" si="9"/>
        <v>42243.961273148147</v>
      </c>
      <c r="M165" t="b">
        <v>0</v>
      </c>
      <c r="N165">
        <v>0</v>
      </c>
      <c r="O165" t="b">
        <v>0</v>
      </c>
      <c r="P165" t="s">
        <v>8267</v>
      </c>
      <c r="Q165" t="s">
        <v>8309</v>
      </c>
      <c r="R165" t="s">
        <v>8313</v>
      </c>
      <c r="S165" s="5">
        <f t="shared" si="10"/>
        <v>0</v>
      </c>
      <c r="T165" s="4" t="e">
        <f t="shared" si="11"/>
        <v>#DIV/0!</v>
      </c>
    </row>
    <row r="166" spans="1:20" ht="60" x14ac:dyDescent="0.25">
      <c r="A166" s="3">
        <v>164</v>
      </c>
      <c r="B166" s="1" t="s">
        <v>166</v>
      </c>
      <c r="C166" s="1" t="s">
        <v>4273</v>
      </c>
      <c r="D166">
        <v>120000</v>
      </c>
      <c r="E16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s="9">
        <f t="shared" si="8"/>
        <v>41901.762743055559</v>
      </c>
      <c r="L166" s="9">
        <f t="shared" si="9"/>
        <v>41841.762743055559</v>
      </c>
      <c r="M166" t="b">
        <v>0</v>
      </c>
      <c r="N166">
        <v>7</v>
      </c>
      <c r="O166" t="b">
        <v>0</v>
      </c>
      <c r="P166" t="s">
        <v>8267</v>
      </c>
      <c r="Q166" t="s">
        <v>8309</v>
      </c>
      <c r="R166" t="s">
        <v>8313</v>
      </c>
      <c r="S166" s="5">
        <f t="shared" si="10"/>
        <v>0.53333333333333333</v>
      </c>
      <c r="T166" s="4">
        <f t="shared" si="11"/>
        <v>91.428571428571431</v>
      </c>
    </row>
    <row r="167" spans="1:20" ht="30" x14ac:dyDescent="0.25">
      <c r="A167" s="3">
        <v>165</v>
      </c>
      <c r="B167" s="1" t="s">
        <v>167</v>
      </c>
      <c r="C167" s="1" t="s">
        <v>4274</v>
      </c>
      <c r="D167">
        <v>17000</v>
      </c>
      <c r="E16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s="9">
        <f t="shared" si="8"/>
        <v>42381.658842592587</v>
      </c>
      <c r="L167" s="9">
        <f t="shared" si="9"/>
        <v>42351.658842592587</v>
      </c>
      <c r="M167" t="b">
        <v>0</v>
      </c>
      <c r="N167">
        <v>0</v>
      </c>
      <c r="O167" t="b">
        <v>0</v>
      </c>
      <c r="P167" t="s">
        <v>8267</v>
      </c>
      <c r="Q167" t="s">
        <v>8309</v>
      </c>
      <c r="R167" t="s">
        <v>8313</v>
      </c>
      <c r="S167" s="5">
        <f t="shared" si="10"/>
        <v>0</v>
      </c>
      <c r="T167" s="4" t="e">
        <f t="shared" si="11"/>
        <v>#DIV/0!</v>
      </c>
    </row>
    <row r="168" spans="1:20" ht="45" x14ac:dyDescent="0.25">
      <c r="A168" s="3">
        <v>166</v>
      </c>
      <c r="B168" s="1" t="s">
        <v>168</v>
      </c>
      <c r="C168" s="1" t="s">
        <v>4275</v>
      </c>
      <c r="D168">
        <v>5000</v>
      </c>
      <c r="E16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s="9">
        <f t="shared" si="8"/>
        <v>42751.075949074075</v>
      </c>
      <c r="L168" s="9">
        <f t="shared" si="9"/>
        <v>42721.075949074075</v>
      </c>
      <c r="M168" t="b">
        <v>0</v>
      </c>
      <c r="N168">
        <v>1</v>
      </c>
      <c r="O168" t="b">
        <v>0</v>
      </c>
      <c r="P168" t="s">
        <v>8267</v>
      </c>
      <c r="Q168" t="s">
        <v>8309</v>
      </c>
      <c r="R168" t="s">
        <v>8313</v>
      </c>
      <c r="S168" s="5">
        <f t="shared" si="10"/>
        <v>60</v>
      </c>
      <c r="T168" s="4">
        <f t="shared" si="11"/>
        <v>3000</v>
      </c>
    </row>
    <row r="169" spans="1:20" ht="45" x14ac:dyDescent="0.25">
      <c r="A169" s="3">
        <v>167</v>
      </c>
      <c r="B169" s="1" t="s">
        <v>169</v>
      </c>
      <c r="C169" s="1" t="s">
        <v>4276</v>
      </c>
      <c r="D169">
        <v>110000</v>
      </c>
      <c r="E169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s="9">
        <f t="shared" si="8"/>
        <v>42220.927488425921</v>
      </c>
      <c r="L169" s="9">
        <f t="shared" si="9"/>
        <v>42160.927488425921</v>
      </c>
      <c r="M169" t="b">
        <v>0</v>
      </c>
      <c r="N169">
        <v>2</v>
      </c>
      <c r="O169" t="b">
        <v>0</v>
      </c>
      <c r="P169" t="s">
        <v>8267</v>
      </c>
      <c r="Q169" t="s">
        <v>8309</v>
      </c>
      <c r="R169" t="s">
        <v>8313</v>
      </c>
      <c r="S169" s="5">
        <f t="shared" si="10"/>
        <v>0.01</v>
      </c>
      <c r="T169" s="4">
        <f t="shared" si="11"/>
        <v>5.5</v>
      </c>
    </row>
    <row r="170" spans="1:20" ht="60" x14ac:dyDescent="0.25">
      <c r="A170" s="3">
        <v>168</v>
      </c>
      <c r="B170" s="1" t="s">
        <v>170</v>
      </c>
      <c r="C170" s="1" t="s">
        <v>4277</v>
      </c>
      <c r="D170">
        <v>8000</v>
      </c>
      <c r="E170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s="9">
        <f t="shared" si="8"/>
        <v>42082.793634259258</v>
      </c>
      <c r="L170" s="9">
        <f t="shared" si="9"/>
        <v>42052.83530092593</v>
      </c>
      <c r="M170" t="b">
        <v>0</v>
      </c>
      <c r="N170">
        <v>3</v>
      </c>
      <c r="O170" t="b">
        <v>0</v>
      </c>
      <c r="P170" t="s">
        <v>8267</v>
      </c>
      <c r="Q170" t="s">
        <v>8309</v>
      </c>
      <c r="R170" t="s">
        <v>8313</v>
      </c>
      <c r="S170" s="5">
        <f t="shared" si="10"/>
        <v>4.0625</v>
      </c>
      <c r="T170" s="4">
        <f t="shared" si="11"/>
        <v>108.33333333333333</v>
      </c>
    </row>
    <row r="171" spans="1:20" ht="60" x14ac:dyDescent="0.25">
      <c r="A171" s="3">
        <v>169</v>
      </c>
      <c r="B171" s="1" t="s">
        <v>171</v>
      </c>
      <c r="C171" s="1" t="s">
        <v>4278</v>
      </c>
      <c r="D171">
        <v>2500</v>
      </c>
      <c r="E171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s="9">
        <f t="shared" si="8"/>
        <v>41930.505312499998</v>
      </c>
      <c r="L171" s="9">
        <f t="shared" si="9"/>
        <v>41900.505312499998</v>
      </c>
      <c r="M171" t="b">
        <v>0</v>
      </c>
      <c r="N171">
        <v>10</v>
      </c>
      <c r="O171" t="b">
        <v>0</v>
      </c>
      <c r="P171" t="s">
        <v>8267</v>
      </c>
      <c r="Q171" t="s">
        <v>8309</v>
      </c>
      <c r="R171" t="s">
        <v>8313</v>
      </c>
      <c r="S171" s="5">
        <f t="shared" si="10"/>
        <v>22.400000000000002</v>
      </c>
      <c r="T171" s="4">
        <f t="shared" si="11"/>
        <v>56</v>
      </c>
    </row>
    <row r="172" spans="1:20" ht="60" x14ac:dyDescent="0.25">
      <c r="A172" s="3">
        <v>170</v>
      </c>
      <c r="B172" s="1" t="s">
        <v>172</v>
      </c>
      <c r="C172" s="1" t="s">
        <v>4279</v>
      </c>
      <c r="D172">
        <v>10000</v>
      </c>
      <c r="E172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s="9">
        <f t="shared" si="8"/>
        <v>42246.227777777778</v>
      </c>
      <c r="L172" s="9">
        <f t="shared" si="9"/>
        <v>42216.977812500001</v>
      </c>
      <c r="M172" t="b">
        <v>0</v>
      </c>
      <c r="N172">
        <v>10</v>
      </c>
      <c r="O172" t="b">
        <v>0</v>
      </c>
      <c r="P172" t="s">
        <v>8267</v>
      </c>
      <c r="Q172" t="s">
        <v>8309</v>
      </c>
      <c r="R172" t="s">
        <v>8313</v>
      </c>
      <c r="S172" s="5">
        <f t="shared" si="10"/>
        <v>3.25</v>
      </c>
      <c r="T172" s="4">
        <f t="shared" si="11"/>
        <v>32.5</v>
      </c>
    </row>
    <row r="173" spans="1:20" ht="45" x14ac:dyDescent="0.25">
      <c r="A173" s="3">
        <v>171</v>
      </c>
      <c r="B173" s="1" t="s">
        <v>173</v>
      </c>
      <c r="C173" s="1" t="s">
        <v>4280</v>
      </c>
      <c r="D173">
        <v>50000</v>
      </c>
      <c r="E173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s="9">
        <f t="shared" si="8"/>
        <v>42594.180717592593</v>
      </c>
      <c r="L173" s="9">
        <f t="shared" si="9"/>
        <v>42534.180717592593</v>
      </c>
      <c r="M173" t="b">
        <v>0</v>
      </c>
      <c r="N173">
        <v>1</v>
      </c>
      <c r="O173" t="b">
        <v>0</v>
      </c>
      <c r="P173" t="s">
        <v>8267</v>
      </c>
      <c r="Q173" t="s">
        <v>8309</v>
      </c>
      <c r="R173" t="s">
        <v>8313</v>
      </c>
      <c r="S173" s="5">
        <f t="shared" si="10"/>
        <v>2E-3</v>
      </c>
      <c r="T173" s="4">
        <f t="shared" si="11"/>
        <v>1</v>
      </c>
    </row>
    <row r="174" spans="1:20" ht="45" x14ac:dyDescent="0.25">
      <c r="A174" s="3">
        <v>172</v>
      </c>
      <c r="B174" s="1" t="s">
        <v>174</v>
      </c>
      <c r="C174" s="1" t="s">
        <v>4281</v>
      </c>
      <c r="D174">
        <v>95000</v>
      </c>
      <c r="E17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s="9">
        <f t="shared" si="8"/>
        <v>42082.353275462956</v>
      </c>
      <c r="L174" s="9">
        <f t="shared" si="9"/>
        <v>42047.394942129627</v>
      </c>
      <c r="M174" t="b">
        <v>0</v>
      </c>
      <c r="N174">
        <v>0</v>
      </c>
      <c r="O174" t="b">
        <v>0</v>
      </c>
      <c r="P174" t="s">
        <v>8267</v>
      </c>
      <c r="Q174" t="s">
        <v>8309</v>
      </c>
      <c r="R174" t="s">
        <v>8313</v>
      </c>
      <c r="S174" s="5">
        <f t="shared" si="10"/>
        <v>0</v>
      </c>
      <c r="T174" s="4" t="e">
        <f t="shared" si="11"/>
        <v>#DIV/0!</v>
      </c>
    </row>
    <row r="175" spans="1:20" ht="45" x14ac:dyDescent="0.25">
      <c r="A175" s="3">
        <v>173</v>
      </c>
      <c r="B175" s="1" t="s">
        <v>175</v>
      </c>
      <c r="C175" s="1" t="s">
        <v>4282</v>
      </c>
      <c r="D175">
        <v>1110</v>
      </c>
      <c r="E17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s="9">
        <f t="shared" si="8"/>
        <v>42063.573009259257</v>
      </c>
      <c r="L175" s="9">
        <f t="shared" si="9"/>
        <v>42033.573009259257</v>
      </c>
      <c r="M175" t="b">
        <v>0</v>
      </c>
      <c r="N175">
        <v>0</v>
      </c>
      <c r="O175" t="b">
        <v>0</v>
      </c>
      <c r="P175" t="s">
        <v>8267</v>
      </c>
      <c r="Q175" t="s">
        <v>8309</v>
      </c>
      <c r="R175" t="s">
        <v>8313</v>
      </c>
      <c r="S175" s="5">
        <f t="shared" si="10"/>
        <v>0</v>
      </c>
      <c r="T175" s="4" t="e">
        <f t="shared" si="11"/>
        <v>#DIV/0!</v>
      </c>
    </row>
    <row r="176" spans="1:20" ht="60" x14ac:dyDescent="0.25">
      <c r="A176" s="3">
        <v>174</v>
      </c>
      <c r="B176" s="1" t="s">
        <v>176</v>
      </c>
      <c r="C176" s="1" t="s">
        <v>4283</v>
      </c>
      <c r="D176">
        <v>6000</v>
      </c>
      <c r="E17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s="9">
        <f t="shared" si="8"/>
        <v>42132.758981481486</v>
      </c>
      <c r="L176" s="9">
        <f t="shared" si="9"/>
        <v>42072.758981481486</v>
      </c>
      <c r="M176" t="b">
        <v>0</v>
      </c>
      <c r="N176">
        <v>0</v>
      </c>
      <c r="O176" t="b">
        <v>0</v>
      </c>
      <c r="P176" t="s">
        <v>8267</v>
      </c>
      <c r="Q176" t="s">
        <v>8309</v>
      </c>
      <c r="R176" t="s">
        <v>8313</v>
      </c>
      <c r="S176" s="5">
        <f t="shared" si="10"/>
        <v>0</v>
      </c>
      <c r="T176" s="4" t="e">
        <f t="shared" si="11"/>
        <v>#DIV/0!</v>
      </c>
    </row>
    <row r="177" spans="1:20" ht="60" x14ac:dyDescent="0.25">
      <c r="A177" s="3">
        <v>175</v>
      </c>
      <c r="B177" s="1" t="s">
        <v>177</v>
      </c>
      <c r="C177" s="1" t="s">
        <v>4284</v>
      </c>
      <c r="D177">
        <v>20000</v>
      </c>
      <c r="E17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s="9">
        <f t="shared" si="8"/>
        <v>41880.777905092589</v>
      </c>
      <c r="L177" s="9">
        <f t="shared" si="9"/>
        <v>41855.777905092589</v>
      </c>
      <c r="M177" t="b">
        <v>0</v>
      </c>
      <c r="N177">
        <v>26</v>
      </c>
      <c r="O177" t="b">
        <v>0</v>
      </c>
      <c r="P177" t="s">
        <v>8267</v>
      </c>
      <c r="Q177" t="s">
        <v>8309</v>
      </c>
      <c r="R177" t="s">
        <v>8313</v>
      </c>
      <c r="S177" s="5">
        <f t="shared" si="10"/>
        <v>6.4850000000000003</v>
      </c>
      <c r="T177" s="4">
        <f t="shared" si="11"/>
        <v>49.884615384615387</v>
      </c>
    </row>
    <row r="178" spans="1:20" ht="60" x14ac:dyDescent="0.25">
      <c r="A178" s="3">
        <v>176</v>
      </c>
      <c r="B178" s="1" t="s">
        <v>178</v>
      </c>
      <c r="C178" s="1" t="s">
        <v>4285</v>
      </c>
      <c r="D178">
        <v>1500</v>
      </c>
      <c r="E17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s="9">
        <f t="shared" si="8"/>
        <v>42221.824062500003</v>
      </c>
      <c r="L178" s="9">
        <f t="shared" si="9"/>
        <v>42191.824062500003</v>
      </c>
      <c r="M178" t="b">
        <v>0</v>
      </c>
      <c r="N178">
        <v>0</v>
      </c>
      <c r="O178" t="b">
        <v>0</v>
      </c>
      <c r="P178" t="s">
        <v>8267</v>
      </c>
      <c r="Q178" t="s">
        <v>8309</v>
      </c>
      <c r="R178" t="s">
        <v>8313</v>
      </c>
      <c r="S178" s="5">
        <f t="shared" si="10"/>
        <v>0</v>
      </c>
      <c r="T178" s="4" t="e">
        <f t="shared" si="11"/>
        <v>#DIV/0!</v>
      </c>
    </row>
    <row r="179" spans="1:20" ht="30" x14ac:dyDescent="0.25">
      <c r="A179" s="3">
        <v>177</v>
      </c>
      <c r="B179" s="1" t="s">
        <v>179</v>
      </c>
      <c r="C179" s="1" t="s">
        <v>4286</v>
      </c>
      <c r="D179">
        <v>450</v>
      </c>
      <c r="E179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s="9">
        <f t="shared" si="8"/>
        <v>42087.00608796296</v>
      </c>
      <c r="L179" s="9">
        <f t="shared" si="9"/>
        <v>42070.047754629632</v>
      </c>
      <c r="M179" t="b">
        <v>0</v>
      </c>
      <c r="N179">
        <v>7</v>
      </c>
      <c r="O179" t="b">
        <v>0</v>
      </c>
      <c r="P179" t="s">
        <v>8267</v>
      </c>
      <c r="Q179" t="s">
        <v>8309</v>
      </c>
      <c r="R179" t="s">
        <v>8313</v>
      </c>
      <c r="S179" s="5">
        <f t="shared" si="10"/>
        <v>40</v>
      </c>
      <c r="T179" s="4">
        <f t="shared" si="11"/>
        <v>25.714285714285715</v>
      </c>
    </row>
    <row r="180" spans="1:20" ht="45" x14ac:dyDescent="0.25">
      <c r="A180" s="3">
        <v>178</v>
      </c>
      <c r="B180" s="1" t="s">
        <v>180</v>
      </c>
      <c r="C180" s="1" t="s">
        <v>4287</v>
      </c>
      <c r="D180">
        <v>500000</v>
      </c>
      <c r="E180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s="9">
        <f t="shared" si="8"/>
        <v>42334.997048611112</v>
      </c>
      <c r="L180" s="9">
        <f t="shared" si="9"/>
        <v>42304.955381944441</v>
      </c>
      <c r="M180" t="b">
        <v>0</v>
      </c>
      <c r="N180">
        <v>0</v>
      </c>
      <c r="O180" t="b">
        <v>0</v>
      </c>
      <c r="P180" t="s">
        <v>8267</v>
      </c>
      <c r="Q180" t="s">
        <v>8309</v>
      </c>
      <c r="R180" t="s">
        <v>8313</v>
      </c>
      <c r="S180" s="5">
        <f t="shared" si="10"/>
        <v>0</v>
      </c>
      <c r="T180" s="4" t="e">
        <f t="shared" si="11"/>
        <v>#DIV/0!</v>
      </c>
    </row>
    <row r="181" spans="1:20" ht="30" x14ac:dyDescent="0.25">
      <c r="A181" s="3">
        <v>179</v>
      </c>
      <c r="B181" s="1" t="s">
        <v>181</v>
      </c>
      <c r="C181" s="1" t="s">
        <v>4288</v>
      </c>
      <c r="D181">
        <v>1000</v>
      </c>
      <c r="E181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s="9">
        <f t="shared" si="8"/>
        <v>42433.080497685187</v>
      </c>
      <c r="L181" s="9">
        <f t="shared" si="9"/>
        <v>42403.080497685187</v>
      </c>
      <c r="M181" t="b">
        <v>0</v>
      </c>
      <c r="N181">
        <v>2</v>
      </c>
      <c r="O181" t="b">
        <v>0</v>
      </c>
      <c r="P181" t="s">
        <v>8267</v>
      </c>
      <c r="Q181" t="s">
        <v>8309</v>
      </c>
      <c r="R181" t="s">
        <v>8313</v>
      </c>
      <c r="S181" s="5">
        <f t="shared" si="10"/>
        <v>20</v>
      </c>
      <c r="T181" s="4">
        <f t="shared" si="11"/>
        <v>100</v>
      </c>
    </row>
    <row r="182" spans="1:20" ht="45" x14ac:dyDescent="0.25">
      <c r="A182" s="3">
        <v>180</v>
      </c>
      <c r="B182" s="1" t="s">
        <v>182</v>
      </c>
      <c r="C182" s="1" t="s">
        <v>4289</v>
      </c>
      <c r="D182">
        <v>1200</v>
      </c>
      <c r="E182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s="9">
        <f t="shared" si="8"/>
        <v>42107.791666666672</v>
      </c>
      <c r="L182" s="9">
        <f t="shared" si="9"/>
        <v>42067.991238425922</v>
      </c>
      <c r="M182" t="b">
        <v>0</v>
      </c>
      <c r="N182">
        <v>13</v>
      </c>
      <c r="O182" t="b">
        <v>0</v>
      </c>
      <c r="P182" t="s">
        <v>8267</v>
      </c>
      <c r="Q182" t="s">
        <v>8309</v>
      </c>
      <c r="R182" t="s">
        <v>8313</v>
      </c>
      <c r="S182" s="5">
        <f t="shared" si="10"/>
        <v>33.416666666666664</v>
      </c>
      <c r="T182" s="4">
        <f t="shared" si="11"/>
        <v>30.846153846153847</v>
      </c>
    </row>
    <row r="183" spans="1:20" ht="60" x14ac:dyDescent="0.25">
      <c r="A183" s="3">
        <v>181</v>
      </c>
      <c r="B183" s="1" t="s">
        <v>183</v>
      </c>
      <c r="C183" s="1" t="s">
        <v>4290</v>
      </c>
      <c r="D183">
        <v>3423</v>
      </c>
      <c r="E183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s="9">
        <f t="shared" si="8"/>
        <v>42177.741840277777</v>
      </c>
      <c r="L183" s="9">
        <f t="shared" si="9"/>
        <v>42147.741840277777</v>
      </c>
      <c r="M183" t="b">
        <v>0</v>
      </c>
      <c r="N183">
        <v>4</v>
      </c>
      <c r="O183" t="b">
        <v>0</v>
      </c>
      <c r="P183" t="s">
        <v>8267</v>
      </c>
      <c r="Q183" t="s">
        <v>8309</v>
      </c>
      <c r="R183" t="s">
        <v>8313</v>
      </c>
      <c r="S183" s="5">
        <f t="shared" si="10"/>
        <v>21.092608822670172</v>
      </c>
      <c r="T183" s="4">
        <f t="shared" si="11"/>
        <v>180.5</v>
      </c>
    </row>
    <row r="184" spans="1:20" ht="60" x14ac:dyDescent="0.25">
      <c r="A184" s="3">
        <v>182</v>
      </c>
      <c r="B184" s="1" t="s">
        <v>184</v>
      </c>
      <c r="C184" s="1" t="s">
        <v>4291</v>
      </c>
      <c r="D184">
        <v>1000</v>
      </c>
      <c r="E18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s="9">
        <f t="shared" si="8"/>
        <v>42742.011944444443</v>
      </c>
      <c r="L184" s="9">
        <f t="shared" si="9"/>
        <v>42712.011944444443</v>
      </c>
      <c r="M184" t="b">
        <v>0</v>
      </c>
      <c r="N184">
        <v>0</v>
      </c>
      <c r="O184" t="b">
        <v>0</v>
      </c>
      <c r="P184" t="s">
        <v>8267</v>
      </c>
      <c r="Q184" t="s">
        <v>8309</v>
      </c>
      <c r="R184" t="s">
        <v>8313</v>
      </c>
      <c r="S184" s="5">
        <f t="shared" si="10"/>
        <v>0</v>
      </c>
      <c r="T184" s="4" t="e">
        <f t="shared" si="11"/>
        <v>#DIV/0!</v>
      </c>
    </row>
    <row r="185" spans="1:20" ht="15.75" x14ac:dyDescent="0.25">
      <c r="A185" s="3">
        <v>183</v>
      </c>
      <c r="B185" s="1" t="s">
        <v>185</v>
      </c>
      <c r="C185" s="1" t="s">
        <v>4292</v>
      </c>
      <c r="D185">
        <v>12500</v>
      </c>
      <c r="E18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s="9">
        <f t="shared" si="8"/>
        <v>41969.851967592593</v>
      </c>
      <c r="L185" s="9">
        <f t="shared" si="9"/>
        <v>41939.810300925928</v>
      </c>
      <c r="M185" t="b">
        <v>0</v>
      </c>
      <c r="N185">
        <v>12</v>
      </c>
      <c r="O185" t="b">
        <v>0</v>
      </c>
      <c r="P185" t="s">
        <v>8267</v>
      </c>
      <c r="Q185" t="s">
        <v>8309</v>
      </c>
      <c r="R185" t="s">
        <v>8313</v>
      </c>
      <c r="S185" s="5">
        <f t="shared" si="10"/>
        <v>35.856000000000002</v>
      </c>
      <c r="T185" s="4">
        <f t="shared" si="11"/>
        <v>373.5</v>
      </c>
    </row>
    <row r="186" spans="1:20" ht="60" x14ac:dyDescent="0.25">
      <c r="A186" s="3">
        <v>184</v>
      </c>
      <c r="B186" s="1" t="s">
        <v>186</v>
      </c>
      <c r="C186" s="1" t="s">
        <v>4293</v>
      </c>
      <c r="D186">
        <v>1500</v>
      </c>
      <c r="E18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s="9">
        <f t="shared" si="8"/>
        <v>41883.165972222225</v>
      </c>
      <c r="L186" s="9">
        <f t="shared" si="9"/>
        <v>41825.791226851856</v>
      </c>
      <c r="M186" t="b">
        <v>0</v>
      </c>
      <c r="N186">
        <v>2</v>
      </c>
      <c r="O186" t="b">
        <v>0</v>
      </c>
      <c r="P186" t="s">
        <v>8267</v>
      </c>
      <c r="Q186" t="s">
        <v>8309</v>
      </c>
      <c r="R186" t="s">
        <v>8313</v>
      </c>
      <c r="S186" s="5">
        <f t="shared" si="10"/>
        <v>3.4000000000000004</v>
      </c>
      <c r="T186" s="4">
        <f t="shared" si="11"/>
        <v>25.5</v>
      </c>
    </row>
    <row r="187" spans="1:20" ht="15.75" x14ac:dyDescent="0.25">
      <c r="A187" s="3">
        <v>185</v>
      </c>
      <c r="B187" s="1" t="s">
        <v>187</v>
      </c>
      <c r="C187" s="1" t="s">
        <v>4294</v>
      </c>
      <c r="D187">
        <v>40000</v>
      </c>
      <c r="E18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s="9">
        <f t="shared" si="8"/>
        <v>42600.91133101852</v>
      </c>
      <c r="L187" s="9">
        <f t="shared" si="9"/>
        <v>42570.91133101852</v>
      </c>
      <c r="M187" t="b">
        <v>0</v>
      </c>
      <c r="N187">
        <v>10</v>
      </c>
      <c r="O187" t="b">
        <v>0</v>
      </c>
      <c r="P187" t="s">
        <v>8267</v>
      </c>
      <c r="Q187" t="s">
        <v>8309</v>
      </c>
      <c r="R187" t="s">
        <v>8313</v>
      </c>
      <c r="S187" s="5">
        <f t="shared" si="10"/>
        <v>5.5</v>
      </c>
      <c r="T187" s="4">
        <f t="shared" si="11"/>
        <v>220</v>
      </c>
    </row>
    <row r="188" spans="1:20" ht="60" x14ac:dyDescent="0.25">
      <c r="A188" s="3">
        <v>186</v>
      </c>
      <c r="B188" s="1" t="s">
        <v>188</v>
      </c>
      <c r="C188" s="1" t="s">
        <v>4295</v>
      </c>
      <c r="D188">
        <v>5000</v>
      </c>
      <c r="E18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s="9">
        <f t="shared" si="8"/>
        <v>42797.833333333328</v>
      </c>
      <c r="L188" s="9">
        <f t="shared" si="9"/>
        <v>42767.812893518523</v>
      </c>
      <c r="M188" t="b">
        <v>0</v>
      </c>
      <c r="N188">
        <v>0</v>
      </c>
      <c r="O188" t="b">
        <v>0</v>
      </c>
      <c r="P188" t="s">
        <v>8267</v>
      </c>
      <c r="Q188" t="s">
        <v>8309</v>
      </c>
      <c r="R188" t="s">
        <v>8313</v>
      </c>
      <c r="S188" s="5">
        <f t="shared" si="10"/>
        <v>0</v>
      </c>
      <c r="T188" s="4" t="e">
        <f t="shared" si="11"/>
        <v>#DIV/0!</v>
      </c>
    </row>
    <row r="189" spans="1:20" ht="45" x14ac:dyDescent="0.25">
      <c r="A189" s="3">
        <v>187</v>
      </c>
      <c r="B189" s="1" t="s">
        <v>189</v>
      </c>
      <c r="C189" s="1" t="s">
        <v>4296</v>
      </c>
      <c r="D189">
        <v>5000</v>
      </c>
      <c r="E189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s="9">
        <f t="shared" si="8"/>
        <v>42206.290972222225</v>
      </c>
      <c r="L189" s="9">
        <f t="shared" si="9"/>
        <v>42182.234456018516</v>
      </c>
      <c r="M189" t="b">
        <v>0</v>
      </c>
      <c r="N189">
        <v>5</v>
      </c>
      <c r="O189" t="b">
        <v>0</v>
      </c>
      <c r="P189" t="s">
        <v>8267</v>
      </c>
      <c r="Q189" t="s">
        <v>8309</v>
      </c>
      <c r="R189" t="s">
        <v>8313</v>
      </c>
      <c r="S189" s="5">
        <f t="shared" si="10"/>
        <v>16</v>
      </c>
      <c r="T189" s="4">
        <f t="shared" si="11"/>
        <v>160</v>
      </c>
    </row>
    <row r="190" spans="1:20" ht="60" x14ac:dyDescent="0.25">
      <c r="A190" s="3">
        <v>188</v>
      </c>
      <c r="B190" s="1" t="s">
        <v>190</v>
      </c>
      <c r="C190" s="1" t="s">
        <v>4297</v>
      </c>
      <c r="D190">
        <v>1500</v>
      </c>
      <c r="E190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s="9">
        <f t="shared" si="8"/>
        <v>41887.18304398148</v>
      </c>
      <c r="L190" s="9">
        <f t="shared" si="9"/>
        <v>41857.18304398148</v>
      </c>
      <c r="M190" t="b">
        <v>0</v>
      </c>
      <c r="N190">
        <v>0</v>
      </c>
      <c r="O190" t="b">
        <v>0</v>
      </c>
      <c r="P190" t="s">
        <v>8267</v>
      </c>
      <c r="Q190" t="s">
        <v>8309</v>
      </c>
      <c r="R190" t="s">
        <v>8313</v>
      </c>
      <c r="S190" s="5">
        <f t="shared" si="10"/>
        <v>0</v>
      </c>
      <c r="T190" s="4" t="e">
        <f t="shared" si="11"/>
        <v>#DIV/0!</v>
      </c>
    </row>
    <row r="191" spans="1:20" ht="60" x14ac:dyDescent="0.25">
      <c r="A191" s="3">
        <v>189</v>
      </c>
      <c r="B191" s="1" t="s">
        <v>191</v>
      </c>
      <c r="C191" s="1" t="s">
        <v>4298</v>
      </c>
      <c r="D191">
        <v>500000</v>
      </c>
      <c r="E191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s="9">
        <f t="shared" si="8"/>
        <v>42616.690706018519</v>
      </c>
      <c r="L191" s="9">
        <f t="shared" si="9"/>
        <v>42556.690706018519</v>
      </c>
      <c r="M191" t="b">
        <v>0</v>
      </c>
      <c r="N191">
        <v>5</v>
      </c>
      <c r="O191" t="b">
        <v>0</v>
      </c>
      <c r="P191" t="s">
        <v>8267</v>
      </c>
      <c r="Q191" t="s">
        <v>8309</v>
      </c>
      <c r="R191" t="s">
        <v>8313</v>
      </c>
      <c r="S191" s="5">
        <f t="shared" si="10"/>
        <v>6.8999999999999992E-2</v>
      </c>
      <c r="T191" s="4">
        <f t="shared" si="11"/>
        <v>69</v>
      </c>
    </row>
    <row r="192" spans="1:20" ht="15.75" x14ac:dyDescent="0.25">
      <c r="A192" s="3">
        <v>190</v>
      </c>
      <c r="B192" s="1" t="s">
        <v>192</v>
      </c>
      <c r="C192" s="1" t="s">
        <v>4299</v>
      </c>
      <c r="D192">
        <v>12000</v>
      </c>
      <c r="E192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s="9">
        <f t="shared" si="8"/>
        <v>42537.650995370372</v>
      </c>
      <c r="L192" s="9">
        <f t="shared" si="9"/>
        <v>42527.650995370372</v>
      </c>
      <c r="M192" t="b">
        <v>0</v>
      </c>
      <c r="N192">
        <v>1</v>
      </c>
      <c r="O192" t="b">
        <v>0</v>
      </c>
      <c r="P192" t="s">
        <v>8267</v>
      </c>
      <c r="Q192" t="s">
        <v>8309</v>
      </c>
      <c r="R192" t="s">
        <v>8313</v>
      </c>
      <c r="S192" s="5">
        <f t="shared" si="10"/>
        <v>0.41666666666666669</v>
      </c>
      <c r="T192" s="4">
        <f t="shared" si="11"/>
        <v>50</v>
      </c>
    </row>
    <row r="193" spans="1:20" ht="45" x14ac:dyDescent="0.25">
      <c r="A193" s="3">
        <v>191</v>
      </c>
      <c r="B193" s="1" t="s">
        <v>193</v>
      </c>
      <c r="C193" s="1" t="s">
        <v>4300</v>
      </c>
      <c r="D193">
        <v>5000</v>
      </c>
      <c r="E193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s="9">
        <f t="shared" si="8"/>
        <v>42279.441412037035</v>
      </c>
      <c r="L193" s="9">
        <f t="shared" si="9"/>
        <v>42239.441412037035</v>
      </c>
      <c r="M193" t="b">
        <v>0</v>
      </c>
      <c r="N193">
        <v>3</v>
      </c>
      <c r="O193" t="b">
        <v>0</v>
      </c>
      <c r="P193" t="s">
        <v>8267</v>
      </c>
      <c r="Q193" t="s">
        <v>8309</v>
      </c>
      <c r="R193" t="s">
        <v>8313</v>
      </c>
      <c r="S193" s="5">
        <f t="shared" si="10"/>
        <v>5</v>
      </c>
      <c r="T193" s="4">
        <f t="shared" si="11"/>
        <v>83.333333333333329</v>
      </c>
    </row>
    <row r="194" spans="1:20" ht="60" x14ac:dyDescent="0.25">
      <c r="A194" s="3">
        <v>192</v>
      </c>
      <c r="B194" s="1" t="s">
        <v>194</v>
      </c>
      <c r="C194" s="1" t="s">
        <v>4301</v>
      </c>
      <c r="D194">
        <v>1000000</v>
      </c>
      <c r="E19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s="9">
        <f t="shared" si="8"/>
        <v>41929.792037037041</v>
      </c>
      <c r="L194" s="9">
        <f t="shared" si="9"/>
        <v>41899.792037037041</v>
      </c>
      <c r="M194" t="b">
        <v>0</v>
      </c>
      <c r="N194">
        <v>3</v>
      </c>
      <c r="O194" t="b">
        <v>0</v>
      </c>
      <c r="P194" t="s">
        <v>8267</v>
      </c>
      <c r="Q194" t="s">
        <v>8309</v>
      </c>
      <c r="R194" t="s">
        <v>8313</v>
      </c>
      <c r="S194" s="5">
        <f t="shared" si="10"/>
        <v>1.6999999999999999E-3</v>
      </c>
      <c r="T194" s="4">
        <f t="shared" si="11"/>
        <v>5.666666666666667</v>
      </c>
    </row>
    <row r="195" spans="1:20" ht="60" x14ac:dyDescent="0.25">
      <c r="A195" s="3">
        <v>193</v>
      </c>
      <c r="B195" s="1" t="s">
        <v>195</v>
      </c>
      <c r="C195" s="1" t="s">
        <v>4302</v>
      </c>
      <c r="D195">
        <v>1000</v>
      </c>
      <c r="E19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s="9">
        <f t="shared" ref="K195:K258" si="12">(((I195/60)/60)/24)+DATE(1970,1,1)</f>
        <v>41971.976458333331</v>
      </c>
      <c r="L195" s="9">
        <f t="shared" ref="L195:L258" si="13">(((J195/60)/60)/24)+DATE(1970,1,1)</f>
        <v>41911.934791666667</v>
      </c>
      <c r="M195" t="b">
        <v>0</v>
      </c>
      <c r="N195">
        <v>0</v>
      </c>
      <c r="O195" t="b">
        <v>0</v>
      </c>
      <c r="P195" t="s">
        <v>8267</v>
      </c>
      <c r="Q195" t="s">
        <v>8309</v>
      </c>
      <c r="R195" t="s">
        <v>8313</v>
      </c>
      <c r="S195" s="5">
        <f t="shared" ref="S195:S258" si="14">+(E195/D195)*100</f>
        <v>0</v>
      </c>
      <c r="T195" s="4" t="e">
        <f t="shared" ref="T195:T258" si="15">+E195/N195</f>
        <v>#DIV/0!</v>
      </c>
    </row>
    <row r="196" spans="1:20" ht="45" x14ac:dyDescent="0.25">
      <c r="A196" s="3">
        <v>194</v>
      </c>
      <c r="B196" s="1" t="s">
        <v>196</v>
      </c>
      <c r="C196" s="1" t="s">
        <v>4303</v>
      </c>
      <c r="D196">
        <v>2500</v>
      </c>
      <c r="E19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s="9">
        <f t="shared" si="12"/>
        <v>42435.996886574074</v>
      </c>
      <c r="L196" s="9">
        <f t="shared" si="13"/>
        <v>42375.996886574074</v>
      </c>
      <c r="M196" t="b">
        <v>0</v>
      </c>
      <c r="N196">
        <v>3</v>
      </c>
      <c r="O196" t="b">
        <v>0</v>
      </c>
      <c r="P196" t="s">
        <v>8267</v>
      </c>
      <c r="Q196" t="s">
        <v>8309</v>
      </c>
      <c r="R196" t="s">
        <v>8313</v>
      </c>
      <c r="S196" s="5">
        <f t="shared" si="14"/>
        <v>0.12</v>
      </c>
      <c r="T196" s="4">
        <f t="shared" si="15"/>
        <v>1</v>
      </c>
    </row>
    <row r="197" spans="1:20" ht="45" x14ac:dyDescent="0.25">
      <c r="A197" s="3">
        <v>195</v>
      </c>
      <c r="B197" s="1" t="s">
        <v>197</v>
      </c>
      <c r="C197" s="1" t="s">
        <v>4304</v>
      </c>
      <c r="D197">
        <v>2000000</v>
      </c>
      <c r="E19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s="9">
        <f t="shared" si="12"/>
        <v>42195.67050925926</v>
      </c>
      <c r="L197" s="9">
        <f t="shared" si="13"/>
        <v>42135.67050925926</v>
      </c>
      <c r="M197" t="b">
        <v>0</v>
      </c>
      <c r="N197">
        <v>0</v>
      </c>
      <c r="O197" t="b">
        <v>0</v>
      </c>
      <c r="P197" t="s">
        <v>8267</v>
      </c>
      <c r="Q197" t="s">
        <v>8309</v>
      </c>
      <c r="R197" t="s">
        <v>8313</v>
      </c>
      <c r="S197" s="5">
        <f t="shared" si="14"/>
        <v>0</v>
      </c>
      <c r="T197" s="4" t="e">
        <f t="shared" si="15"/>
        <v>#DIV/0!</v>
      </c>
    </row>
    <row r="198" spans="1:20" ht="45" x14ac:dyDescent="0.25">
      <c r="A198" s="3">
        <v>196</v>
      </c>
      <c r="B198" s="1" t="s">
        <v>198</v>
      </c>
      <c r="C198" s="1" t="s">
        <v>4305</v>
      </c>
      <c r="D198">
        <v>3500</v>
      </c>
      <c r="E19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s="9">
        <f t="shared" si="12"/>
        <v>42287.875</v>
      </c>
      <c r="L198" s="9">
        <f t="shared" si="13"/>
        <v>42259.542800925927</v>
      </c>
      <c r="M198" t="b">
        <v>0</v>
      </c>
      <c r="N198">
        <v>19</v>
      </c>
      <c r="O198" t="b">
        <v>0</v>
      </c>
      <c r="P198" t="s">
        <v>8267</v>
      </c>
      <c r="Q198" t="s">
        <v>8309</v>
      </c>
      <c r="R198" t="s">
        <v>8313</v>
      </c>
      <c r="S198" s="5">
        <f t="shared" si="14"/>
        <v>41.857142857142861</v>
      </c>
      <c r="T198" s="4">
        <f t="shared" si="15"/>
        <v>77.10526315789474</v>
      </c>
    </row>
    <row r="199" spans="1:20" ht="60" x14ac:dyDescent="0.25">
      <c r="A199" s="3">
        <v>197</v>
      </c>
      <c r="B199" s="1" t="s">
        <v>199</v>
      </c>
      <c r="C199" s="1" t="s">
        <v>4306</v>
      </c>
      <c r="D199">
        <v>2500</v>
      </c>
      <c r="E199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s="9">
        <f t="shared" si="12"/>
        <v>42783.875</v>
      </c>
      <c r="L199" s="9">
        <f t="shared" si="13"/>
        <v>42741.848379629635</v>
      </c>
      <c r="M199" t="b">
        <v>0</v>
      </c>
      <c r="N199">
        <v>8</v>
      </c>
      <c r="O199" t="b">
        <v>0</v>
      </c>
      <c r="P199" t="s">
        <v>8267</v>
      </c>
      <c r="Q199" t="s">
        <v>8309</v>
      </c>
      <c r="R199" t="s">
        <v>8313</v>
      </c>
      <c r="S199" s="5">
        <f t="shared" si="14"/>
        <v>10.48</v>
      </c>
      <c r="T199" s="4">
        <f t="shared" si="15"/>
        <v>32.75</v>
      </c>
    </row>
    <row r="200" spans="1:20" ht="60" x14ac:dyDescent="0.25">
      <c r="A200" s="3">
        <v>198</v>
      </c>
      <c r="B200" s="1" t="s">
        <v>200</v>
      </c>
      <c r="C200" s="1" t="s">
        <v>4307</v>
      </c>
      <c r="D200">
        <v>25000</v>
      </c>
      <c r="E200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s="9">
        <f t="shared" si="12"/>
        <v>41917.383356481485</v>
      </c>
      <c r="L200" s="9">
        <f t="shared" si="13"/>
        <v>41887.383356481485</v>
      </c>
      <c r="M200" t="b">
        <v>0</v>
      </c>
      <c r="N200">
        <v>6</v>
      </c>
      <c r="O200" t="b">
        <v>0</v>
      </c>
      <c r="P200" t="s">
        <v>8267</v>
      </c>
      <c r="Q200" t="s">
        <v>8309</v>
      </c>
      <c r="R200" t="s">
        <v>8313</v>
      </c>
      <c r="S200" s="5">
        <f t="shared" si="14"/>
        <v>1.1159999999999999</v>
      </c>
      <c r="T200" s="4">
        <f t="shared" si="15"/>
        <v>46.5</v>
      </c>
    </row>
    <row r="201" spans="1:20" ht="60" x14ac:dyDescent="0.25">
      <c r="A201" s="3">
        <v>199</v>
      </c>
      <c r="B201" s="1" t="s">
        <v>201</v>
      </c>
      <c r="C201" s="1" t="s">
        <v>4308</v>
      </c>
      <c r="D201">
        <v>10000</v>
      </c>
      <c r="E201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s="9">
        <f t="shared" si="12"/>
        <v>42614.123865740738</v>
      </c>
      <c r="L201" s="9">
        <f t="shared" si="13"/>
        <v>42584.123865740738</v>
      </c>
      <c r="M201" t="b">
        <v>0</v>
      </c>
      <c r="N201">
        <v>0</v>
      </c>
      <c r="O201" t="b">
        <v>0</v>
      </c>
      <c r="P201" t="s">
        <v>8267</v>
      </c>
      <c r="Q201" t="s">
        <v>8309</v>
      </c>
      <c r="R201" t="s">
        <v>8313</v>
      </c>
      <c r="S201" s="5">
        <f t="shared" si="14"/>
        <v>0</v>
      </c>
      <c r="T201" s="4" t="e">
        <f t="shared" si="15"/>
        <v>#DIV/0!</v>
      </c>
    </row>
    <row r="202" spans="1:20" ht="45" x14ac:dyDescent="0.25">
      <c r="A202" s="3">
        <v>200</v>
      </c>
      <c r="B202" s="1" t="s">
        <v>202</v>
      </c>
      <c r="C202" s="1" t="s">
        <v>4309</v>
      </c>
      <c r="D202">
        <v>6000</v>
      </c>
      <c r="E202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s="9">
        <f t="shared" si="12"/>
        <v>41897.083368055559</v>
      </c>
      <c r="L202" s="9">
        <f t="shared" si="13"/>
        <v>41867.083368055559</v>
      </c>
      <c r="M202" t="b">
        <v>0</v>
      </c>
      <c r="N202">
        <v>18</v>
      </c>
      <c r="O202" t="b">
        <v>0</v>
      </c>
      <c r="P202" t="s">
        <v>8267</v>
      </c>
      <c r="Q202" t="s">
        <v>8309</v>
      </c>
      <c r="R202" t="s">
        <v>8313</v>
      </c>
      <c r="S202" s="5">
        <f t="shared" si="14"/>
        <v>26.192500000000003</v>
      </c>
      <c r="T202" s="4">
        <f t="shared" si="15"/>
        <v>87.308333333333337</v>
      </c>
    </row>
    <row r="203" spans="1:20" ht="60" x14ac:dyDescent="0.25">
      <c r="A203" s="3">
        <v>201</v>
      </c>
      <c r="B203" s="1" t="s">
        <v>203</v>
      </c>
      <c r="C203" s="1" t="s">
        <v>4310</v>
      </c>
      <c r="D203">
        <v>650</v>
      </c>
      <c r="E203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s="9">
        <f t="shared" si="12"/>
        <v>42043.818622685183</v>
      </c>
      <c r="L203" s="9">
        <f t="shared" si="13"/>
        <v>42023.818622685183</v>
      </c>
      <c r="M203" t="b">
        <v>0</v>
      </c>
      <c r="N203">
        <v>7</v>
      </c>
      <c r="O203" t="b">
        <v>0</v>
      </c>
      <c r="P203" t="s">
        <v>8267</v>
      </c>
      <c r="Q203" t="s">
        <v>8309</v>
      </c>
      <c r="R203" t="s">
        <v>8313</v>
      </c>
      <c r="S203" s="5">
        <f t="shared" si="14"/>
        <v>58.461538461538467</v>
      </c>
      <c r="T203" s="4">
        <f t="shared" si="15"/>
        <v>54.285714285714285</v>
      </c>
    </row>
    <row r="204" spans="1:20" ht="15.75" x14ac:dyDescent="0.25">
      <c r="A204" s="3">
        <v>202</v>
      </c>
      <c r="B204" s="1" t="s">
        <v>204</v>
      </c>
      <c r="C204" s="1" t="s">
        <v>4311</v>
      </c>
      <c r="D204">
        <v>6000</v>
      </c>
      <c r="E20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s="9">
        <f t="shared" si="12"/>
        <v>42285.874305555553</v>
      </c>
      <c r="L204" s="9">
        <f t="shared" si="13"/>
        <v>42255.927824074075</v>
      </c>
      <c r="M204" t="b">
        <v>0</v>
      </c>
      <c r="N204">
        <v>0</v>
      </c>
      <c r="O204" t="b">
        <v>0</v>
      </c>
      <c r="P204" t="s">
        <v>8267</v>
      </c>
      <c r="Q204" t="s">
        <v>8309</v>
      </c>
      <c r="R204" t="s">
        <v>8313</v>
      </c>
      <c r="S204" s="5">
        <f t="shared" si="14"/>
        <v>0</v>
      </c>
      <c r="T204" s="4" t="e">
        <f t="shared" si="15"/>
        <v>#DIV/0!</v>
      </c>
    </row>
    <row r="205" spans="1:20" ht="60" x14ac:dyDescent="0.25">
      <c r="A205" s="3">
        <v>203</v>
      </c>
      <c r="B205" s="1" t="s">
        <v>205</v>
      </c>
      <c r="C205" s="1" t="s">
        <v>4312</v>
      </c>
      <c r="D205">
        <v>2500</v>
      </c>
      <c r="E20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s="9">
        <f t="shared" si="12"/>
        <v>42033.847962962958</v>
      </c>
      <c r="L205" s="9">
        <f t="shared" si="13"/>
        <v>41973.847962962958</v>
      </c>
      <c r="M205" t="b">
        <v>0</v>
      </c>
      <c r="N205">
        <v>8</v>
      </c>
      <c r="O205" t="b">
        <v>0</v>
      </c>
      <c r="P205" t="s">
        <v>8267</v>
      </c>
      <c r="Q205" t="s">
        <v>8309</v>
      </c>
      <c r="R205" t="s">
        <v>8313</v>
      </c>
      <c r="S205" s="5">
        <f t="shared" si="14"/>
        <v>29.84</v>
      </c>
      <c r="T205" s="4">
        <f t="shared" si="15"/>
        <v>93.25</v>
      </c>
    </row>
    <row r="206" spans="1:20" ht="60" x14ac:dyDescent="0.25">
      <c r="A206" s="3">
        <v>204</v>
      </c>
      <c r="B206" s="1" t="s">
        <v>206</v>
      </c>
      <c r="C206" s="1" t="s">
        <v>4313</v>
      </c>
      <c r="D206">
        <v>300000</v>
      </c>
      <c r="E20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s="9">
        <f t="shared" si="12"/>
        <v>42586.583368055552</v>
      </c>
      <c r="L206" s="9">
        <f t="shared" si="13"/>
        <v>42556.583368055552</v>
      </c>
      <c r="M206" t="b">
        <v>0</v>
      </c>
      <c r="N206">
        <v>1293</v>
      </c>
      <c r="O206" t="b">
        <v>0</v>
      </c>
      <c r="P206" t="s">
        <v>8267</v>
      </c>
      <c r="Q206" t="s">
        <v>8309</v>
      </c>
      <c r="R206" t="s">
        <v>8313</v>
      </c>
      <c r="S206" s="5">
        <f t="shared" si="14"/>
        <v>50.721666666666664</v>
      </c>
      <c r="T206" s="4">
        <f t="shared" si="15"/>
        <v>117.68368136117556</v>
      </c>
    </row>
    <row r="207" spans="1:20" ht="45" x14ac:dyDescent="0.25">
      <c r="A207" s="3">
        <v>205</v>
      </c>
      <c r="B207" s="1" t="s">
        <v>207</v>
      </c>
      <c r="C207" s="1" t="s">
        <v>4314</v>
      </c>
      <c r="D207">
        <v>8000</v>
      </c>
      <c r="E20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s="9">
        <f t="shared" si="12"/>
        <v>42283.632199074069</v>
      </c>
      <c r="L207" s="9">
        <f t="shared" si="13"/>
        <v>42248.632199074069</v>
      </c>
      <c r="M207" t="b">
        <v>0</v>
      </c>
      <c r="N207">
        <v>17</v>
      </c>
      <c r="O207" t="b">
        <v>0</v>
      </c>
      <c r="P207" t="s">
        <v>8267</v>
      </c>
      <c r="Q207" t="s">
        <v>8309</v>
      </c>
      <c r="R207" t="s">
        <v>8313</v>
      </c>
      <c r="S207" s="5">
        <f t="shared" si="14"/>
        <v>16.25</v>
      </c>
      <c r="T207" s="4">
        <f t="shared" si="15"/>
        <v>76.470588235294116</v>
      </c>
    </row>
    <row r="208" spans="1:20" ht="45" x14ac:dyDescent="0.25">
      <c r="A208" s="3">
        <v>206</v>
      </c>
      <c r="B208" s="1" t="s">
        <v>208</v>
      </c>
      <c r="C208" s="1" t="s">
        <v>4315</v>
      </c>
      <c r="D208">
        <v>12700</v>
      </c>
      <c r="E20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s="9">
        <f t="shared" si="12"/>
        <v>42588.004432870366</v>
      </c>
      <c r="L208" s="9">
        <f t="shared" si="13"/>
        <v>42567.004432870366</v>
      </c>
      <c r="M208" t="b">
        <v>0</v>
      </c>
      <c r="N208">
        <v>0</v>
      </c>
      <c r="O208" t="b">
        <v>0</v>
      </c>
      <c r="P208" t="s">
        <v>8267</v>
      </c>
      <c r="Q208" t="s">
        <v>8309</v>
      </c>
      <c r="R208" t="s">
        <v>8313</v>
      </c>
      <c r="S208" s="5">
        <f t="shared" si="14"/>
        <v>0</v>
      </c>
      <c r="T208" s="4" t="e">
        <f t="shared" si="15"/>
        <v>#DIV/0!</v>
      </c>
    </row>
    <row r="209" spans="1:20" ht="45" x14ac:dyDescent="0.25">
      <c r="A209" s="3">
        <v>207</v>
      </c>
      <c r="B209" s="1" t="s">
        <v>209</v>
      </c>
      <c r="C209" s="1" t="s">
        <v>4316</v>
      </c>
      <c r="D209">
        <v>14000</v>
      </c>
      <c r="E209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s="9">
        <f t="shared" si="12"/>
        <v>42008.197199074071</v>
      </c>
      <c r="L209" s="9">
        <f t="shared" si="13"/>
        <v>41978.197199074071</v>
      </c>
      <c r="M209" t="b">
        <v>0</v>
      </c>
      <c r="N209">
        <v>13</v>
      </c>
      <c r="O209" t="b">
        <v>0</v>
      </c>
      <c r="P209" t="s">
        <v>8267</v>
      </c>
      <c r="Q209" t="s">
        <v>8309</v>
      </c>
      <c r="R209" t="s">
        <v>8313</v>
      </c>
      <c r="S209" s="5">
        <f t="shared" si="14"/>
        <v>15.214285714285714</v>
      </c>
      <c r="T209" s="4">
        <f t="shared" si="15"/>
        <v>163.84615384615384</v>
      </c>
    </row>
    <row r="210" spans="1:20" ht="60" x14ac:dyDescent="0.25">
      <c r="A210" s="3">
        <v>208</v>
      </c>
      <c r="B210" s="1" t="s">
        <v>210</v>
      </c>
      <c r="C210" s="1" t="s">
        <v>4317</v>
      </c>
      <c r="D210">
        <v>50000</v>
      </c>
      <c r="E210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s="9">
        <f t="shared" si="12"/>
        <v>41989.369988425926</v>
      </c>
      <c r="L210" s="9">
        <f t="shared" si="13"/>
        <v>41959.369988425926</v>
      </c>
      <c r="M210" t="b">
        <v>0</v>
      </c>
      <c r="N210">
        <v>0</v>
      </c>
      <c r="O210" t="b">
        <v>0</v>
      </c>
      <c r="P210" t="s">
        <v>8267</v>
      </c>
      <c r="Q210" t="s">
        <v>8309</v>
      </c>
      <c r="R210" t="s">
        <v>8313</v>
      </c>
      <c r="S210" s="5">
        <f t="shared" si="14"/>
        <v>0</v>
      </c>
      <c r="T210" s="4" t="e">
        <f t="shared" si="15"/>
        <v>#DIV/0!</v>
      </c>
    </row>
    <row r="211" spans="1:20" ht="60" x14ac:dyDescent="0.25">
      <c r="A211" s="3">
        <v>209</v>
      </c>
      <c r="B211" s="1" t="s">
        <v>211</v>
      </c>
      <c r="C211" s="1" t="s">
        <v>4318</v>
      </c>
      <c r="D211">
        <v>25000</v>
      </c>
      <c r="E211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s="9">
        <f t="shared" si="12"/>
        <v>42195.922858796301</v>
      </c>
      <c r="L211" s="9">
        <f t="shared" si="13"/>
        <v>42165.922858796301</v>
      </c>
      <c r="M211" t="b">
        <v>0</v>
      </c>
      <c r="N211">
        <v>0</v>
      </c>
      <c r="O211" t="b">
        <v>0</v>
      </c>
      <c r="P211" t="s">
        <v>8267</v>
      </c>
      <c r="Q211" t="s">
        <v>8309</v>
      </c>
      <c r="R211" t="s">
        <v>8313</v>
      </c>
      <c r="S211" s="5">
        <f t="shared" si="14"/>
        <v>0</v>
      </c>
      <c r="T211" s="4" t="e">
        <f t="shared" si="15"/>
        <v>#DIV/0!</v>
      </c>
    </row>
    <row r="212" spans="1:20" ht="60" x14ac:dyDescent="0.25">
      <c r="A212" s="3">
        <v>210</v>
      </c>
      <c r="B212" s="1" t="s">
        <v>212</v>
      </c>
      <c r="C212" s="1" t="s">
        <v>4319</v>
      </c>
      <c r="D212">
        <v>12000</v>
      </c>
      <c r="E212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s="9">
        <f t="shared" si="12"/>
        <v>42278.208333333328</v>
      </c>
      <c r="L212" s="9">
        <f t="shared" si="13"/>
        <v>42249.064722222218</v>
      </c>
      <c r="M212" t="b">
        <v>0</v>
      </c>
      <c r="N212">
        <v>33</v>
      </c>
      <c r="O212" t="b">
        <v>0</v>
      </c>
      <c r="P212" t="s">
        <v>8267</v>
      </c>
      <c r="Q212" t="s">
        <v>8309</v>
      </c>
      <c r="R212" t="s">
        <v>8313</v>
      </c>
      <c r="S212" s="5">
        <f t="shared" si="14"/>
        <v>25.25</v>
      </c>
      <c r="T212" s="4">
        <f t="shared" si="15"/>
        <v>91.818181818181813</v>
      </c>
    </row>
    <row r="213" spans="1:20" ht="60" x14ac:dyDescent="0.25">
      <c r="A213" s="3">
        <v>211</v>
      </c>
      <c r="B213" s="1" t="s">
        <v>213</v>
      </c>
      <c r="C213" s="1" t="s">
        <v>4320</v>
      </c>
      <c r="D213">
        <v>5000</v>
      </c>
      <c r="E213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s="9">
        <f t="shared" si="12"/>
        <v>42266.159918981488</v>
      </c>
      <c r="L213" s="9">
        <f t="shared" si="13"/>
        <v>42236.159918981488</v>
      </c>
      <c r="M213" t="b">
        <v>0</v>
      </c>
      <c r="N213">
        <v>12</v>
      </c>
      <c r="O213" t="b">
        <v>0</v>
      </c>
      <c r="P213" t="s">
        <v>8267</v>
      </c>
      <c r="Q213" t="s">
        <v>8309</v>
      </c>
      <c r="R213" t="s">
        <v>8313</v>
      </c>
      <c r="S213" s="5">
        <f t="shared" si="14"/>
        <v>44.6</v>
      </c>
      <c r="T213" s="4">
        <f t="shared" si="15"/>
        <v>185.83333333333334</v>
      </c>
    </row>
    <row r="214" spans="1:20" ht="45" x14ac:dyDescent="0.25">
      <c r="A214" s="3">
        <v>212</v>
      </c>
      <c r="B214" s="1" t="s">
        <v>214</v>
      </c>
      <c r="C214" s="1" t="s">
        <v>4321</v>
      </c>
      <c r="D214">
        <v>6300</v>
      </c>
      <c r="E21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s="9">
        <f t="shared" si="12"/>
        <v>42476.839351851857</v>
      </c>
      <c r="L214" s="9">
        <f t="shared" si="13"/>
        <v>42416.881018518514</v>
      </c>
      <c r="M214" t="b">
        <v>0</v>
      </c>
      <c r="N214">
        <v>1</v>
      </c>
      <c r="O214" t="b">
        <v>0</v>
      </c>
      <c r="P214" t="s">
        <v>8267</v>
      </c>
      <c r="Q214" t="s">
        <v>8309</v>
      </c>
      <c r="R214" t="s">
        <v>8313</v>
      </c>
      <c r="S214" s="5">
        <f t="shared" si="14"/>
        <v>1.5873015873015872E-2</v>
      </c>
      <c r="T214" s="4">
        <f t="shared" si="15"/>
        <v>1</v>
      </c>
    </row>
    <row r="215" spans="1:20" ht="45" x14ac:dyDescent="0.25">
      <c r="A215" s="3">
        <v>213</v>
      </c>
      <c r="B215" s="1" t="s">
        <v>215</v>
      </c>
      <c r="C215" s="1" t="s">
        <v>4322</v>
      </c>
      <c r="D215">
        <v>50000</v>
      </c>
      <c r="E21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s="9">
        <f t="shared" si="12"/>
        <v>42232.587974537033</v>
      </c>
      <c r="L215" s="9">
        <f t="shared" si="13"/>
        <v>42202.594293981485</v>
      </c>
      <c r="M215" t="b">
        <v>0</v>
      </c>
      <c r="N215">
        <v>1</v>
      </c>
      <c r="O215" t="b">
        <v>0</v>
      </c>
      <c r="P215" t="s">
        <v>8267</v>
      </c>
      <c r="Q215" t="s">
        <v>8309</v>
      </c>
      <c r="R215" t="s">
        <v>8313</v>
      </c>
      <c r="S215" s="5">
        <f t="shared" si="14"/>
        <v>0.04</v>
      </c>
      <c r="T215" s="4">
        <f t="shared" si="15"/>
        <v>20</v>
      </c>
    </row>
    <row r="216" spans="1:20" ht="60" x14ac:dyDescent="0.25">
      <c r="A216" s="3">
        <v>214</v>
      </c>
      <c r="B216" s="1" t="s">
        <v>216</v>
      </c>
      <c r="C216" s="1" t="s">
        <v>4323</v>
      </c>
      <c r="D216">
        <v>12500</v>
      </c>
      <c r="E21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s="9">
        <f t="shared" si="12"/>
        <v>42069.64061342593</v>
      </c>
      <c r="L216" s="9">
        <f t="shared" si="13"/>
        <v>42009.64061342593</v>
      </c>
      <c r="M216" t="b">
        <v>0</v>
      </c>
      <c r="N216">
        <v>1</v>
      </c>
      <c r="O216" t="b">
        <v>0</v>
      </c>
      <c r="P216" t="s">
        <v>8267</v>
      </c>
      <c r="Q216" t="s">
        <v>8309</v>
      </c>
      <c r="R216" t="s">
        <v>8313</v>
      </c>
      <c r="S216" s="5">
        <f t="shared" si="14"/>
        <v>8.0000000000000002E-3</v>
      </c>
      <c r="T216" s="4">
        <f t="shared" si="15"/>
        <v>1</v>
      </c>
    </row>
    <row r="217" spans="1:20" ht="60" x14ac:dyDescent="0.25">
      <c r="A217" s="3">
        <v>215</v>
      </c>
      <c r="B217" s="1" t="s">
        <v>217</v>
      </c>
      <c r="C217" s="1" t="s">
        <v>4324</v>
      </c>
      <c r="D217">
        <v>4400</v>
      </c>
      <c r="E21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s="9">
        <f t="shared" si="12"/>
        <v>42417.999305555553</v>
      </c>
      <c r="L217" s="9">
        <f t="shared" si="13"/>
        <v>42375.230115740742</v>
      </c>
      <c r="M217" t="b">
        <v>0</v>
      </c>
      <c r="N217">
        <v>1</v>
      </c>
      <c r="O217" t="b">
        <v>0</v>
      </c>
      <c r="P217" t="s">
        <v>8267</v>
      </c>
      <c r="Q217" t="s">
        <v>8309</v>
      </c>
      <c r="R217" t="s">
        <v>8313</v>
      </c>
      <c r="S217" s="5">
        <f t="shared" si="14"/>
        <v>0.22727272727272727</v>
      </c>
      <c r="T217" s="4">
        <f t="shared" si="15"/>
        <v>10</v>
      </c>
    </row>
    <row r="218" spans="1:20" ht="60" x14ac:dyDescent="0.25">
      <c r="A218" s="3">
        <v>216</v>
      </c>
      <c r="B218" s="1" t="s">
        <v>218</v>
      </c>
      <c r="C218" s="1" t="s">
        <v>4325</v>
      </c>
      <c r="D218">
        <v>50000</v>
      </c>
      <c r="E21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s="9">
        <f t="shared" si="12"/>
        <v>42116.917094907403</v>
      </c>
      <c r="L218" s="9">
        <f t="shared" si="13"/>
        <v>42066.958761574075</v>
      </c>
      <c r="M218" t="b">
        <v>0</v>
      </c>
      <c r="N218">
        <v>84</v>
      </c>
      <c r="O218" t="b">
        <v>0</v>
      </c>
      <c r="P218" t="s">
        <v>8267</v>
      </c>
      <c r="Q218" t="s">
        <v>8309</v>
      </c>
      <c r="R218" t="s">
        <v>8313</v>
      </c>
      <c r="S218" s="5">
        <f t="shared" si="14"/>
        <v>55.698440000000005</v>
      </c>
      <c r="T218" s="4">
        <f t="shared" si="15"/>
        <v>331.53833333333336</v>
      </c>
    </row>
    <row r="219" spans="1:20" ht="15.75" x14ac:dyDescent="0.25">
      <c r="A219" s="3">
        <v>217</v>
      </c>
      <c r="B219" s="1" t="s">
        <v>219</v>
      </c>
      <c r="C219" s="1" t="s">
        <v>4326</v>
      </c>
      <c r="D219">
        <v>100000</v>
      </c>
      <c r="E219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s="9">
        <f t="shared" si="12"/>
        <v>42001.64061342593</v>
      </c>
      <c r="L219" s="9">
        <f t="shared" si="13"/>
        <v>41970.64061342593</v>
      </c>
      <c r="M219" t="b">
        <v>0</v>
      </c>
      <c r="N219">
        <v>38</v>
      </c>
      <c r="O219" t="b">
        <v>0</v>
      </c>
      <c r="P219" t="s">
        <v>8267</v>
      </c>
      <c r="Q219" t="s">
        <v>8309</v>
      </c>
      <c r="R219" t="s">
        <v>8313</v>
      </c>
      <c r="S219" s="5">
        <f t="shared" si="14"/>
        <v>11.943</v>
      </c>
      <c r="T219" s="4">
        <f t="shared" si="15"/>
        <v>314.28947368421052</v>
      </c>
    </row>
    <row r="220" spans="1:20" ht="60" x14ac:dyDescent="0.25">
      <c r="A220" s="3">
        <v>218</v>
      </c>
      <c r="B220" s="1" t="s">
        <v>220</v>
      </c>
      <c r="C220" s="1" t="s">
        <v>4327</v>
      </c>
      <c r="D220">
        <v>5000</v>
      </c>
      <c r="E220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s="9">
        <f t="shared" si="12"/>
        <v>42139.628344907411</v>
      </c>
      <c r="L220" s="9">
        <f t="shared" si="13"/>
        <v>42079.628344907411</v>
      </c>
      <c r="M220" t="b">
        <v>0</v>
      </c>
      <c r="N220">
        <v>1</v>
      </c>
      <c r="O220" t="b">
        <v>0</v>
      </c>
      <c r="P220" t="s">
        <v>8267</v>
      </c>
      <c r="Q220" t="s">
        <v>8309</v>
      </c>
      <c r="R220" t="s">
        <v>8313</v>
      </c>
      <c r="S220" s="5">
        <f t="shared" si="14"/>
        <v>2</v>
      </c>
      <c r="T220" s="4">
        <f t="shared" si="15"/>
        <v>100</v>
      </c>
    </row>
    <row r="221" spans="1:20" ht="45" x14ac:dyDescent="0.25">
      <c r="A221" s="3">
        <v>219</v>
      </c>
      <c r="B221" s="1" t="s">
        <v>221</v>
      </c>
      <c r="C221" s="1" t="s">
        <v>4328</v>
      </c>
      <c r="D221">
        <v>50000</v>
      </c>
      <c r="E221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s="9">
        <f t="shared" si="12"/>
        <v>42461.290972222225</v>
      </c>
      <c r="L221" s="9">
        <f t="shared" si="13"/>
        <v>42429.326678240745</v>
      </c>
      <c r="M221" t="b">
        <v>0</v>
      </c>
      <c r="N221">
        <v>76</v>
      </c>
      <c r="O221" t="b">
        <v>0</v>
      </c>
      <c r="P221" t="s">
        <v>8267</v>
      </c>
      <c r="Q221" t="s">
        <v>8309</v>
      </c>
      <c r="R221" t="s">
        <v>8313</v>
      </c>
      <c r="S221" s="5">
        <f t="shared" si="14"/>
        <v>17.630000000000003</v>
      </c>
      <c r="T221" s="4">
        <f t="shared" si="15"/>
        <v>115.98684210526316</v>
      </c>
    </row>
    <row r="222" spans="1:20" ht="45" x14ac:dyDescent="0.25">
      <c r="A222" s="3">
        <v>220</v>
      </c>
      <c r="B222" s="1" t="s">
        <v>222</v>
      </c>
      <c r="C222" s="1" t="s">
        <v>4329</v>
      </c>
      <c r="D222">
        <v>50000</v>
      </c>
      <c r="E222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s="9">
        <f t="shared" si="12"/>
        <v>42236.837499999994</v>
      </c>
      <c r="L222" s="9">
        <f t="shared" si="13"/>
        <v>42195.643865740742</v>
      </c>
      <c r="M222" t="b">
        <v>0</v>
      </c>
      <c r="N222">
        <v>3</v>
      </c>
      <c r="O222" t="b">
        <v>0</v>
      </c>
      <c r="P222" t="s">
        <v>8267</v>
      </c>
      <c r="Q222" t="s">
        <v>8309</v>
      </c>
      <c r="R222" t="s">
        <v>8313</v>
      </c>
      <c r="S222" s="5">
        <f t="shared" si="14"/>
        <v>0.72</v>
      </c>
      <c r="T222" s="4">
        <f t="shared" si="15"/>
        <v>120</v>
      </c>
    </row>
    <row r="223" spans="1:20" ht="30" x14ac:dyDescent="0.25">
      <c r="A223" s="3">
        <v>221</v>
      </c>
      <c r="B223" s="1" t="s">
        <v>223</v>
      </c>
      <c r="C223" s="1" t="s">
        <v>4330</v>
      </c>
      <c r="D223">
        <v>50000</v>
      </c>
      <c r="E223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s="9">
        <f t="shared" si="12"/>
        <v>42091.79587962963</v>
      </c>
      <c r="L223" s="9">
        <f t="shared" si="13"/>
        <v>42031.837546296301</v>
      </c>
      <c r="M223" t="b">
        <v>0</v>
      </c>
      <c r="N223">
        <v>0</v>
      </c>
      <c r="O223" t="b">
        <v>0</v>
      </c>
      <c r="P223" t="s">
        <v>8267</v>
      </c>
      <c r="Q223" t="s">
        <v>8309</v>
      </c>
      <c r="R223" t="s">
        <v>8313</v>
      </c>
      <c r="S223" s="5">
        <f t="shared" si="14"/>
        <v>0</v>
      </c>
      <c r="T223" s="4" t="e">
        <f t="shared" si="15"/>
        <v>#DIV/0!</v>
      </c>
    </row>
    <row r="224" spans="1:20" ht="60" x14ac:dyDescent="0.25">
      <c r="A224" s="3">
        <v>222</v>
      </c>
      <c r="B224" s="1" t="s">
        <v>224</v>
      </c>
      <c r="C224" s="1" t="s">
        <v>4331</v>
      </c>
      <c r="D224">
        <v>1000</v>
      </c>
      <c r="E22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s="9">
        <f t="shared" si="12"/>
        <v>42090.110416666663</v>
      </c>
      <c r="L224" s="9">
        <f t="shared" si="13"/>
        <v>42031.769884259258</v>
      </c>
      <c r="M224" t="b">
        <v>0</v>
      </c>
      <c r="N224">
        <v>2</v>
      </c>
      <c r="O224" t="b">
        <v>0</v>
      </c>
      <c r="P224" t="s">
        <v>8267</v>
      </c>
      <c r="Q224" t="s">
        <v>8309</v>
      </c>
      <c r="R224" t="s">
        <v>8313</v>
      </c>
      <c r="S224" s="5">
        <f t="shared" si="14"/>
        <v>13</v>
      </c>
      <c r="T224" s="4">
        <f t="shared" si="15"/>
        <v>65</v>
      </c>
    </row>
    <row r="225" spans="1:20" ht="60" x14ac:dyDescent="0.25">
      <c r="A225" s="3">
        <v>223</v>
      </c>
      <c r="B225" s="1" t="s">
        <v>225</v>
      </c>
      <c r="C225" s="1" t="s">
        <v>4332</v>
      </c>
      <c r="D225">
        <v>1500000</v>
      </c>
      <c r="E22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s="9">
        <f t="shared" si="12"/>
        <v>42512.045138888891</v>
      </c>
      <c r="L225" s="9">
        <f t="shared" si="13"/>
        <v>42482.048032407409</v>
      </c>
      <c r="M225" t="b">
        <v>0</v>
      </c>
      <c r="N225">
        <v>0</v>
      </c>
      <c r="O225" t="b">
        <v>0</v>
      </c>
      <c r="P225" t="s">
        <v>8267</v>
      </c>
      <c r="Q225" t="s">
        <v>8309</v>
      </c>
      <c r="R225" t="s">
        <v>8313</v>
      </c>
      <c r="S225" s="5">
        <f t="shared" si="14"/>
        <v>0</v>
      </c>
      <c r="T225" s="4" t="e">
        <f t="shared" si="15"/>
        <v>#DIV/0!</v>
      </c>
    </row>
    <row r="226" spans="1:20" ht="60" x14ac:dyDescent="0.25">
      <c r="A226" s="3">
        <v>224</v>
      </c>
      <c r="B226" s="1" t="s">
        <v>226</v>
      </c>
      <c r="C226" s="1" t="s">
        <v>4333</v>
      </c>
      <c r="D226">
        <v>6000000</v>
      </c>
      <c r="E22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s="9">
        <f t="shared" si="12"/>
        <v>42195.235254629632</v>
      </c>
      <c r="L226" s="9">
        <f t="shared" si="13"/>
        <v>42135.235254629632</v>
      </c>
      <c r="M226" t="b">
        <v>0</v>
      </c>
      <c r="N226">
        <v>0</v>
      </c>
      <c r="O226" t="b">
        <v>0</v>
      </c>
      <c r="P226" t="s">
        <v>8267</v>
      </c>
      <c r="Q226" t="s">
        <v>8309</v>
      </c>
      <c r="R226" t="s">
        <v>8313</v>
      </c>
      <c r="S226" s="5">
        <f t="shared" si="14"/>
        <v>0</v>
      </c>
      <c r="T226" s="4" t="e">
        <f t="shared" si="15"/>
        <v>#DIV/0!</v>
      </c>
    </row>
    <row r="227" spans="1:20" ht="45" x14ac:dyDescent="0.25">
      <c r="A227" s="3">
        <v>225</v>
      </c>
      <c r="B227" s="1" t="s">
        <v>227</v>
      </c>
      <c r="C227" s="1" t="s">
        <v>4334</v>
      </c>
      <c r="D227">
        <v>200</v>
      </c>
      <c r="E22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s="9">
        <f t="shared" si="12"/>
        <v>42468.919606481482</v>
      </c>
      <c r="L227" s="9">
        <f t="shared" si="13"/>
        <v>42438.961273148147</v>
      </c>
      <c r="M227" t="b">
        <v>0</v>
      </c>
      <c r="N227">
        <v>0</v>
      </c>
      <c r="O227" t="b">
        <v>0</v>
      </c>
      <c r="P227" t="s">
        <v>8267</v>
      </c>
      <c r="Q227" t="s">
        <v>8309</v>
      </c>
      <c r="R227" t="s">
        <v>8313</v>
      </c>
      <c r="S227" s="5">
        <f t="shared" si="14"/>
        <v>0</v>
      </c>
      <c r="T227" s="4" t="e">
        <f t="shared" si="15"/>
        <v>#DIV/0!</v>
      </c>
    </row>
    <row r="228" spans="1:20" ht="45" x14ac:dyDescent="0.25">
      <c r="A228" s="3">
        <v>226</v>
      </c>
      <c r="B228" s="1" t="s">
        <v>228</v>
      </c>
      <c r="C228" s="1" t="s">
        <v>4335</v>
      </c>
      <c r="D228">
        <v>29000</v>
      </c>
      <c r="E22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s="9">
        <f t="shared" si="12"/>
        <v>42155.395138888889</v>
      </c>
      <c r="L228" s="9">
        <f t="shared" si="13"/>
        <v>42106.666018518517</v>
      </c>
      <c r="M228" t="b">
        <v>0</v>
      </c>
      <c r="N228">
        <v>2</v>
      </c>
      <c r="O228" t="b">
        <v>0</v>
      </c>
      <c r="P228" t="s">
        <v>8267</v>
      </c>
      <c r="Q228" t="s">
        <v>8309</v>
      </c>
      <c r="R228" t="s">
        <v>8313</v>
      </c>
      <c r="S228" s="5">
        <f t="shared" si="14"/>
        <v>0.86206896551724133</v>
      </c>
      <c r="T228" s="4">
        <f t="shared" si="15"/>
        <v>125</v>
      </c>
    </row>
    <row r="229" spans="1:20" ht="45" x14ac:dyDescent="0.25">
      <c r="A229" s="3">
        <v>227</v>
      </c>
      <c r="B229" s="1" t="s">
        <v>229</v>
      </c>
      <c r="C229" s="1" t="s">
        <v>4336</v>
      </c>
      <c r="D229">
        <v>28000</v>
      </c>
      <c r="E229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s="9">
        <f t="shared" si="12"/>
        <v>42194.893993055557</v>
      </c>
      <c r="L229" s="9">
        <f t="shared" si="13"/>
        <v>42164.893993055557</v>
      </c>
      <c r="M229" t="b">
        <v>0</v>
      </c>
      <c r="N229">
        <v>0</v>
      </c>
      <c r="O229" t="b">
        <v>0</v>
      </c>
      <c r="P229" t="s">
        <v>8267</v>
      </c>
      <c r="Q229" t="s">
        <v>8309</v>
      </c>
      <c r="R229" t="s">
        <v>8313</v>
      </c>
      <c r="S229" s="5">
        <f t="shared" si="14"/>
        <v>0</v>
      </c>
      <c r="T229" s="4" t="e">
        <f t="shared" si="15"/>
        <v>#DIV/0!</v>
      </c>
    </row>
    <row r="230" spans="1:20" ht="30" x14ac:dyDescent="0.25">
      <c r="A230" s="3">
        <v>228</v>
      </c>
      <c r="B230" s="1" t="s">
        <v>230</v>
      </c>
      <c r="C230" s="1" t="s">
        <v>4337</v>
      </c>
      <c r="D230">
        <v>8000</v>
      </c>
      <c r="E230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s="9">
        <f t="shared" si="12"/>
        <v>42156.686400462961</v>
      </c>
      <c r="L230" s="9">
        <f t="shared" si="13"/>
        <v>42096.686400462961</v>
      </c>
      <c r="M230" t="b">
        <v>0</v>
      </c>
      <c r="N230">
        <v>0</v>
      </c>
      <c r="O230" t="b">
        <v>0</v>
      </c>
      <c r="P230" t="s">
        <v>8267</v>
      </c>
      <c r="Q230" t="s">
        <v>8309</v>
      </c>
      <c r="R230" t="s">
        <v>8313</v>
      </c>
      <c r="S230" s="5">
        <f t="shared" si="14"/>
        <v>0</v>
      </c>
      <c r="T230" s="4" t="e">
        <f t="shared" si="15"/>
        <v>#DIV/0!</v>
      </c>
    </row>
    <row r="231" spans="1:20" ht="60" x14ac:dyDescent="0.25">
      <c r="A231" s="3">
        <v>229</v>
      </c>
      <c r="B231" s="1" t="s">
        <v>231</v>
      </c>
      <c r="C231" s="1" t="s">
        <v>4338</v>
      </c>
      <c r="D231">
        <v>3000</v>
      </c>
      <c r="E231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s="9">
        <f t="shared" si="12"/>
        <v>42413.933993055558</v>
      </c>
      <c r="L231" s="9">
        <f t="shared" si="13"/>
        <v>42383.933993055558</v>
      </c>
      <c r="M231" t="b">
        <v>0</v>
      </c>
      <c r="N231">
        <v>0</v>
      </c>
      <c r="O231" t="b">
        <v>0</v>
      </c>
      <c r="P231" t="s">
        <v>8267</v>
      </c>
      <c r="Q231" t="s">
        <v>8309</v>
      </c>
      <c r="R231" t="s">
        <v>8313</v>
      </c>
      <c r="S231" s="5">
        <f t="shared" si="14"/>
        <v>0</v>
      </c>
      <c r="T231" s="4" t="e">
        <f t="shared" si="15"/>
        <v>#DIV/0!</v>
      </c>
    </row>
    <row r="232" spans="1:20" ht="60" x14ac:dyDescent="0.25">
      <c r="A232" s="3">
        <v>230</v>
      </c>
      <c r="B232" s="1" t="s">
        <v>232</v>
      </c>
      <c r="C232" s="1" t="s">
        <v>4339</v>
      </c>
      <c r="D232">
        <v>15000</v>
      </c>
      <c r="E232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s="9">
        <f t="shared" si="12"/>
        <v>42159.777210648142</v>
      </c>
      <c r="L232" s="9">
        <f t="shared" si="13"/>
        <v>42129.777210648142</v>
      </c>
      <c r="M232" t="b">
        <v>0</v>
      </c>
      <c r="N232">
        <v>2</v>
      </c>
      <c r="O232" t="b">
        <v>0</v>
      </c>
      <c r="P232" t="s">
        <v>8267</v>
      </c>
      <c r="Q232" t="s">
        <v>8309</v>
      </c>
      <c r="R232" t="s">
        <v>8313</v>
      </c>
      <c r="S232" s="5">
        <f t="shared" si="14"/>
        <v>0.4</v>
      </c>
      <c r="T232" s="4">
        <f t="shared" si="15"/>
        <v>30</v>
      </c>
    </row>
    <row r="233" spans="1:20" ht="60" x14ac:dyDescent="0.25">
      <c r="A233" s="3">
        <v>231</v>
      </c>
      <c r="B233" s="1" t="s">
        <v>233</v>
      </c>
      <c r="C233" s="1" t="s">
        <v>4340</v>
      </c>
      <c r="D233">
        <v>1500000</v>
      </c>
      <c r="E233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s="9">
        <f t="shared" si="12"/>
        <v>42371.958923611113</v>
      </c>
      <c r="L233" s="9">
        <f t="shared" si="13"/>
        <v>42341.958923611113</v>
      </c>
      <c r="M233" t="b">
        <v>0</v>
      </c>
      <c r="N233">
        <v>0</v>
      </c>
      <c r="O233" t="b">
        <v>0</v>
      </c>
      <c r="P233" t="s">
        <v>8267</v>
      </c>
      <c r="Q233" t="s">
        <v>8309</v>
      </c>
      <c r="R233" t="s">
        <v>8313</v>
      </c>
      <c r="S233" s="5">
        <f t="shared" si="14"/>
        <v>0</v>
      </c>
      <c r="T233" s="4" t="e">
        <f t="shared" si="15"/>
        <v>#DIV/0!</v>
      </c>
    </row>
    <row r="234" spans="1:20" ht="60" x14ac:dyDescent="0.25">
      <c r="A234" s="3">
        <v>232</v>
      </c>
      <c r="B234" s="1" t="s">
        <v>234</v>
      </c>
      <c r="C234" s="1" t="s">
        <v>4341</v>
      </c>
      <c r="D234">
        <v>4000</v>
      </c>
      <c r="E23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s="9">
        <f t="shared" si="12"/>
        <v>42062.82576388889</v>
      </c>
      <c r="L234" s="9">
        <f t="shared" si="13"/>
        <v>42032.82576388889</v>
      </c>
      <c r="M234" t="b">
        <v>0</v>
      </c>
      <c r="N234">
        <v>7</v>
      </c>
      <c r="O234" t="b">
        <v>0</v>
      </c>
      <c r="P234" t="s">
        <v>8267</v>
      </c>
      <c r="Q234" t="s">
        <v>8309</v>
      </c>
      <c r="R234" t="s">
        <v>8313</v>
      </c>
      <c r="S234" s="5">
        <f t="shared" si="14"/>
        <v>2.75</v>
      </c>
      <c r="T234" s="4">
        <f t="shared" si="15"/>
        <v>15.714285714285714</v>
      </c>
    </row>
    <row r="235" spans="1:20" ht="45" x14ac:dyDescent="0.25">
      <c r="A235" s="3">
        <v>233</v>
      </c>
      <c r="B235" s="1" t="s">
        <v>235</v>
      </c>
      <c r="C235" s="1" t="s">
        <v>4342</v>
      </c>
      <c r="D235">
        <v>350000</v>
      </c>
      <c r="E23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s="9">
        <f t="shared" si="12"/>
        <v>42642.911712962959</v>
      </c>
      <c r="L235" s="9">
        <f t="shared" si="13"/>
        <v>42612.911712962959</v>
      </c>
      <c r="M235" t="b">
        <v>0</v>
      </c>
      <c r="N235">
        <v>0</v>
      </c>
      <c r="O235" t="b">
        <v>0</v>
      </c>
      <c r="P235" t="s">
        <v>8267</v>
      </c>
      <c r="Q235" t="s">
        <v>8309</v>
      </c>
      <c r="R235" t="s">
        <v>8313</v>
      </c>
      <c r="S235" s="5">
        <f t="shared" si="14"/>
        <v>0</v>
      </c>
      <c r="T235" s="4" t="e">
        <f t="shared" si="15"/>
        <v>#DIV/0!</v>
      </c>
    </row>
    <row r="236" spans="1:20" ht="60" x14ac:dyDescent="0.25">
      <c r="A236" s="3">
        <v>234</v>
      </c>
      <c r="B236" s="1" t="s">
        <v>236</v>
      </c>
      <c r="C236" s="1" t="s">
        <v>4343</v>
      </c>
      <c r="D236">
        <v>1000</v>
      </c>
      <c r="E23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s="9">
        <f t="shared" si="12"/>
        <v>42176.035405092596</v>
      </c>
      <c r="L236" s="9">
        <f t="shared" si="13"/>
        <v>42136.035405092596</v>
      </c>
      <c r="M236" t="b">
        <v>0</v>
      </c>
      <c r="N236">
        <v>5</v>
      </c>
      <c r="O236" t="b">
        <v>0</v>
      </c>
      <c r="P236" t="s">
        <v>8267</v>
      </c>
      <c r="Q236" t="s">
        <v>8309</v>
      </c>
      <c r="R236" t="s">
        <v>8313</v>
      </c>
      <c r="S236" s="5">
        <f t="shared" si="14"/>
        <v>40.1</v>
      </c>
      <c r="T236" s="4">
        <f t="shared" si="15"/>
        <v>80.2</v>
      </c>
    </row>
    <row r="237" spans="1:20" ht="45" x14ac:dyDescent="0.25">
      <c r="A237" s="3">
        <v>235</v>
      </c>
      <c r="B237" s="1" t="s">
        <v>237</v>
      </c>
      <c r="C237" s="1" t="s">
        <v>4344</v>
      </c>
      <c r="D237">
        <v>10000</v>
      </c>
      <c r="E23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s="9">
        <f t="shared" si="12"/>
        <v>42194.908530092594</v>
      </c>
      <c r="L237" s="9">
        <f t="shared" si="13"/>
        <v>42164.908530092594</v>
      </c>
      <c r="M237" t="b">
        <v>0</v>
      </c>
      <c r="N237">
        <v>0</v>
      </c>
      <c r="O237" t="b">
        <v>0</v>
      </c>
      <c r="P237" t="s">
        <v>8267</v>
      </c>
      <c r="Q237" t="s">
        <v>8309</v>
      </c>
      <c r="R237" t="s">
        <v>8313</v>
      </c>
      <c r="S237" s="5">
        <f t="shared" si="14"/>
        <v>0</v>
      </c>
      <c r="T237" s="4" t="e">
        <f t="shared" si="15"/>
        <v>#DIV/0!</v>
      </c>
    </row>
    <row r="238" spans="1:20" ht="60" x14ac:dyDescent="0.25">
      <c r="A238" s="3">
        <v>236</v>
      </c>
      <c r="B238" s="1" t="s">
        <v>238</v>
      </c>
      <c r="C238" s="1" t="s">
        <v>4345</v>
      </c>
      <c r="D238">
        <v>150000</v>
      </c>
      <c r="E23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s="9">
        <f t="shared" si="12"/>
        <v>42374</v>
      </c>
      <c r="L238" s="9">
        <f t="shared" si="13"/>
        <v>42321.08447916666</v>
      </c>
      <c r="M238" t="b">
        <v>0</v>
      </c>
      <c r="N238">
        <v>0</v>
      </c>
      <c r="O238" t="b">
        <v>0</v>
      </c>
      <c r="P238" t="s">
        <v>8267</v>
      </c>
      <c r="Q238" t="s">
        <v>8309</v>
      </c>
      <c r="R238" t="s">
        <v>8313</v>
      </c>
      <c r="S238" s="5">
        <f t="shared" si="14"/>
        <v>0</v>
      </c>
      <c r="T238" s="4" t="e">
        <f t="shared" si="15"/>
        <v>#DIV/0!</v>
      </c>
    </row>
    <row r="239" spans="1:20" ht="30" x14ac:dyDescent="0.25">
      <c r="A239" s="3">
        <v>237</v>
      </c>
      <c r="B239" s="1" t="s">
        <v>239</v>
      </c>
      <c r="C239" s="1" t="s">
        <v>4346</v>
      </c>
      <c r="D239">
        <v>15000</v>
      </c>
      <c r="E239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s="9">
        <f t="shared" si="12"/>
        <v>42437.577187499999</v>
      </c>
      <c r="L239" s="9">
        <f t="shared" si="13"/>
        <v>42377.577187499999</v>
      </c>
      <c r="M239" t="b">
        <v>0</v>
      </c>
      <c r="N239">
        <v>1</v>
      </c>
      <c r="O239" t="b">
        <v>0</v>
      </c>
      <c r="P239" t="s">
        <v>8267</v>
      </c>
      <c r="Q239" t="s">
        <v>8309</v>
      </c>
      <c r="R239" t="s">
        <v>8313</v>
      </c>
      <c r="S239" s="5">
        <f t="shared" si="14"/>
        <v>0.33333333333333337</v>
      </c>
      <c r="T239" s="4">
        <f t="shared" si="15"/>
        <v>50</v>
      </c>
    </row>
    <row r="240" spans="1:20" ht="60" x14ac:dyDescent="0.25">
      <c r="A240" s="3">
        <v>238</v>
      </c>
      <c r="B240" s="1" t="s">
        <v>240</v>
      </c>
      <c r="C240" s="1" t="s">
        <v>4347</v>
      </c>
      <c r="D240">
        <v>26000</v>
      </c>
      <c r="E240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s="9">
        <f t="shared" si="12"/>
        <v>42734.375</v>
      </c>
      <c r="L240" s="9">
        <f t="shared" si="13"/>
        <v>42713.962499999994</v>
      </c>
      <c r="M240" t="b">
        <v>0</v>
      </c>
      <c r="N240">
        <v>0</v>
      </c>
      <c r="O240" t="b">
        <v>0</v>
      </c>
      <c r="P240" t="s">
        <v>8267</v>
      </c>
      <c r="Q240" t="s">
        <v>8309</v>
      </c>
      <c r="R240" t="s">
        <v>8313</v>
      </c>
      <c r="S240" s="5">
        <f t="shared" si="14"/>
        <v>0</v>
      </c>
      <c r="T240" s="4" t="e">
        <f t="shared" si="15"/>
        <v>#DIV/0!</v>
      </c>
    </row>
    <row r="241" spans="1:20" ht="45" x14ac:dyDescent="0.25">
      <c r="A241" s="3">
        <v>239</v>
      </c>
      <c r="B241" s="1" t="s">
        <v>241</v>
      </c>
      <c r="C241" s="1" t="s">
        <v>4348</v>
      </c>
      <c r="D241">
        <v>1000</v>
      </c>
      <c r="E241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s="9">
        <f t="shared" si="12"/>
        <v>42316.5</v>
      </c>
      <c r="L241" s="9">
        <f t="shared" si="13"/>
        <v>42297.110300925924</v>
      </c>
      <c r="M241" t="b">
        <v>0</v>
      </c>
      <c r="N241">
        <v>5</v>
      </c>
      <c r="O241" t="b">
        <v>0</v>
      </c>
      <c r="P241" t="s">
        <v>8267</v>
      </c>
      <c r="Q241" t="s">
        <v>8309</v>
      </c>
      <c r="R241" t="s">
        <v>8313</v>
      </c>
      <c r="S241" s="5">
        <f t="shared" si="14"/>
        <v>25</v>
      </c>
      <c r="T241" s="4">
        <f t="shared" si="15"/>
        <v>50</v>
      </c>
    </row>
    <row r="242" spans="1:20" ht="60" x14ac:dyDescent="0.25">
      <c r="A242" s="3">
        <v>240</v>
      </c>
      <c r="B242" s="1" t="s">
        <v>242</v>
      </c>
      <c r="C242" s="1" t="s">
        <v>4349</v>
      </c>
      <c r="D242">
        <v>15000</v>
      </c>
      <c r="E242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s="9">
        <f t="shared" si="12"/>
        <v>41399.708460648151</v>
      </c>
      <c r="L242" s="9">
        <f t="shared" si="13"/>
        <v>41354.708460648151</v>
      </c>
      <c r="M242" t="b">
        <v>1</v>
      </c>
      <c r="N242">
        <v>137</v>
      </c>
      <c r="O242" t="b">
        <v>1</v>
      </c>
      <c r="P242" t="s">
        <v>8268</v>
      </c>
      <c r="Q242" t="s">
        <v>8309</v>
      </c>
      <c r="R242" t="s">
        <v>8314</v>
      </c>
      <c r="S242" s="5">
        <f t="shared" si="14"/>
        <v>107.63413333333334</v>
      </c>
      <c r="T242" s="4">
        <f t="shared" si="15"/>
        <v>117.84759124087591</v>
      </c>
    </row>
    <row r="243" spans="1:20" ht="60" x14ac:dyDescent="0.25">
      <c r="A243" s="3">
        <v>241</v>
      </c>
      <c r="B243" s="1" t="s">
        <v>243</v>
      </c>
      <c r="C243" s="1" t="s">
        <v>4350</v>
      </c>
      <c r="D243">
        <v>36400</v>
      </c>
      <c r="E243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s="9">
        <f t="shared" si="12"/>
        <v>41994.697962962964</v>
      </c>
      <c r="L243" s="9">
        <f t="shared" si="13"/>
        <v>41949.697962962964</v>
      </c>
      <c r="M243" t="b">
        <v>1</v>
      </c>
      <c r="N243">
        <v>376</v>
      </c>
      <c r="O243" t="b">
        <v>1</v>
      </c>
      <c r="P243" t="s">
        <v>8268</v>
      </c>
      <c r="Q243" t="s">
        <v>8309</v>
      </c>
      <c r="R243" t="s">
        <v>8314</v>
      </c>
      <c r="S243" s="5">
        <f t="shared" si="14"/>
        <v>112.63736263736264</v>
      </c>
      <c r="T243" s="4">
        <f t="shared" si="15"/>
        <v>109.04255319148936</v>
      </c>
    </row>
    <row r="244" spans="1:20" ht="45" x14ac:dyDescent="0.25">
      <c r="A244" s="3">
        <v>242</v>
      </c>
      <c r="B244" s="1" t="s">
        <v>244</v>
      </c>
      <c r="C244" s="1" t="s">
        <v>4351</v>
      </c>
      <c r="D244">
        <v>13000</v>
      </c>
      <c r="E24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s="9">
        <f t="shared" si="12"/>
        <v>40897.492939814816</v>
      </c>
      <c r="L244" s="9">
        <f t="shared" si="13"/>
        <v>40862.492939814816</v>
      </c>
      <c r="M244" t="b">
        <v>1</v>
      </c>
      <c r="N244">
        <v>202</v>
      </c>
      <c r="O244" t="b">
        <v>1</v>
      </c>
      <c r="P244" t="s">
        <v>8268</v>
      </c>
      <c r="Q244" t="s">
        <v>8309</v>
      </c>
      <c r="R244" t="s">
        <v>8314</v>
      </c>
      <c r="S244" s="5">
        <f t="shared" si="14"/>
        <v>113.46153846153845</v>
      </c>
      <c r="T244" s="4">
        <f t="shared" si="15"/>
        <v>73.019801980198025</v>
      </c>
    </row>
    <row r="245" spans="1:20" ht="45" x14ac:dyDescent="0.25">
      <c r="A245" s="3">
        <v>243</v>
      </c>
      <c r="B245" s="1" t="s">
        <v>245</v>
      </c>
      <c r="C245" s="1" t="s">
        <v>4352</v>
      </c>
      <c r="D245">
        <v>25000</v>
      </c>
      <c r="E24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s="9">
        <f t="shared" si="12"/>
        <v>41692.047500000001</v>
      </c>
      <c r="L245" s="9">
        <f t="shared" si="13"/>
        <v>41662.047500000001</v>
      </c>
      <c r="M245" t="b">
        <v>1</v>
      </c>
      <c r="N245">
        <v>328</v>
      </c>
      <c r="O245" t="b">
        <v>1</v>
      </c>
      <c r="P245" t="s">
        <v>8268</v>
      </c>
      <c r="Q245" t="s">
        <v>8309</v>
      </c>
      <c r="R245" t="s">
        <v>8314</v>
      </c>
      <c r="S245" s="5">
        <f t="shared" si="14"/>
        <v>102.592</v>
      </c>
      <c r="T245" s="4">
        <f t="shared" si="15"/>
        <v>78.195121951219505</v>
      </c>
    </row>
    <row r="246" spans="1:20" ht="60" x14ac:dyDescent="0.25">
      <c r="A246" s="3">
        <v>244</v>
      </c>
      <c r="B246" s="2">
        <v>39756</v>
      </c>
      <c r="C246" s="1" t="s">
        <v>4353</v>
      </c>
      <c r="D246">
        <v>3500</v>
      </c>
      <c r="E24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s="9">
        <f t="shared" si="12"/>
        <v>40253.29583333333</v>
      </c>
      <c r="L246" s="9">
        <f t="shared" si="13"/>
        <v>40213.323599537034</v>
      </c>
      <c r="M246" t="b">
        <v>1</v>
      </c>
      <c r="N246">
        <v>84</v>
      </c>
      <c r="O246" t="b">
        <v>1</v>
      </c>
      <c r="P246" t="s">
        <v>8268</v>
      </c>
      <c r="Q246" t="s">
        <v>8309</v>
      </c>
      <c r="R246" t="s">
        <v>8314</v>
      </c>
      <c r="S246" s="5">
        <f t="shared" si="14"/>
        <v>113.75714285714287</v>
      </c>
      <c r="T246" s="4">
        <f t="shared" si="15"/>
        <v>47.398809523809526</v>
      </c>
    </row>
    <row r="247" spans="1:20" ht="60" x14ac:dyDescent="0.25">
      <c r="A247" s="3">
        <v>245</v>
      </c>
      <c r="B247" s="1" t="s">
        <v>246</v>
      </c>
      <c r="C247" s="1" t="s">
        <v>4354</v>
      </c>
      <c r="D247">
        <v>5000</v>
      </c>
      <c r="E24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s="9">
        <f t="shared" si="12"/>
        <v>41137.053067129629</v>
      </c>
      <c r="L247" s="9">
        <f t="shared" si="13"/>
        <v>41107.053067129629</v>
      </c>
      <c r="M247" t="b">
        <v>1</v>
      </c>
      <c r="N247">
        <v>96</v>
      </c>
      <c r="O247" t="b">
        <v>1</v>
      </c>
      <c r="P247" t="s">
        <v>8268</v>
      </c>
      <c r="Q247" t="s">
        <v>8309</v>
      </c>
      <c r="R247" t="s">
        <v>8314</v>
      </c>
      <c r="S247" s="5">
        <f t="shared" si="14"/>
        <v>103.71999999999998</v>
      </c>
      <c r="T247" s="4">
        <f t="shared" si="15"/>
        <v>54.020833333333336</v>
      </c>
    </row>
    <row r="248" spans="1:20" ht="45" x14ac:dyDescent="0.25">
      <c r="A248" s="3">
        <v>246</v>
      </c>
      <c r="B248" s="1" t="s">
        <v>247</v>
      </c>
      <c r="C248" s="1" t="s">
        <v>4355</v>
      </c>
      <c r="D248">
        <v>5000</v>
      </c>
      <c r="E24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s="9">
        <f t="shared" si="12"/>
        <v>40530.405150462961</v>
      </c>
      <c r="L248" s="9">
        <f t="shared" si="13"/>
        <v>40480.363483796296</v>
      </c>
      <c r="M248" t="b">
        <v>1</v>
      </c>
      <c r="N248">
        <v>223</v>
      </c>
      <c r="O248" t="b">
        <v>1</v>
      </c>
      <c r="P248" t="s">
        <v>8268</v>
      </c>
      <c r="Q248" t="s">
        <v>8309</v>
      </c>
      <c r="R248" t="s">
        <v>8314</v>
      </c>
      <c r="S248" s="5">
        <f t="shared" si="14"/>
        <v>305.46000000000004</v>
      </c>
      <c r="T248" s="4">
        <f t="shared" si="15"/>
        <v>68.488789237668158</v>
      </c>
    </row>
    <row r="249" spans="1:20" ht="60" x14ac:dyDescent="0.25">
      <c r="A249" s="3">
        <v>247</v>
      </c>
      <c r="B249" s="1" t="s">
        <v>248</v>
      </c>
      <c r="C249" s="1" t="s">
        <v>4356</v>
      </c>
      <c r="D249">
        <v>5000</v>
      </c>
      <c r="E249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s="9">
        <f t="shared" si="12"/>
        <v>40467.152083333334</v>
      </c>
      <c r="L249" s="9">
        <f t="shared" si="13"/>
        <v>40430.604328703703</v>
      </c>
      <c r="M249" t="b">
        <v>1</v>
      </c>
      <c r="N249">
        <v>62</v>
      </c>
      <c r="O249" t="b">
        <v>1</v>
      </c>
      <c r="P249" t="s">
        <v>8268</v>
      </c>
      <c r="Q249" t="s">
        <v>8309</v>
      </c>
      <c r="R249" t="s">
        <v>8314</v>
      </c>
      <c r="S249" s="5">
        <f t="shared" si="14"/>
        <v>134.1</v>
      </c>
      <c r="T249" s="4">
        <f t="shared" si="15"/>
        <v>108.14516129032258</v>
      </c>
    </row>
    <row r="250" spans="1:20" ht="60" x14ac:dyDescent="0.25">
      <c r="A250" s="3">
        <v>248</v>
      </c>
      <c r="B250" s="1" t="s">
        <v>249</v>
      </c>
      <c r="C250" s="1" t="s">
        <v>4357</v>
      </c>
      <c r="D250">
        <v>85000</v>
      </c>
      <c r="E250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s="9">
        <f t="shared" si="12"/>
        <v>40915.774409722224</v>
      </c>
      <c r="L250" s="9">
        <f t="shared" si="13"/>
        <v>40870.774409722224</v>
      </c>
      <c r="M250" t="b">
        <v>1</v>
      </c>
      <c r="N250">
        <v>146</v>
      </c>
      <c r="O250" t="b">
        <v>1</v>
      </c>
      <c r="P250" t="s">
        <v>8268</v>
      </c>
      <c r="Q250" t="s">
        <v>8309</v>
      </c>
      <c r="R250" t="s">
        <v>8314</v>
      </c>
      <c r="S250" s="5">
        <f t="shared" si="14"/>
        <v>101.33294117647058</v>
      </c>
      <c r="T250" s="4">
        <f t="shared" si="15"/>
        <v>589.95205479452056</v>
      </c>
    </row>
    <row r="251" spans="1:20" ht="60" x14ac:dyDescent="0.25">
      <c r="A251" s="3">
        <v>249</v>
      </c>
      <c r="B251" s="1" t="s">
        <v>250</v>
      </c>
      <c r="C251" s="1" t="s">
        <v>4358</v>
      </c>
      <c r="D251">
        <v>10000</v>
      </c>
      <c r="E251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s="9">
        <f t="shared" si="12"/>
        <v>40412.736111111109</v>
      </c>
      <c r="L251" s="9">
        <f t="shared" si="13"/>
        <v>40332.923842592594</v>
      </c>
      <c r="M251" t="b">
        <v>1</v>
      </c>
      <c r="N251">
        <v>235</v>
      </c>
      <c r="O251" t="b">
        <v>1</v>
      </c>
      <c r="P251" t="s">
        <v>8268</v>
      </c>
      <c r="Q251" t="s">
        <v>8309</v>
      </c>
      <c r="R251" t="s">
        <v>8314</v>
      </c>
      <c r="S251" s="5">
        <f t="shared" si="14"/>
        <v>112.92</v>
      </c>
      <c r="T251" s="4">
        <f t="shared" si="15"/>
        <v>48.051063829787232</v>
      </c>
    </row>
    <row r="252" spans="1:20" ht="60" x14ac:dyDescent="0.25">
      <c r="A252" s="3">
        <v>250</v>
      </c>
      <c r="B252" s="1" t="s">
        <v>251</v>
      </c>
      <c r="C252" s="1" t="s">
        <v>4359</v>
      </c>
      <c r="D252">
        <v>30000</v>
      </c>
      <c r="E252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s="9">
        <f t="shared" si="12"/>
        <v>41431.565868055557</v>
      </c>
      <c r="L252" s="9">
        <f t="shared" si="13"/>
        <v>41401.565868055557</v>
      </c>
      <c r="M252" t="b">
        <v>1</v>
      </c>
      <c r="N252">
        <v>437</v>
      </c>
      <c r="O252" t="b">
        <v>1</v>
      </c>
      <c r="P252" t="s">
        <v>8268</v>
      </c>
      <c r="Q252" t="s">
        <v>8309</v>
      </c>
      <c r="R252" t="s">
        <v>8314</v>
      </c>
      <c r="S252" s="5">
        <f t="shared" si="14"/>
        <v>105.58333333333334</v>
      </c>
      <c r="T252" s="4">
        <f t="shared" si="15"/>
        <v>72.482837528604122</v>
      </c>
    </row>
    <row r="253" spans="1:20" ht="45" x14ac:dyDescent="0.25">
      <c r="A253" s="3">
        <v>251</v>
      </c>
      <c r="B253" s="1" t="s">
        <v>252</v>
      </c>
      <c r="C253" s="1" t="s">
        <v>4360</v>
      </c>
      <c r="D253">
        <v>3500</v>
      </c>
      <c r="E253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s="9">
        <f t="shared" si="12"/>
        <v>41045.791666666664</v>
      </c>
      <c r="L253" s="9">
        <f t="shared" si="13"/>
        <v>41013.787569444445</v>
      </c>
      <c r="M253" t="b">
        <v>1</v>
      </c>
      <c r="N253">
        <v>77</v>
      </c>
      <c r="O253" t="b">
        <v>1</v>
      </c>
      <c r="P253" t="s">
        <v>8268</v>
      </c>
      <c r="Q253" t="s">
        <v>8309</v>
      </c>
      <c r="R253" t="s">
        <v>8314</v>
      </c>
      <c r="S253" s="5">
        <f t="shared" si="14"/>
        <v>125.57142857142858</v>
      </c>
      <c r="T253" s="4">
        <f t="shared" si="15"/>
        <v>57.077922077922075</v>
      </c>
    </row>
    <row r="254" spans="1:20" ht="45" x14ac:dyDescent="0.25">
      <c r="A254" s="3">
        <v>252</v>
      </c>
      <c r="B254" s="1" t="s">
        <v>253</v>
      </c>
      <c r="C254" s="1" t="s">
        <v>4361</v>
      </c>
      <c r="D254">
        <v>5000</v>
      </c>
      <c r="E25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s="9">
        <f t="shared" si="12"/>
        <v>40330.165972222225</v>
      </c>
      <c r="L254" s="9">
        <f t="shared" si="13"/>
        <v>40266.662708333337</v>
      </c>
      <c r="M254" t="b">
        <v>1</v>
      </c>
      <c r="N254">
        <v>108</v>
      </c>
      <c r="O254" t="b">
        <v>1</v>
      </c>
      <c r="P254" t="s">
        <v>8268</v>
      </c>
      <c r="Q254" t="s">
        <v>8309</v>
      </c>
      <c r="R254" t="s">
        <v>8314</v>
      </c>
      <c r="S254" s="5">
        <f t="shared" si="14"/>
        <v>184.56</v>
      </c>
      <c r="T254" s="4">
        <f t="shared" si="15"/>
        <v>85.444444444444443</v>
      </c>
    </row>
    <row r="255" spans="1:20" ht="60" x14ac:dyDescent="0.25">
      <c r="A255" s="3">
        <v>253</v>
      </c>
      <c r="B255" s="1" t="s">
        <v>254</v>
      </c>
      <c r="C255" s="1" t="s">
        <v>4362</v>
      </c>
      <c r="D255">
        <v>1500</v>
      </c>
      <c r="E25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s="9">
        <f t="shared" si="12"/>
        <v>40954.650868055556</v>
      </c>
      <c r="L255" s="9">
        <f t="shared" si="13"/>
        <v>40924.650868055556</v>
      </c>
      <c r="M255" t="b">
        <v>1</v>
      </c>
      <c r="N255">
        <v>7</v>
      </c>
      <c r="O255" t="b">
        <v>1</v>
      </c>
      <c r="P255" t="s">
        <v>8268</v>
      </c>
      <c r="Q255" t="s">
        <v>8309</v>
      </c>
      <c r="R255" t="s">
        <v>8314</v>
      </c>
      <c r="S255" s="5">
        <f t="shared" si="14"/>
        <v>100.73333333333335</v>
      </c>
      <c r="T255" s="4">
        <f t="shared" si="15"/>
        <v>215.85714285714286</v>
      </c>
    </row>
    <row r="256" spans="1:20" ht="45" x14ac:dyDescent="0.25">
      <c r="A256" s="3">
        <v>254</v>
      </c>
      <c r="B256" s="1" t="s">
        <v>255</v>
      </c>
      <c r="C256" s="1" t="s">
        <v>4363</v>
      </c>
      <c r="D256">
        <v>24000</v>
      </c>
      <c r="E25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s="9">
        <f t="shared" si="12"/>
        <v>42294.083333333328</v>
      </c>
      <c r="L256" s="9">
        <f t="shared" si="13"/>
        <v>42263.952662037031</v>
      </c>
      <c r="M256" t="b">
        <v>1</v>
      </c>
      <c r="N256">
        <v>314</v>
      </c>
      <c r="O256" t="b">
        <v>1</v>
      </c>
      <c r="P256" t="s">
        <v>8268</v>
      </c>
      <c r="Q256" t="s">
        <v>8309</v>
      </c>
      <c r="R256" t="s">
        <v>8314</v>
      </c>
      <c r="S256" s="5">
        <f t="shared" si="14"/>
        <v>116.94725</v>
      </c>
      <c r="T256" s="4">
        <f t="shared" si="15"/>
        <v>89.38643312101911</v>
      </c>
    </row>
    <row r="257" spans="1:20" ht="30" x14ac:dyDescent="0.25">
      <c r="A257" s="3">
        <v>255</v>
      </c>
      <c r="B257" s="1" t="s">
        <v>256</v>
      </c>
      <c r="C257" s="1" t="s">
        <v>4364</v>
      </c>
      <c r="D257">
        <v>8000</v>
      </c>
      <c r="E25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s="9">
        <f t="shared" si="12"/>
        <v>40618.48474537037</v>
      </c>
      <c r="L257" s="9">
        <f t="shared" si="13"/>
        <v>40588.526412037041</v>
      </c>
      <c r="M257" t="b">
        <v>1</v>
      </c>
      <c r="N257">
        <v>188</v>
      </c>
      <c r="O257" t="b">
        <v>1</v>
      </c>
      <c r="P257" t="s">
        <v>8268</v>
      </c>
      <c r="Q257" t="s">
        <v>8309</v>
      </c>
      <c r="R257" t="s">
        <v>8314</v>
      </c>
      <c r="S257" s="5">
        <f t="shared" si="14"/>
        <v>106.73325</v>
      </c>
      <c r="T257" s="4">
        <f t="shared" si="15"/>
        <v>45.418404255319146</v>
      </c>
    </row>
    <row r="258" spans="1:20" ht="60" x14ac:dyDescent="0.25">
      <c r="A258" s="3">
        <v>256</v>
      </c>
      <c r="B258" s="1" t="s">
        <v>257</v>
      </c>
      <c r="C258" s="1" t="s">
        <v>4365</v>
      </c>
      <c r="D258">
        <v>13000</v>
      </c>
      <c r="E25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s="9">
        <f t="shared" si="12"/>
        <v>41349.769293981481</v>
      </c>
      <c r="L258" s="9">
        <f t="shared" si="13"/>
        <v>41319.769293981481</v>
      </c>
      <c r="M258" t="b">
        <v>1</v>
      </c>
      <c r="N258">
        <v>275</v>
      </c>
      <c r="O258" t="b">
        <v>1</v>
      </c>
      <c r="P258" t="s">
        <v>8268</v>
      </c>
      <c r="Q258" t="s">
        <v>8309</v>
      </c>
      <c r="R258" t="s">
        <v>8314</v>
      </c>
      <c r="S258" s="5">
        <f t="shared" si="14"/>
        <v>139.1</v>
      </c>
      <c r="T258" s="4">
        <f t="shared" si="15"/>
        <v>65.756363636363631</v>
      </c>
    </row>
    <row r="259" spans="1:20" ht="60" x14ac:dyDescent="0.25">
      <c r="A259" s="3">
        <v>257</v>
      </c>
      <c r="B259" s="1" t="s">
        <v>258</v>
      </c>
      <c r="C259" s="1" t="s">
        <v>4366</v>
      </c>
      <c r="D259">
        <v>35000</v>
      </c>
      <c r="E259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s="9">
        <f t="shared" ref="K259:K322" si="16">(((I259/60)/60)/24)+DATE(1970,1,1)</f>
        <v>42509.626875000002</v>
      </c>
      <c r="L259" s="9">
        <f t="shared" ref="L259:L322" si="17">(((J259/60)/60)/24)+DATE(1970,1,1)</f>
        <v>42479.626875000002</v>
      </c>
      <c r="M259" t="b">
        <v>1</v>
      </c>
      <c r="N259">
        <v>560</v>
      </c>
      <c r="O259" t="b">
        <v>1</v>
      </c>
      <c r="P259" t="s">
        <v>8268</v>
      </c>
      <c r="Q259" t="s">
        <v>8309</v>
      </c>
      <c r="R259" t="s">
        <v>8314</v>
      </c>
      <c r="S259" s="5">
        <f t="shared" ref="S259:S322" si="18">+(E259/D259)*100</f>
        <v>106.72648571428572</v>
      </c>
      <c r="T259" s="4">
        <f t="shared" ref="T259:T322" si="19">+E259/N259</f>
        <v>66.70405357142856</v>
      </c>
    </row>
    <row r="260" spans="1:20" ht="60" x14ac:dyDescent="0.25">
      <c r="A260" s="3">
        <v>258</v>
      </c>
      <c r="B260" s="1" t="s">
        <v>259</v>
      </c>
      <c r="C260" s="1" t="s">
        <v>4367</v>
      </c>
      <c r="D260">
        <v>30000</v>
      </c>
      <c r="E260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s="9">
        <f t="shared" si="16"/>
        <v>40712.051689814813</v>
      </c>
      <c r="L260" s="9">
        <f t="shared" si="17"/>
        <v>40682.051689814813</v>
      </c>
      <c r="M260" t="b">
        <v>1</v>
      </c>
      <c r="N260">
        <v>688</v>
      </c>
      <c r="O260" t="b">
        <v>1</v>
      </c>
      <c r="P260" t="s">
        <v>8268</v>
      </c>
      <c r="Q260" t="s">
        <v>8309</v>
      </c>
      <c r="R260" t="s">
        <v>8314</v>
      </c>
      <c r="S260" s="5">
        <f t="shared" si="18"/>
        <v>191.14</v>
      </c>
      <c r="T260" s="4">
        <f t="shared" si="19"/>
        <v>83.345930232558146</v>
      </c>
    </row>
    <row r="261" spans="1:20" ht="60" x14ac:dyDescent="0.25">
      <c r="A261" s="3">
        <v>259</v>
      </c>
      <c r="B261" s="1" t="s">
        <v>260</v>
      </c>
      <c r="C261" s="1" t="s">
        <v>4368</v>
      </c>
      <c r="D261">
        <v>75000</v>
      </c>
      <c r="E261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s="9">
        <f t="shared" si="16"/>
        <v>42102.738067129627</v>
      </c>
      <c r="L261" s="9">
        <f t="shared" si="17"/>
        <v>42072.738067129627</v>
      </c>
      <c r="M261" t="b">
        <v>1</v>
      </c>
      <c r="N261">
        <v>942</v>
      </c>
      <c r="O261" t="b">
        <v>1</v>
      </c>
      <c r="P261" t="s">
        <v>8268</v>
      </c>
      <c r="Q261" t="s">
        <v>8309</v>
      </c>
      <c r="R261" t="s">
        <v>8314</v>
      </c>
      <c r="S261" s="5">
        <f t="shared" si="18"/>
        <v>131.93789333333334</v>
      </c>
      <c r="T261" s="4">
        <f t="shared" si="19"/>
        <v>105.04609341825902</v>
      </c>
    </row>
    <row r="262" spans="1:20" ht="45" x14ac:dyDescent="0.25">
      <c r="A262" s="3">
        <v>260</v>
      </c>
      <c r="B262" s="1" t="s">
        <v>261</v>
      </c>
      <c r="C262" s="1" t="s">
        <v>4369</v>
      </c>
      <c r="D262">
        <v>10000</v>
      </c>
      <c r="E262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s="9">
        <f t="shared" si="16"/>
        <v>40376.415972222225</v>
      </c>
      <c r="L262" s="9">
        <f t="shared" si="17"/>
        <v>40330.755543981482</v>
      </c>
      <c r="M262" t="b">
        <v>1</v>
      </c>
      <c r="N262">
        <v>88</v>
      </c>
      <c r="O262" t="b">
        <v>1</v>
      </c>
      <c r="P262" t="s">
        <v>8268</v>
      </c>
      <c r="Q262" t="s">
        <v>8309</v>
      </c>
      <c r="R262" t="s">
        <v>8314</v>
      </c>
      <c r="S262" s="5">
        <f t="shared" si="18"/>
        <v>106.4</v>
      </c>
      <c r="T262" s="4">
        <f t="shared" si="19"/>
        <v>120.90909090909091</v>
      </c>
    </row>
    <row r="263" spans="1:20" ht="45" x14ac:dyDescent="0.25">
      <c r="A263" s="3">
        <v>261</v>
      </c>
      <c r="B263" s="1" t="s">
        <v>262</v>
      </c>
      <c r="C263" s="1" t="s">
        <v>4370</v>
      </c>
      <c r="D263">
        <v>20000</v>
      </c>
      <c r="E263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s="9">
        <f t="shared" si="16"/>
        <v>41067.621527777781</v>
      </c>
      <c r="L263" s="9">
        <f t="shared" si="17"/>
        <v>41017.885462962964</v>
      </c>
      <c r="M263" t="b">
        <v>1</v>
      </c>
      <c r="N263">
        <v>220</v>
      </c>
      <c r="O263" t="b">
        <v>1</v>
      </c>
      <c r="P263" t="s">
        <v>8268</v>
      </c>
      <c r="Q263" t="s">
        <v>8309</v>
      </c>
      <c r="R263" t="s">
        <v>8314</v>
      </c>
      <c r="S263" s="5">
        <f t="shared" si="18"/>
        <v>107.4</v>
      </c>
      <c r="T263" s="4">
        <f t="shared" si="19"/>
        <v>97.63636363636364</v>
      </c>
    </row>
    <row r="264" spans="1:20" ht="30" x14ac:dyDescent="0.25">
      <c r="A264" s="3">
        <v>262</v>
      </c>
      <c r="B264" s="1" t="s">
        <v>263</v>
      </c>
      <c r="C264" s="1" t="s">
        <v>4371</v>
      </c>
      <c r="D264">
        <v>2500</v>
      </c>
      <c r="E26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s="9">
        <f t="shared" si="16"/>
        <v>40600.24800925926</v>
      </c>
      <c r="L264" s="9">
        <f t="shared" si="17"/>
        <v>40555.24800925926</v>
      </c>
      <c r="M264" t="b">
        <v>1</v>
      </c>
      <c r="N264">
        <v>145</v>
      </c>
      <c r="O264" t="b">
        <v>1</v>
      </c>
      <c r="P264" t="s">
        <v>8268</v>
      </c>
      <c r="Q264" t="s">
        <v>8309</v>
      </c>
      <c r="R264" t="s">
        <v>8314</v>
      </c>
      <c r="S264" s="5">
        <f t="shared" si="18"/>
        <v>240</v>
      </c>
      <c r="T264" s="4">
        <f t="shared" si="19"/>
        <v>41.379310344827587</v>
      </c>
    </row>
    <row r="265" spans="1:20" ht="60" x14ac:dyDescent="0.25">
      <c r="A265" s="3">
        <v>263</v>
      </c>
      <c r="B265" s="1" t="s">
        <v>264</v>
      </c>
      <c r="C265" s="1" t="s">
        <v>4372</v>
      </c>
      <c r="D265">
        <v>25000</v>
      </c>
      <c r="E26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s="9">
        <f t="shared" si="16"/>
        <v>41179.954791666663</v>
      </c>
      <c r="L265" s="9">
        <f t="shared" si="17"/>
        <v>41149.954791666663</v>
      </c>
      <c r="M265" t="b">
        <v>1</v>
      </c>
      <c r="N265">
        <v>963</v>
      </c>
      <c r="O265" t="b">
        <v>1</v>
      </c>
      <c r="P265" t="s">
        <v>8268</v>
      </c>
      <c r="Q265" t="s">
        <v>8309</v>
      </c>
      <c r="R265" t="s">
        <v>8314</v>
      </c>
      <c r="S265" s="5">
        <f t="shared" si="18"/>
        <v>118.08108</v>
      </c>
      <c r="T265" s="4">
        <f t="shared" si="19"/>
        <v>30.654485981308412</v>
      </c>
    </row>
    <row r="266" spans="1:20" ht="60" x14ac:dyDescent="0.25">
      <c r="A266" s="3">
        <v>264</v>
      </c>
      <c r="B266" s="1" t="s">
        <v>265</v>
      </c>
      <c r="C266" s="1" t="s">
        <v>4373</v>
      </c>
      <c r="D266">
        <v>5000</v>
      </c>
      <c r="E26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s="9">
        <f t="shared" si="16"/>
        <v>41040.620312500003</v>
      </c>
      <c r="L266" s="9">
        <f t="shared" si="17"/>
        <v>41010.620312500003</v>
      </c>
      <c r="M266" t="b">
        <v>1</v>
      </c>
      <c r="N266">
        <v>91</v>
      </c>
      <c r="O266" t="b">
        <v>1</v>
      </c>
      <c r="P266" t="s">
        <v>8268</v>
      </c>
      <c r="Q266" t="s">
        <v>8309</v>
      </c>
      <c r="R266" t="s">
        <v>8314</v>
      </c>
      <c r="S266" s="5">
        <f t="shared" si="18"/>
        <v>118.19999999999999</v>
      </c>
      <c r="T266" s="4">
        <f t="shared" si="19"/>
        <v>64.945054945054949</v>
      </c>
    </row>
    <row r="267" spans="1:20" ht="60" x14ac:dyDescent="0.25">
      <c r="A267" s="3">
        <v>265</v>
      </c>
      <c r="B267" s="1" t="s">
        <v>266</v>
      </c>
      <c r="C267" s="1" t="s">
        <v>4374</v>
      </c>
      <c r="D267">
        <v>5000</v>
      </c>
      <c r="E26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s="9">
        <f t="shared" si="16"/>
        <v>40308.844444444447</v>
      </c>
      <c r="L267" s="9">
        <f t="shared" si="17"/>
        <v>40267.245717592588</v>
      </c>
      <c r="M267" t="b">
        <v>1</v>
      </c>
      <c r="N267">
        <v>58</v>
      </c>
      <c r="O267" t="b">
        <v>1</v>
      </c>
      <c r="P267" t="s">
        <v>8268</v>
      </c>
      <c r="Q267" t="s">
        <v>8309</v>
      </c>
      <c r="R267" t="s">
        <v>8314</v>
      </c>
      <c r="S267" s="5">
        <f t="shared" si="18"/>
        <v>111.1</v>
      </c>
      <c r="T267" s="4">
        <f t="shared" si="19"/>
        <v>95.775862068965523</v>
      </c>
    </row>
    <row r="268" spans="1:20" ht="60" x14ac:dyDescent="0.25">
      <c r="A268" s="3">
        <v>266</v>
      </c>
      <c r="B268" s="1" t="s">
        <v>267</v>
      </c>
      <c r="C268" s="1" t="s">
        <v>4375</v>
      </c>
      <c r="D268">
        <v>1000</v>
      </c>
      <c r="E26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s="9">
        <f t="shared" si="16"/>
        <v>40291.160416666666</v>
      </c>
      <c r="L268" s="9">
        <f t="shared" si="17"/>
        <v>40205.174849537041</v>
      </c>
      <c r="M268" t="b">
        <v>1</v>
      </c>
      <c r="N268">
        <v>36</v>
      </c>
      <c r="O268" t="b">
        <v>1</v>
      </c>
      <c r="P268" t="s">
        <v>8268</v>
      </c>
      <c r="Q268" t="s">
        <v>8309</v>
      </c>
      <c r="R268" t="s">
        <v>8314</v>
      </c>
      <c r="S268" s="5">
        <f t="shared" si="18"/>
        <v>145.5</v>
      </c>
      <c r="T268" s="4">
        <f t="shared" si="19"/>
        <v>40.416666666666664</v>
      </c>
    </row>
    <row r="269" spans="1:20" ht="45" x14ac:dyDescent="0.25">
      <c r="A269" s="3">
        <v>267</v>
      </c>
      <c r="B269" s="1" t="s">
        <v>268</v>
      </c>
      <c r="C269" s="1" t="s">
        <v>4376</v>
      </c>
      <c r="D269">
        <v>9850</v>
      </c>
      <c r="E269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s="9">
        <f t="shared" si="16"/>
        <v>41815.452534722222</v>
      </c>
      <c r="L269" s="9">
        <f t="shared" si="17"/>
        <v>41785.452534722222</v>
      </c>
      <c r="M269" t="b">
        <v>1</v>
      </c>
      <c r="N269">
        <v>165</v>
      </c>
      <c r="O269" t="b">
        <v>1</v>
      </c>
      <c r="P269" t="s">
        <v>8268</v>
      </c>
      <c r="Q269" t="s">
        <v>8309</v>
      </c>
      <c r="R269" t="s">
        <v>8314</v>
      </c>
      <c r="S269" s="5">
        <f t="shared" si="18"/>
        <v>131.62883248730967</v>
      </c>
      <c r="T269" s="4">
        <f t="shared" si="19"/>
        <v>78.578424242424248</v>
      </c>
    </row>
    <row r="270" spans="1:20" ht="60" x14ac:dyDescent="0.25">
      <c r="A270" s="3">
        <v>268</v>
      </c>
      <c r="B270" s="1" t="s">
        <v>269</v>
      </c>
      <c r="C270" s="1" t="s">
        <v>4377</v>
      </c>
      <c r="D270">
        <v>5000</v>
      </c>
      <c r="E270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s="9">
        <f t="shared" si="16"/>
        <v>40854.194189814814</v>
      </c>
      <c r="L270" s="9">
        <f t="shared" si="17"/>
        <v>40809.15252314815</v>
      </c>
      <c r="M270" t="b">
        <v>1</v>
      </c>
      <c r="N270">
        <v>111</v>
      </c>
      <c r="O270" t="b">
        <v>1</v>
      </c>
      <c r="P270" t="s">
        <v>8268</v>
      </c>
      <c r="Q270" t="s">
        <v>8309</v>
      </c>
      <c r="R270" t="s">
        <v>8314</v>
      </c>
      <c r="S270" s="5">
        <f t="shared" si="18"/>
        <v>111.4</v>
      </c>
      <c r="T270" s="4">
        <f t="shared" si="19"/>
        <v>50.18018018018018</v>
      </c>
    </row>
    <row r="271" spans="1:20" ht="60" x14ac:dyDescent="0.25">
      <c r="A271" s="3">
        <v>269</v>
      </c>
      <c r="B271" s="1" t="s">
        <v>270</v>
      </c>
      <c r="C271" s="1" t="s">
        <v>4378</v>
      </c>
      <c r="D271">
        <v>100000</v>
      </c>
      <c r="E271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s="9">
        <f t="shared" si="16"/>
        <v>42788.197013888886</v>
      </c>
      <c r="L271" s="9">
        <f t="shared" si="17"/>
        <v>42758.197013888886</v>
      </c>
      <c r="M271" t="b">
        <v>1</v>
      </c>
      <c r="N271">
        <v>1596</v>
      </c>
      <c r="O271" t="b">
        <v>1</v>
      </c>
      <c r="P271" t="s">
        <v>8268</v>
      </c>
      <c r="Q271" t="s">
        <v>8309</v>
      </c>
      <c r="R271" t="s">
        <v>8314</v>
      </c>
      <c r="S271" s="5">
        <f t="shared" si="18"/>
        <v>147.23376999999999</v>
      </c>
      <c r="T271" s="4">
        <f t="shared" si="19"/>
        <v>92.251735588972423</v>
      </c>
    </row>
    <row r="272" spans="1:20" ht="45" x14ac:dyDescent="0.25">
      <c r="A272" s="3">
        <v>270</v>
      </c>
      <c r="B272" s="1" t="s">
        <v>271</v>
      </c>
      <c r="C272" s="1" t="s">
        <v>4379</v>
      </c>
      <c r="D272">
        <v>2300</v>
      </c>
      <c r="E272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s="9">
        <f t="shared" si="16"/>
        <v>40688.166666666664</v>
      </c>
      <c r="L272" s="9">
        <f t="shared" si="17"/>
        <v>40637.866550925923</v>
      </c>
      <c r="M272" t="b">
        <v>1</v>
      </c>
      <c r="N272">
        <v>61</v>
      </c>
      <c r="O272" t="b">
        <v>1</v>
      </c>
      <c r="P272" t="s">
        <v>8268</v>
      </c>
      <c r="Q272" t="s">
        <v>8309</v>
      </c>
      <c r="R272" t="s">
        <v>8314</v>
      </c>
      <c r="S272" s="5">
        <f t="shared" si="18"/>
        <v>152.60869565217391</v>
      </c>
      <c r="T272" s="4">
        <f t="shared" si="19"/>
        <v>57.540983606557376</v>
      </c>
    </row>
    <row r="273" spans="1:20" ht="60" x14ac:dyDescent="0.25">
      <c r="A273" s="3">
        <v>271</v>
      </c>
      <c r="B273" s="1" t="s">
        <v>272</v>
      </c>
      <c r="C273" s="1" t="s">
        <v>4380</v>
      </c>
      <c r="D273">
        <v>30000</v>
      </c>
      <c r="E273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s="9">
        <f t="shared" si="16"/>
        <v>41641.333333333336</v>
      </c>
      <c r="L273" s="9">
        <f t="shared" si="17"/>
        <v>41612.10024305556</v>
      </c>
      <c r="M273" t="b">
        <v>1</v>
      </c>
      <c r="N273">
        <v>287</v>
      </c>
      <c r="O273" t="b">
        <v>1</v>
      </c>
      <c r="P273" t="s">
        <v>8268</v>
      </c>
      <c r="Q273" t="s">
        <v>8309</v>
      </c>
      <c r="R273" t="s">
        <v>8314</v>
      </c>
      <c r="S273" s="5">
        <f t="shared" si="18"/>
        <v>104.67999999999999</v>
      </c>
      <c r="T273" s="4">
        <f t="shared" si="19"/>
        <v>109.42160278745645</v>
      </c>
    </row>
    <row r="274" spans="1:20" ht="60" x14ac:dyDescent="0.25">
      <c r="A274" s="3">
        <v>272</v>
      </c>
      <c r="B274" s="1" t="s">
        <v>273</v>
      </c>
      <c r="C274" s="1" t="s">
        <v>4381</v>
      </c>
      <c r="D274">
        <v>3000</v>
      </c>
      <c r="E27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s="9">
        <f t="shared" si="16"/>
        <v>40296.78402777778</v>
      </c>
      <c r="L274" s="9">
        <f t="shared" si="17"/>
        <v>40235.900358796294</v>
      </c>
      <c r="M274" t="b">
        <v>1</v>
      </c>
      <c r="N274">
        <v>65</v>
      </c>
      <c r="O274" t="b">
        <v>1</v>
      </c>
      <c r="P274" t="s">
        <v>8268</v>
      </c>
      <c r="Q274" t="s">
        <v>8309</v>
      </c>
      <c r="R274" t="s">
        <v>8314</v>
      </c>
      <c r="S274" s="5">
        <f t="shared" si="18"/>
        <v>177.43366666666668</v>
      </c>
      <c r="T274" s="4">
        <f t="shared" si="19"/>
        <v>81.892461538461546</v>
      </c>
    </row>
    <row r="275" spans="1:20" ht="60" x14ac:dyDescent="0.25">
      <c r="A275" s="3">
        <v>273</v>
      </c>
      <c r="B275" s="1" t="s">
        <v>274</v>
      </c>
      <c r="C275" s="1" t="s">
        <v>4382</v>
      </c>
      <c r="D275">
        <v>5000</v>
      </c>
      <c r="E27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s="9">
        <f t="shared" si="16"/>
        <v>40727.498449074075</v>
      </c>
      <c r="L275" s="9">
        <f t="shared" si="17"/>
        <v>40697.498449074075</v>
      </c>
      <c r="M275" t="b">
        <v>1</v>
      </c>
      <c r="N275">
        <v>118</v>
      </c>
      <c r="O275" t="b">
        <v>1</v>
      </c>
      <c r="P275" t="s">
        <v>8268</v>
      </c>
      <c r="Q275" t="s">
        <v>8309</v>
      </c>
      <c r="R275" t="s">
        <v>8314</v>
      </c>
      <c r="S275" s="5">
        <f t="shared" si="18"/>
        <v>107.7758</v>
      </c>
      <c r="T275" s="4">
        <f t="shared" si="19"/>
        <v>45.667711864406776</v>
      </c>
    </row>
    <row r="276" spans="1:20" ht="60" x14ac:dyDescent="0.25">
      <c r="A276" s="3">
        <v>274</v>
      </c>
      <c r="B276" s="1" t="s">
        <v>275</v>
      </c>
      <c r="C276" s="1" t="s">
        <v>4383</v>
      </c>
      <c r="D276">
        <v>4000</v>
      </c>
      <c r="E27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s="9">
        <f t="shared" si="16"/>
        <v>41004.290972222225</v>
      </c>
      <c r="L276" s="9">
        <f t="shared" si="17"/>
        <v>40969.912372685183</v>
      </c>
      <c r="M276" t="b">
        <v>1</v>
      </c>
      <c r="N276">
        <v>113</v>
      </c>
      <c r="O276" t="b">
        <v>1</v>
      </c>
      <c r="P276" t="s">
        <v>8268</v>
      </c>
      <c r="Q276" t="s">
        <v>8309</v>
      </c>
      <c r="R276" t="s">
        <v>8314</v>
      </c>
      <c r="S276" s="5">
        <f t="shared" si="18"/>
        <v>156</v>
      </c>
      <c r="T276" s="4">
        <f t="shared" si="19"/>
        <v>55.221238938053098</v>
      </c>
    </row>
    <row r="277" spans="1:20" ht="45" x14ac:dyDescent="0.25">
      <c r="A277" s="3">
        <v>275</v>
      </c>
      <c r="B277" s="1" t="s">
        <v>276</v>
      </c>
      <c r="C277" s="1" t="s">
        <v>4384</v>
      </c>
      <c r="D277">
        <v>20000</v>
      </c>
      <c r="E27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s="9">
        <f t="shared" si="16"/>
        <v>41223.073680555557</v>
      </c>
      <c r="L277" s="9">
        <f t="shared" si="17"/>
        <v>41193.032013888893</v>
      </c>
      <c r="M277" t="b">
        <v>1</v>
      </c>
      <c r="N277">
        <v>332</v>
      </c>
      <c r="O277" t="b">
        <v>1</v>
      </c>
      <c r="P277" t="s">
        <v>8268</v>
      </c>
      <c r="Q277" t="s">
        <v>8309</v>
      </c>
      <c r="R277" t="s">
        <v>8314</v>
      </c>
      <c r="S277" s="5">
        <f t="shared" si="18"/>
        <v>108.395</v>
      </c>
      <c r="T277" s="4">
        <f t="shared" si="19"/>
        <v>65.298192771084331</v>
      </c>
    </row>
    <row r="278" spans="1:20" ht="60" x14ac:dyDescent="0.25">
      <c r="A278" s="3">
        <v>276</v>
      </c>
      <c r="B278" s="1" t="s">
        <v>277</v>
      </c>
      <c r="C278" s="1" t="s">
        <v>4385</v>
      </c>
      <c r="D278">
        <v>4000</v>
      </c>
      <c r="E27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s="9">
        <f t="shared" si="16"/>
        <v>41027.040208333332</v>
      </c>
      <c r="L278" s="9">
        <f t="shared" si="17"/>
        <v>40967.081874999996</v>
      </c>
      <c r="M278" t="b">
        <v>1</v>
      </c>
      <c r="N278">
        <v>62</v>
      </c>
      <c r="O278" t="b">
        <v>1</v>
      </c>
      <c r="P278" t="s">
        <v>8268</v>
      </c>
      <c r="Q278" t="s">
        <v>8309</v>
      </c>
      <c r="R278" t="s">
        <v>8314</v>
      </c>
      <c r="S278" s="5">
        <f t="shared" si="18"/>
        <v>147.6</v>
      </c>
      <c r="T278" s="4">
        <f t="shared" si="19"/>
        <v>95.225806451612897</v>
      </c>
    </row>
    <row r="279" spans="1:20" ht="60" x14ac:dyDescent="0.25">
      <c r="A279" s="3">
        <v>277</v>
      </c>
      <c r="B279" s="1" t="s">
        <v>278</v>
      </c>
      <c r="C279" s="1" t="s">
        <v>4386</v>
      </c>
      <c r="D279">
        <v>65000</v>
      </c>
      <c r="E279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s="9">
        <f t="shared" si="16"/>
        <v>42147.891423611116</v>
      </c>
      <c r="L279" s="9">
        <f t="shared" si="17"/>
        <v>42117.891423611116</v>
      </c>
      <c r="M279" t="b">
        <v>1</v>
      </c>
      <c r="N279">
        <v>951</v>
      </c>
      <c r="O279" t="b">
        <v>1</v>
      </c>
      <c r="P279" t="s">
        <v>8268</v>
      </c>
      <c r="Q279" t="s">
        <v>8309</v>
      </c>
      <c r="R279" t="s">
        <v>8314</v>
      </c>
      <c r="S279" s="5">
        <f t="shared" si="18"/>
        <v>110.38153846153847</v>
      </c>
      <c r="T279" s="4">
        <f t="shared" si="19"/>
        <v>75.444794952681391</v>
      </c>
    </row>
    <row r="280" spans="1:20" ht="45" x14ac:dyDescent="0.25">
      <c r="A280" s="3">
        <v>278</v>
      </c>
      <c r="B280" s="1" t="s">
        <v>279</v>
      </c>
      <c r="C280" s="1" t="s">
        <v>4387</v>
      </c>
      <c r="D280">
        <v>27000</v>
      </c>
      <c r="E280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s="9">
        <f t="shared" si="16"/>
        <v>41194.040960648148</v>
      </c>
      <c r="L280" s="9">
        <f t="shared" si="17"/>
        <v>41164.040960648148</v>
      </c>
      <c r="M280" t="b">
        <v>1</v>
      </c>
      <c r="N280">
        <v>415</v>
      </c>
      <c r="O280" t="b">
        <v>1</v>
      </c>
      <c r="P280" t="s">
        <v>8268</v>
      </c>
      <c r="Q280" t="s">
        <v>8309</v>
      </c>
      <c r="R280" t="s">
        <v>8314</v>
      </c>
      <c r="S280" s="5">
        <f t="shared" si="18"/>
        <v>150.34814814814814</v>
      </c>
      <c r="T280" s="4">
        <f t="shared" si="19"/>
        <v>97.816867469879512</v>
      </c>
    </row>
    <row r="281" spans="1:20" ht="60" x14ac:dyDescent="0.25">
      <c r="A281" s="3">
        <v>279</v>
      </c>
      <c r="B281" s="1" t="s">
        <v>280</v>
      </c>
      <c r="C281" s="1" t="s">
        <v>4388</v>
      </c>
      <c r="D281">
        <v>17000</v>
      </c>
      <c r="E281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s="9">
        <f t="shared" si="16"/>
        <v>42793.084027777775</v>
      </c>
      <c r="L281" s="9">
        <f t="shared" si="17"/>
        <v>42759.244166666671</v>
      </c>
      <c r="M281" t="b">
        <v>1</v>
      </c>
      <c r="N281">
        <v>305</v>
      </c>
      <c r="O281" t="b">
        <v>1</v>
      </c>
      <c r="P281" t="s">
        <v>8268</v>
      </c>
      <c r="Q281" t="s">
        <v>8309</v>
      </c>
      <c r="R281" t="s">
        <v>8314</v>
      </c>
      <c r="S281" s="5">
        <f t="shared" si="18"/>
        <v>157.31829411764707</v>
      </c>
      <c r="T281" s="4">
        <f t="shared" si="19"/>
        <v>87.685606557377056</v>
      </c>
    </row>
    <row r="282" spans="1:20" ht="60" x14ac:dyDescent="0.25">
      <c r="A282" s="3">
        <v>280</v>
      </c>
      <c r="B282" s="1" t="s">
        <v>281</v>
      </c>
      <c r="C282" s="1" t="s">
        <v>4389</v>
      </c>
      <c r="D282">
        <v>75000</v>
      </c>
      <c r="E282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s="9">
        <f t="shared" si="16"/>
        <v>41789.590682870366</v>
      </c>
      <c r="L282" s="9">
        <f t="shared" si="17"/>
        <v>41744.590682870366</v>
      </c>
      <c r="M282" t="b">
        <v>1</v>
      </c>
      <c r="N282">
        <v>2139</v>
      </c>
      <c r="O282" t="b">
        <v>1</v>
      </c>
      <c r="P282" t="s">
        <v>8268</v>
      </c>
      <c r="Q282" t="s">
        <v>8309</v>
      </c>
      <c r="R282" t="s">
        <v>8314</v>
      </c>
      <c r="S282" s="5">
        <f t="shared" si="18"/>
        <v>156.14400000000001</v>
      </c>
      <c r="T282" s="4">
        <f t="shared" si="19"/>
        <v>54.748948106591868</v>
      </c>
    </row>
    <row r="283" spans="1:20" ht="60" x14ac:dyDescent="0.25">
      <c r="A283" s="3">
        <v>281</v>
      </c>
      <c r="B283" s="1" t="s">
        <v>282</v>
      </c>
      <c r="C283" s="1" t="s">
        <v>4390</v>
      </c>
      <c r="D283">
        <v>5500</v>
      </c>
      <c r="E283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s="9">
        <f t="shared" si="16"/>
        <v>40035.80972222222</v>
      </c>
      <c r="L283" s="9">
        <f t="shared" si="17"/>
        <v>39950.163344907407</v>
      </c>
      <c r="M283" t="b">
        <v>1</v>
      </c>
      <c r="N283">
        <v>79</v>
      </c>
      <c r="O283" t="b">
        <v>1</v>
      </c>
      <c r="P283" t="s">
        <v>8268</v>
      </c>
      <c r="Q283" t="s">
        <v>8309</v>
      </c>
      <c r="R283" t="s">
        <v>8314</v>
      </c>
      <c r="S283" s="5">
        <f t="shared" si="18"/>
        <v>120.58763636363636</v>
      </c>
      <c r="T283" s="4">
        <f t="shared" si="19"/>
        <v>83.953417721518989</v>
      </c>
    </row>
    <row r="284" spans="1:20" ht="45" x14ac:dyDescent="0.25">
      <c r="A284" s="3">
        <v>282</v>
      </c>
      <c r="B284" s="1" t="s">
        <v>283</v>
      </c>
      <c r="C284" s="1" t="s">
        <v>4391</v>
      </c>
      <c r="D284">
        <v>45000</v>
      </c>
      <c r="E28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s="9">
        <f t="shared" si="16"/>
        <v>40231.916666666664</v>
      </c>
      <c r="L284" s="9">
        <f t="shared" si="17"/>
        <v>40194.920046296298</v>
      </c>
      <c r="M284" t="b">
        <v>1</v>
      </c>
      <c r="N284">
        <v>179</v>
      </c>
      <c r="O284" t="b">
        <v>1</v>
      </c>
      <c r="P284" t="s">
        <v>8268</v>
      </c>
      <c r="Q284" t="s">
        <v>8309</v>
      </c>
      <c r="R284" t="s">
        <v>8314</v>
      </c>
      <c r="S284" s="5">
        <f t="shared" si="18"/>
        <v>101.18888888888888</v>
      </c>
      <c r="T284" s="4">
        <f t="shared" si="19"/>
        <v>254.38547486033519</v>
      </c>
    </row>
    <row r="285" spans="1:20" ht="30" x14ac:dyDescent="0.25">
      <c r="A285" s="3">
        <v>283</v>
      </c>
      <c r="B285" s="1" t="s">
        <v>284</v>
      </c>
      <c r="C285" s="1" t="s">
        <v>4392</v>
      </c>
      <c r="D285">
        <v>18000</v>
      </c>
      <c r="E28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s="9">
        <f t="shared" si="16"/>
        <v>40695.207638888889</v>
      </c>
      <c r="L285" s="9">
        <f t="shared" si="17"/>
        <v>40675.71</v>
      </c>
      <c r="M285" t="b">
        <v>1</v>
      </c>
      <c r="N285">
        <v>202</v>
      </c>
      <c r="O285" t="b">
        <v>1</v>
      </c>
      <c r="P285" t="s">
        <v>8268</v>
      </c>
      <c r="Q285" t="s">
        <v>8309</v>
      </c>
      <c r="R285" t="s">
        <v>8314</v>
      </c>
      <c r="S285" s="5">
        <f t="shared" si="18"/>
        <v>114.27249999999999</v>
      </c>
      <c r="T285" s="4">
        <f t="shared" si="19"/>
        <v>101.8269801980198</v>
      </c>
    </row>
    <row r="286" spans="1:20" ht="60" x14ac:dyDescent="0.25">
      <c r="A286" s="3">
        <v>284</v>
      </c>
      <c r="B286" s="1" t="s">
        <v>285</v>
      </c>
      <c r="C286" s="1" t="s">
        <v>4393</v>
      </c>
      <c r="D286">
        <v>40000</v>
      </c>
      <c r="E28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s="9">
        <f t="shared" si="16"/>
        <v>40929.738194444442</v>
      </c>
      <c r="L286" s="9">
        <f t="shared" si="17"/>
        <v>40904.738194444442</v>
      </c>
      <c r="M286" t="b">
        <v>1</v>
      </c>
      <c r="N286">
        <v>760</v>
      </c>
      <c r="O286" t="b">
        <v>1</v>
      </c>
      <c r="P286" t="s">
        <v>8268</v>
      </c>
      <c r="Q286" t="s">
        <v>8309</v>
      </c>
      <c r="R286" t="s">
        <v>8314</v>
      </c>
      <c r="S286" s="5">
        <f t="shared" si="18"/>
        <v>104.62615</v>
      </c>
      <c r="T286" s="4">
        <f t="shared" si="19"/>
        <v>55.066394736842106</v>
      </c>
    </row>
    <row r="287" spans="1:20" ht="45" x14ac:dyDescent="0.25">
      <c r="A287" s="3">
        <v>285</v>
      </c>
      <c r="B287" s="1" t="s">
        <v>286</v>
      </c>
      <c r="C287" s="1" t="s">
        <v>4394</v>
      </c>
      <c r="D287">
        <v>14000</v>
      </c>
      <c r="E28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s="9">
        <f t="shared" si="16"/>
        <v>41536.756111111114</v>
      </c>
      <c r="L287" s="9">
        <f t="shared" si="17"/>
        <v>41506.756111111114</v>
      </c>
      <c r="M287" t="b">
        <v>1</v>
      </c>
      <c r="N287">
        <v>563</v>
      </c>
      <c r="O287" t="b">
        <v>1</v>
      </c>
      <c r="P287" t="s">
        <v>8268</v>
      </c>
      <c r="Q287" t="s">
        <v>8309</v>
      </c>
      <c r="R287" t="s">
        <v>8314</v>
      </c>
      <c r="S287" s="5">
        <f t="shared" si="18"/>
        <v>228.82507142857142</v>
      </c>
      <c r="T287" s="4">
        <f t="shared" si="19"/>
        <v>56.901438721136763</v>
      </c>
    </row>
    <row r="288" spans="1:20" ht="60" x14ac:dyDescent="0.25">
      <c r="A288" s="3">
        <v>286</v>
      </c>
      <c r="B288" s="1" t="s">
        <v>287</v>
      </c>
      <c r="C288" s="1" t="s">
        <v>4395</v>
      </c>
      <c r="D288">
        <v>15000</v>
      </c>
      <c r="E28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s="9">
        <f t="shared" si="16"/>
        <v>41358.774583333332</v>
      </c>
      <c r="L288" s="9">
        <f t="shared" si="17"/>
        <v>41313.816249999996</v>
      </c>
      <c r="M288" t="b">
        <v>1</v>
      </c>
      <c r="N288">
        <v>135</v>
      </c>
      <c r="O288" t="b">
        <v>1</v>
      </c>
      <c r="P288" t="s">
        <v>8268</v>
      </c>
      <c r="Q288" t="s">
        <v>8309</v>
      </c>
      <c r="R288" t="s">
        <v>8314</v>
      </c>
      <c r="S288" s="5">
        <f t="shared" si="18"/>
        <v>109.15333333333332</v>
      </c>
      <c r="T288" s="4">
        <f t="shared" si="19"/>
        <v>121.28148148148148</v>
      </c>
    </row>
    <row r="289" spans="1:20" ht="30" x14ac:dyDescent="0.25">
      <c r="A289" s="3">
        <v>287</v>
      </c>
      <c r="B289" s="1" t="s">
        <v>288</v>
      </c>
      <c r="C289" s="1" t="s">
        <v>4396</v>
      </c>
      <c r="D289">
        <v>15000</v>
      </c>
      <c r="E289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s="9">
        <f t="shared" si="16"/>
        <v>41215.166666666664</v>
      </c>
      <c r="L289" s="9">
        <f t="shared" si="17"/>
        <v>41184.277986111112</v>
      </c>
      <c r="M289" t="b">
        <v>1</v>
      </c>
      <c r="N289">
        <v>290</v>
      </c>
      <c r="O289" t="b">
        <v>1</v>
      </c>
      <c r="P289" t="s">
        <v>8268</v>
      </c>
      <c r="Q289" t="s">
        <v>8309</v>
      </c>
      <c r="R289" t="s">
        <v>8314</v>
      </c>
      <c r="S289" s="5">
        <f t="shared" si="18"/>
        <v>176.29999999999998</v>
      </c>
      <c r="T289" s="4">
        <f t="shared" si="19"/>
        <v>91.189655172413794</v>
      </c>
    </row>
    <row r="290" spans="1:20" ht="60" x14ac:dyDescent="0.25">
      <c r="A290" s="3">
        <v>288</v>
      </c>
      <c r="B290" s="1" t="s">
        <v>289</v>
      </c>
      <c r="C290" s="1" t="s">
        <v>4397</v>
      </c>
      <c r="D290">
        <v>50000</v>
      </c>
      <c r="E290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s="9">
        <f t="shared" si="16"/>
        <v>41086.168900462959</v>
      </c>
      <c r="L290" s="9">
        <f t="shared" si="17"/>
        <v>41051.168900462959</v>
      </c>
      <c r="M290" t="b">
        <v>1</v>
      </c>
      <c r="N290">
        <v>447</v>
      </c>
      <c r="O290" t="b">
        <v>1</v>
      </c>
      <c r="P290" t="s">
        <v>8268</v>
      </c>
      <c r="Q290" t="s">
        <v>8309</v>
      </c>
      <c r="R290" t="s">
        <v>8314</v>
      </c>
      <c r="S290" s="5">
        <f t="shared" si="18"/>
        <v>103.21061999999999</v>
      </c>
      <c r="T290" s="4">
        <f t="shared" si="19"/>
        <v>115.44812080536913</v>
      </c>
    </row>
    <row r="291" spans="1:20" ht="60" x14ac:dyDescent="0.25">
      <c r="A291" s="3">
        <v>289</v>
      </c>
      <c r="B291" s="1" t="s">
        <v>290</v>
      </c>
      <c r="C291" s="1" t="s">
        <v>4398</v>
      </c>
      <c r="D291">
        <v>15000</v>
      </c>
      <c r="E291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s="9">
        <f t="shared" si="16"/>
        <v>41580.456412037034</v>
      </c>
      <c r="L291" s="9">
        <f t="shared" si="17"/>
        <v>41550.456412037034</v>
      </c>
      <c r="M291" t="b">
        <v>1</v>
      </c>
      <c r="N291">
        <v>232</v>
      </c>
      <c r="O291" t="b">
        <v>1</v>
      </c>
      <c r="P291" t="s">
        <v>8268</v>
      </c>
      <c r="Q291" t="s">
        <v>8309</v>
      </c>
      <c r="R291" t="s">
        <v>8314</v>
      </c>
      <c r="S291" s="5">
        <f t="shared" si="18"/>
        <v>104.82000000000001</v>
      </c>
      <c r="T291" s="4">
        <f t="shared" si="19"/>
        <v>67.771551724137936</v>
      </c>
    </row>
    <row r="292" spans="1:20" ht="45" x14ac:dyDescent="0.25">
      <c r="A292" s="3">
        <v>290</v>
      </c>
      <c r="B292" s="1" t="s">
        <v>291</v>
      </c>
      <c r="C292" s="1" t="s">
        <v>4399</v>
      </c>
      <c r="D292">
        <v>4500</v>
      </c>
      <c r="E292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s="9">
        <f t="shared" si="16"/>
        <v>40576.332638888889</v>
      </c>
      <c r="L292" s="9">
        <f t="shared" si="17"/>
        <v>40526.36917824074</v>
      </c>
      <c r="M292" t="b">
        <v>1</v>
      </c>
      <c r="N292">
        <v>168</v>
      </c>
      <c r="O292" t="b">
        <v>1</v>
      </c>
      <c r="P292" t="s">
        <v>8268</v>
      </c>
      <c r="Q292" t="s">
        <v>8309</v>
      </c>
      <c r="R292" t="s">
        <v>8314</v>
      </c>
      <c r="S292" s="5">
        <f t="shared" si="18"/>
        <v>106.68444444444445</v>
      </c>
      <c r="T292" s="4">
        <f t="shared" si="19"/>
        <v>28.576190476190476</v>
      </c>
    </row>
    <row r="293" spans="1:20" ht="45" x14ac:dyDescent="0.25">
      <c r="A293" s="3">
        <v>291</v>
      </c>
      <c r="B293" s="1" t="s">
        <v>292</v>
      </c>
      <c r="C293" s="1" t="s">
        <v>4400</v>
      </c>
      <c r="D293">
        <v>5000</v>
      </c>
      <c r="E293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s="9">
        <f t="shared" si="16"/>
        <v>41395.000694444447</v>
      </c>
      <c r="L293" s="9">
        <f t="shared" si="17"/>
        <v>41376.769050925926</v>
      </c>
      <c r="M293" t="b">
        <v>1</v>
      </c>
      <c r="N293">
        <v>128</v>
      </c>
      <c r="O293" t="b">
        <v>1</v>
      </c>
      <c r="P293" t="s">
        <v>8268</v>
      </c>
      <c r="Q293" t="s">
        <v>8309</v>
      </c>
      <c r="R293" t="s">
        <v>8314</v>
      </c>
      <c r="S293" s="5">
        <f t="shared" si="18"/>
        <v>120.02</v>
      </c>
      <c r="T293" s="4">
        <f t="shared" si="19"/>
        <v>46.8828125</v>
      </c>
    </row>
    <row r="294" spans="1:20" ht="60" x14ac:dyDescent="0.25">
      <c r="A294" s="3">
        <v>292</v>
      </c>
      <c r="B294" s="1" t="s">
        <v>293</v>
      </c>
      <c r="C294" s="1" t="s">
        <v>4401</v>
      </c>
      <c r="D294">
        <v>75000</v>
      </c>
      <c r="E29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s="9">
        <f t="shared" si="16"/>
        <v>40845.165972222225</v>
      </c>
      <c r="L294" s="9">
        <f t="shared" si="17"/>
        <v>40812.803229166668</v>
      </c>
      <c r="M294" t="b">
        <v>1</v>
      </c>
      <c r="N294">
        <v>493</v>
      </c>
      <c r="O294" t="b">
        <v>1</v>
      </c>
      <c r="P294" t="s">
        <v>8268</v>
      </c>
      <c r="Q294" t="s">
        <v>8309</v>
      </c>
      <c r="R294" t="s">
        <v>8314</v>
      </c>
      <c r="S294" s="5">
        <f t="shared" si="18"/>
        <v>101.50693333333334</v>
      </c>
      <c r="T294" s="4">
        <f t="shared" si="19"/>
        <v>154.42231237322514</v>
      </c>
    </row>
    <row r="295" spans="1:20" ht="60" x14ac:dyDescent="0.25">
      <c r="A295" s="3">
        <v>293</v>
      </c>
      <c r="B295" s="1" t="s">
        <v>294</v>
      </c>
      <c r="C295" s="1" t="s">
        <v>4402</v>
      </c>
      <c r="D295">
        <v>26000</v>
      </c>
      <c r="E29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s="9">
        <f t="shared" si="16"/>
        <v>41749.667986111112</v>
      </c>
      <c r="L295" s="9">
        <f t="shared" si="17"/>
        <v>41719.667986111112</v>
      </c>
      <c r="M295" t="b">
        <v>1</v>
      </c>
      <c r="N295">
        <v>131</v>
      </c>
      <c r="O295" t="b">
        <v>1</v>
      </c>
      <c r="P295" t="s">
        <v>8268</v>
      </c>
      <c r="Q295" t="s">
        <v>8309</v>
      </c>
      <c r="R295" t="s">
        <v>8314</v>
      </c>
      <c r="S295" s="5">
        <f t="shared" si="18"/>
        <v>101.38461538461539</v>
      </c>
      <c r="T295" s="4">
        <f t="shared" si="19"/>
        <v>201.22137404580153</v>
      </c>
    </row>
    <row r="296" spans="1:20" ht="90" x14ac:dyDescent="0.25">
      <c r="A296" s="3">
        <v>294</v>
      </c>
      <c r="B296" s="1" t="s">
        <v>295</v>
      </c>
      <c r="C296" s="1" t="s">
        <v>4403</v>
      </c>
      <c r="D296">
        <v>5000</v>
      </c>
      <c r="E29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s="9">
        <f t="shared" si="16"/>
        <v>40378.666666666664</v>
      </c>
      <c r="L296" s="9">
        <f t="shared" si="17"/>
        <v>40343.084421296298</v>
      </c>
      <c r="M296" t="b">
        <v>1</v>
      </c>
      <c r="N296">
        <v>50</v>
      </c>
      <c r="O296" t="b">
        <v>1</v>
      </c>
      <c r="P296" t="s">
        <v>8268</v>
      </c>
      <c r="Q296" t="s">
        <v>8309</v>
      </c>
      <c r="R296" t="s">
        <v>8314</v>
      </c>
      <c r="S296" s="5">
        <f t="shared" si="18"/>
        <v>100</v>
      </c>
      <c r="T296" s="4">
        <f t="shared" si="19"/>
        <v>100</v>
      </c>
    </row>
    <row r="297" spans="1:20" ht="60" x14ac:dyDescent="0.25">
      <c r="A297" s="3">
        <v>295</v>
      </c>
      <c r="B297" s="1" t="s">
        <v>296</v>
      </c>
      <c r="C297" s="1" t="s">
        <v>4404</v>
      </c>
      <c r="D297">
        <v>50000</v>
      </c>
      <c r="E29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s="9">
        <f t="shared" si="16"/>
        <v>41579</v>
      </c>
      <c r="L297" s="9">
        <f t="shared" si="17"/>
        <v>41519.004733796297</v>
      </c>
      <c r="M297" t="b">
        <v>1</v>
      </c>
      <c r="N297">
        <v>665</v>
      </c>
      <c r="O297" t="b">
        <v>1</v>
      </c>
      <c r="P297" t="s">
        <v>8268</v>
      </c>
      <c r="Q297" t="s">
        <v>8309</v>
      </c>
      <c r="R297" t="s">
        <v>8314</v>
      </c>
      <c r="S297" s="5">
        <f t="shared" si="18"/>
        <v>133.10911999999999</v>
      </c>
      <c r="T297" s="4">
        <f t="shared" si="19"/>
        <v>100.08204511278196</v>
      </c>
    </row>
    <row r="298" spans="1:20" ht="45" x14ac:dyDescent="0.25">
      <c r="A298" s="3">
        <v>296</v>
      </c>
      <c r="B298" s="1" t="s">
        <v>297</v>
      </c>
      <c r="C298" s="1" t="s">
        <v>4405</v>
      </c>
      <c r="D298">
        <v>25000</v>
      </c>
      <c r="E29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s="9">
        <f t="shared" si="16"/>
        <v>41159.475497685184</v>
      </c>
      <c r="L298" s="9">
        <f t="shared" si="17"/>
        <v>41134.475497685184</v>
      </c>
      <c r="M298" t="b">
        <v>1</v>
      </c>
      <c r="N298">
        <v>129</v>
      </c>
      <c r="O298" t="b">
        <v>1</v>
      </c>
      <c r="P298" t="s">
        <v>8268</v>
      </c>
      <c r="Q298" t="s">
        <v>8309</v>
      </c>
      <c r="R298" t="s">
        <v>8314</v>
      </c>
      <c r="S298" s="5">
        <f t="shared" si="18"/>
        <v>118.72620000000001</v>
      </c>
      <c r="T298" s="4">
        <f t="shared" si="19"/>
        <v>230.08953488372092</v>
      </c>
    </row>
    <row r="299" spans="1:20" ht="60" x14ac:dyDescent="0.25">
      <c r="A299" s="3">
        <v>297</v>
      </c>
      <c r="B299" s="1" t="s">
        <v>298</v>
      </c>
      <c r="C299" s="1" t="s">
        <v>4406</v>
      </c>
      <c r="D299">
        <v>20000</v>
      </c>
      <c r="E299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s="9">
        <f t="shared" si="16"/>
        <v>42125.165972222225</v>
      </c>
      <c r="L299" s="9">
        <f t="shared" si="17"/>
        <v>42089.72802083334</v>
      </c>
      <c r="M299" t="b">
        <v>1</v>
      </c>
      <c r="N299">
        <v>142</v>
      </c>
      <c r="O299" t="b">
        <v>1</v>
      </c>
      <c r="P299" t="s">
        <v>8268</v>
      </c>
      <c r="Q299" t="s">
        <v>8309</v>
      </c>
      <c r="R299" t="s">
        <v>8314</v>
      </c>
      <c r="S299" s="5">
        <f t="shared" si="18"/>
        <v>100.64</v>
      </c>
      <c r="T299" s="4">
        <f t="shared" si="19"/>
        <v>141.74647887323943</v>
      </c>
    </row>
    <row r="300" spans="1:20" ht="30" x14ac:dyDescent="0.25">
      <c r="A300" s="3">
        <v>298</v>
      </c>
      <c r="B300" s="1" t="s">
        <v>299</v>
      </c>
      <c r="C300" s="1" t="s">
        <v>4407</v>
      </c>
      <c r="D300">
        <v>126000</v>
      </c>
      <c r="E300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s="9">
        <f t="shared" si="16"/>
        <v>41768.875</v>
      </c>
      <c r="L300" s="9">
        <f t="shared" si="17"/>
        <v>41709.463518518518</v>
      </c>
      <c r="M300" t="b">
        <v>1</v>
      </c>
      <c r="N300">
        <v>2436</v>
      </c>
      <c r="O300" t="b">
        <v>1</v>
      </c>
      <c r="P300" t="s">
        <v>8268</v>
      </c>
      <c r="Q300" t="s">
        <v>8309</v>
      </c>
      <c r="R300" t="s">
        <v>8314</v>
      </c>
      <c r="S300" s="5">
        <f t="shared" si="18"/>
        <v>108.93241269841269</v>
      </c>
      <c r="T300" s="4">
        <f t="shared" si="19"/>
        <v>56.344351395730705</v>
      </c>
    </row>
    <row r="301" spans="1:20" ht="60" x14ac:dyDescent="0.25">
      <c r="A301" s="3">
        <v>299</v>
      </c>
      <c r="B301" s="1" t="s">
        <v>300</v>
      </c>
      <c r="C301" s="1" t="s">
        <v>4408</v>
      </c>
      <c r="D301">
        <v>10000</v>
      </c>
      <c r="E301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s="9">
        <f t="shared" si="16"/>
        <v>40499.266898148147</v>
      </c>
      <c r="L301" s="9">
        <f t="shared" si="17"/>
        <v>40469.225231481483</v>
      </c>
      <c r="M301" t="b">
        <v>1</v>
      </c>
      <c r="N301">
        <v>244</v>
      </c>
      <c r="O301" t="b">
        <v>1</v>
      </c>
      <c r="P301" t="s">
        <v>8268</v>
      </c>
      <c r="Q301" t="s">
        <v>8309</v>
      </c>
      <c r="R301" t="s">
        <v>8314</v>
      </c>
      <c r="S301" s="5">
        <f t="shared" si="18"/>
        <v>178.95250000000001</v>
      </c>
      <c r="T301" s="4">
        <f t="shared" si="19"/>
        <v>73.341188524590166</v>
      </c>
    </row>
    <row r="302" spans="1:20" ht="60" x14ac:dyDescent="0.25">
      <c r="A302" s="3">
        <v>300</v>
      </c>
      <c r="B302" s="1" t="s">
        <v>301</v>
      </c>
      <c r="C302" s="1" t="s">
        <v>4409</v>
      </c>
      <c r="D302">
        <v>25000</v>
      </c>
      <c r="E302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s="9">
        <f t="shared" si="16"/>
        <v>40657.959930555553</v>
      </c>
      <c r="L302" s="9">
        <f t="shared" si="17"/>
        <v>40626.959930555553</v>
      </c>
      <c r="M302" t="b">
        <v>1</v>
      </c>
      <c r="N302">
        <v>298</v>
      </c>
      <c r="O302" t="b">
        <v>1</v>
      </c>
      <c r="P302" t="s">
        <v>8268</v>
      </c>
      <c r="Q302" t="s">
        <v>8309</v>
      </c>
      <c r="R302" t="s">
        <v>8314</v>
      </c>
      <c r="S302" s="5">
        <f t="shared" si="18"/>
        <v>101.72264</v>
      </c>
      <c r="T302" s="4">
        <f t="shared" si="19"/>
        <v>85.337785234899329</v>
      </c>
    </row>
    <row r="303" spans="1:20" ht="45" x14ac:dyDescent="0.25">
      <c r="A303" s="3">
        <v>301</v>
      </c>
      <c r="B303" s="1" t="s">
        <v>302</v>
      </c>
      <c r="C303" s="1" t="s">
        <v>4410</v>
      </c>
      <c r="D303">
        <v>13000</v>
      </c>
      <c r="E303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s="9">
        <f t="shared" si="16"/>
        <v>41352.696006944447</v>
      </c>
      <c r="L303" s="9">
        <f t="shared" si="17"/>
        <v>41312.737673611111</v>
      </c>
      <c r="M303" t="b">
        <v>1</v>
      </c>
      <c r="N303">
        <v>251</v>
      </c>
      <c r="O303" t="b">
        <v>1</v>
      </c>
      <c r="P303" t="s">
        <v>8268</v>
      </c>
      <c r="Q303" t="s">
        <v>8309</v>
      </c>
      <c r="R303" t="s">
        <v>8314</v>
      </c>
      <c r="S303" s="5">
        <f t="shared" si="18"/>
        <v>118.73499999999999</v>
      </c>
      <c r="T303" s="4">
        <f t="shared" si="19"/>
        <v>61.496215139442228</v>
      </c>
    </row>
    <row r="304" spans="1:20" ht="60" x14ac:dyDescent="0.25">
      <c r="A304" s="3">
        <v>302</v>
      </c>
      <c r="B304" s="1" t="s">
        <v>303</v>
      </c>
      <c r="C304" s="1" t="s">
        <v>4411</v>
      </c>
      <c r="D304">
        <v>10000</v>
      </c>
      <c r="E30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s="9">
        <f t="shared" si="16"/>
        <v>40963.856921296298</v>
      </c>
      <c r="L304" s="9">
        <f t="shared" si="17"/>
        <v>40933.856921296298</v>
      </c>
      <c r="M304" t="b">
        <v>1</v>
      </c>
      <c r="N304">
        <v>108</v>
      </c>
      <c r="O304" t="b">
        <v>1</v>
      </c>
      <c r="P304" t="s">
        <v>8268</v>
      </c>
      <c r="Q304" t="s">
        <v>8309</v>
      </c>
      <c r="R304" t="s">
        <v>8314</v>
      </c>
      <c r="S304" s="5">
        <f t="shared" si="18"/>
        <v>100.46</v>
      </c>
      <c r="T304" s="4">
        <f t="shared" si="19"/>
        <v>93.018518518518519</v>
      </c>
    </row>
    <row r="305" spans="1:20" ht="45" x14ac:dyDescent="0.25">
      <c r="A305" s="3">
        <v>303</v>
      </c>
      <c r="B305" s="1" t="s">
        <v>304</v>
      </c>
      <c r="C305" s="1" t="s">
        <v>4412</v>
      </c>
      <c r="D305">
        <v>3000</v>
      </c>
      <c r="E30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s="9">
        <f t="shared" si="16"/>
        <v>41062.071134259262</v>
      </c>
      <c r="L305" s="9">
        <f t="shared" si="17"/>
        <v>41032.071134259262</v>
      </c>
      <c r="M305" t="b">
        <v>1</v>
      </c>
      <c r="N305">
        <v>82</v>
      </c>
      <c r="O305" t="b">
        <v>1</v>
      </c>
      <c r="P305" t="s">
        <v>8268</v>
      </c>
      <c r="Q305" t="s">
        <v>8309</v>
      </c>
      <c r="R305" t="s">
        <v>8314</v>
      </c>
      <c r="S305" s="5">
        <f t="shared" si="18"/>
        <v>137.46666666666667</v>
      </c>
      <c r="T305" s="4">
        <f t="shared" si="19"/>
        <v>50.292682926829265</v>
      </c>
    </row>
    <row r="306" spans="1:20" ht="30" x14ac:dyDescent="0.25">
      <c r="A306" s="3">
        <v>304</v>
      </c>
      <c r="B306" s="1" t="s">
        <v>305</v>
      </c>
      <c r="C306" s="1" t="s">
        <v>4413</v>
      </c>
      <c r="D306">
        <v>3400</v>
      </c>
      <c r="E30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s="9">
        <f t="shared" si="16"/>
        <v>41153.083333333336</v>
      </c>
      <c r="L306" s="9">
        <f t="shared" si="17"/>
        <v>41114.094872685186</v>
      </c>
      <c r="M306" t="b">
        <v>1</v>
      </c>
      <c r="N306">
        <v>74</v>
      </c>
      <c r="O306" t="b">
        <v>1</v>
      </c>
      <c r="P306" t="s">
        <v>8268</v>
      </c>
      <c r="Q306" t="s">
        <v>8309</v>
      </c>
      <c r="R306" t="s">
        <v>8314</v>
      </c>
      <c r="S306" s="5">
        <f t="shared" si="18"/>
        <v>231.64705882352939</v>
      </c>
      <c r="T306" s="4">
        <f t="shared" si="19"/>
        <v>106.43243243243244</v>
      </c>
    </row>
    <row r="307" spans="1:20" ht="45" x14ac:dyDescent="0.25">
      <c r="A307" s="3">
        <v>305</v>
      </c>
      <c r="B307" s="1" t="s">
        <v>306</v>
      </c>
      <c r="C307" s="1" t="s">
        <v>4414</v>
      </c>
      <c r="D307">
        <v>7500</v>
      </c>
      <c r="E30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s="9">
        <f t="shared" si="16"/>
        <v>40978.630196759259</v>
      </c>
      <c r="L307" s="9">
        <f t="shared" si="17"/>
        <v>40948.630196759259</v>
      </c>
      <c r="M307" t="b">
        <v>1</v>
      </c>
      <c r="N307">
        <v>189</v>
      </c>
      <c r="O307" t="b">
        <v>1</v>
      </c>
      <c r="P307" t="s">
        <v>8268</v>
      </c>
      <c r="Q307" t="s">
        <v>8309</v>
      </c>
      <c r="R307" t="s">
        <v>8314</v>
      </c>
      <c r="S307" s="5">
        <f t="shared" si="18"/>
        <v>130.33333333333331</v>
      </c>
      <c r="T307" s="4">
        <f t="shared" si="19"/>
        <v>51.719576719576722</v>
      </c>
    </row>
    <row r="308" spans="1:20" ht="30" x14ac:dyDescent="0.25">
      <c r="A308" s="3">
        <v>306</v>
      </c>
      <c r="B308" s="1" t="s">
        <v>307</v>
      </c>
      <c r="C308" s="1" t="s">
        <v>4415</v>
      </c>
      <c r="D308">
        <v>1000</v>
      </c>
      <c r="E30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s="9">
        <f t="shared" si="16"/>
        <v>41353.795520833337</v>
      </c>
      <c r="L308" s="9">
        <f t="shared" si="17"/>
        <v>41333.837187500001</v>
      </c>
      <c r="M308" t="b">
        <v>1</v>
      </c>
      <c r="N308">
        <v>80</v>
      </c>
      <c r="O308" t="b">
        <v>1</v>
      </c>
      <c r="P308" t="s">
        <v>8268</v>
      </c>
      <c r="Q308" t="s">
        <v>8309</v>
      </c>
      <c r="R308" t="s">
        <v>8314</v>
      </c>
      <c r="S308" s="5">
        <f t="shared" si="18"/>
        <v>292.89999999999998</v>
      </c>
      <c r="T308" s="4">
        <f t="shared" si="19"/>
        <v>36.612499999999997</v>
      </c>
    </row>
    <row r="309" spans="1:20" ht="15.75" x14ac:dyDescent="0.25">
      <c r="A309" s="3">
        <v>307</v>
      </c>
      <c r="B309" s="1" t="s">
        <v>308</v>
      </c>
      <c r="C309" s="1" t="s">
        <v>4416</v>
      </c>
      <c r="D309">
        <v>22000</v>
      </c>
      <c r="E309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s="9">
        <f t="shared" si="16"/>
        <v>41312.944456018515</v>
      </c>
      <c r="L309" s="9">
        <f t="shared" si="17"/>
        <v>41282.944456018515</v>
      </c>
      <c r="M309" t="b">
        <v>1</v>
      </c>
      <c r="N309">
        <v>576</v>
      </c>
      <c r="O309" t="b">
        <v>1</v>
      </c>
      <c r="P309" t="s">
        <v>8268</v>
      </c>
      <c r="Q309" t="s">
        <v>8309</v>
      </c>
      <c r="R309" t="s">
        <v>8314</v>
      </c>
      <c r="S309" s="5">
        <f t="shared" si="18"/>
        <v>111.31818181818183</v>
      </c>
      <c r="T309" s="4">
        <f t="shared" si="19"/>
        <v>42.517361111111114</v>
      </c>
    </row>
    <row r="310" spans="1:20" ht="60" x14ac:dyDescent="0.25">
      <c r="A310" s="3">
        <v>308</v>
      </c>
      <c r="B310" s="1" t="s">
        <v>309</v>
      </c>
      <c r="C310" s="1" t="s">
        <v>4417</v>
      </c>
      <c r="D310">
        <v>12000</v>
      </c>
      <c r="E310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s="9">
        <f t="shared" si="16"/>
        <v>40612.694560185184</v>
      </c>
      <c r="L310" s="9">
        <f t="shared" si="17"/>
        <v>40567.694560185184</v>
      </c>
      <c r="M310" t="b">
        <v>1</v>
      </c>
      <c r="N310">
        <v>202</v>
      </c>
      <c r="O310" t="b">
        <v>1</v>
      </c>
      <c r="P310" t="s">
        <v>8268</v>
      </c>
      <c r="Q310" t="s">
        <v>8309</v>
      </c>
      <c r="R310" t="s">
        <v>8314</v>
      </c>
      <c r="S310" s="5">
        <f t="shared" si="18"/>
        <v>105.56666666666668</v>
      </c>
      <c r="T310" s="4">
        <f t="shared" si="19"/>
        <v>62.712871287128714</v>
      </c>
    </row>
    <row r="311" spans="1:20" ht="60" x14ac:dyDescent="0.25">
      <c r="A311" s="3">
        <v>309</v>
      </c>
      <c r="B311" s="1" t="s">
        <v>310</v>
      </c>
      <c r="C311" s="1" t="s">
        <v>4418</v>
      </c>
      <c r="D311">
        <v>18000</v>
      </c>
      <c r="E311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s="9">
        <f t="shared" si="16"/>
        <v>41155.751550925925</v>
      </c>
      <c r="L311" s="9">
        <f t="shared" si="17"/>
        <v>41134.751550925925</v>
      </c>
      <c r="M311" t="b">
        <v>1</v>
      </c>
      <c r="N311">
        <v>238</v>
      </c>
      <c r="O311" t="b">
        <v>1</v>
      </c>
      <c r="P311" t="s">
        <v>8268</v>
      </c>
      <c r="Q311" t="s">
        <v>8309</v>
      </c>
      <c r="R311" t="s">
        <v>8314</v>
      </c>
      <c r="S311" s="5">
        <f t="shared" si="18"/>
        <v>118.94444444444446</v>
      </c>
      <c r="T311" s="4">
        <f t="shared" si="19"/>
        <v>89.957983193277315</v>
      </c>
    </row>
    <row r="312" spans="1:20" ht="45" x14ac:dyDescent="0.25">
      <c r="A312" s="3">
        <v>310</v>
      </c>
      <c r="B312" s="1" t="s">
        <v>311</v>
      </c>
      <c r="C312" s="1" t="s">
        <v>4419</v>
      </c>
      <c r="D312">
        <v>1000</v>
      </c>
      <c r="E312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s="9">
        <f t="shared" si="16"/>
        <v>40836.083333333336</v>
      </c>
      <c r="L312" s="9">
        <f t="shared" si="17"/>
        <v>40821.183136574073</v>
      </c>
      <c r="M312" t="b">
        <v>1</v>
      </c>
      <c r="N312">
        <v>36</v>
      </c>
      <c r="O312" t="b">
        <v>1</v>
      </c>
      <c r="P312" t="s">
        <v>8268</v>
      </c>
      <c r="Q312" t="s">
        <v>8309</v>
      </c>
      <c r="R312" t="s">
        <v>8314</v>
      </c>
      <c r="S312" s="5">
        <f t="shared" si="18"/>
        <v>104.129</v>
      </c>
      <c r="T312" s="4">
        <f t="shared" si="19"/>
        <v>28.924722222222222</v>
      </c>
    </row>
    <row r="313" spans="1:20" ht="45" x14ac:dyDescent="0.25">
      <c r="A313" s="3">
        <v>311</v>
      </c>
      <c r="B313" s="1" t="s">
        <v>312</v>
      </c>
      <c r="C313" s="1" t="s">
        <v>4420</v>
      </c>
      <c r="D313">
        <v>20000</v>
      </c>
      <c r="E313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s="9">
        <f t="shared" si="16"/>
        <v>40909.332638888889</v>
      </c>
      <c r="L313" s="9">
        <f t="shared" si="17"/>
        <v>40868.219814814816</v>
      </c>
      <c r="M313" t="b">
        <v>1</v>
      </c>
      <c r="N313">
        <v>150</v>
      </c>
      <c r="O313" t="b">
        <v>1</v>
      </c>
      <c r="P313" t="s">
        <v>8268</v>
      </c>
      <c r="Q313" t="s">
        <v>8309</v>
      </c>
      <c r="R313" t="s">
        <v>8314</v>
      </c>
      <c r="S313" s="5">
        <f t="shared" si="18"/>
        <v>104.10165000000001</v>
      </c>
      <c r="T313" s="4">
        <f t="shared" si="19"/>
        <v>138.8022</v>
      </c>
    </row>
    <row r="314" spans="1:20" ht="60" x14ac:dyDescent="0.25">
      <c r="A314" s="3">
        <v>312</v>
      </c>
      <c r="B314" s="1" t="s">
        <v>313</v>
      </c>
      <c r="C314" s="1" t="s">
        <v>4421</v>
      </c>
      <c r="D314">
        <v>8000</v>
      </c>
      <c r="E31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s="9">
        <f t="shared" si="16"/>
        <v>41378.877685185187</v>
      </c>
      <c r="L314" s="9">
        <f t="shared" si="17"/>
        <v>41348.877685185187</v>
      </c>
      <c r="M314" t="b">
        <v>1</v>
      </c>
      <c r="N314">
        <v>146</v>
      </c>
      <c r="O314" t="b">
        <v>1</v>
      </c>
      <c r="P314" t="s">
        <v>8268</v>
      </c>
      <c r="Q314" t="s">
        <v>8309</v>
      </c>
      <c r="R314" t="s">
        <v>8314</v>
      </c>
      <c r="S314" s="5">
        <f t="shared" si="18"/>
        <v>111.87499999999999</v>
      </c>
      <c r="T314" s="4">
        <f t="shared" si="19"/>
        <v>61.301369863013697</v>
      </c>
    </row>
    <row r="315" spans="1:20" ht="60" x14ac:dyDescent="0.25">
      <c r="A315" s="3">
        <v>313</v>
      </c>
      <c r="B315" s="1" t="s">
        <v>314</v>
      </c>
      <c r="C315" s="1" t="s">
        <v>4422</v>
      </c>
      <c r="D315">
        <v>17000</v>
      </c>
      <c r="E31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s="9">
        <f t="shared" si="16"/>
        <v>40401.665972222225</v>
      </c>
      <c r="L315" s="9">
        <f t="shared" si="17"/>
        <v>40357.227939814817</v>
      </c>
      <c r="M315" t="b">
        <v>1</v>
      </c>
      <c r="N315">
        <v>222</v>
      </c>
      <c r="O315" t="b">
        <v>1</v>
      </c>
      <c r="P315" t="s">
        <v>8268</v>
      </c>
      <c r="Q315" t="s">
        <v>8309</v>
      </c>
      <c r="R315" t="s">
        <v>8314</v>
      </c>
      <c r="S315" s="5">
        <f t="shared" si="18"/>
        <v>104.73529411764706</v>
      </c>
      <c r="T315" s="4">
        <f t="shared" si="19"/>
        <v>80.202702702702709</v>
      </c>
    </row>
    <row r="316" spans="1:20" ht="60" x14ac:dyDescent="0.25">
      <c r="A316" s="3">
        <v>314</v>
      </c>
      <c r="B316" s="1" t="s">
        <v>315</v>
      </c>
      <c r="C316" s="1" t="s">
        <v>4423</v>
      </c>
      <c r="D316">
        <v>1000</v>
      </c>
      <c r="E31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s="9">
        <f t="shared" si="16"/>
        <v>41334.833194444444</v>
      </c>
      <c r="L316" s="9">
        <f t="shared" si="17"/>
        <v>41304.833194444444</v>
      </c>
      <c r="M316" t="b">
        <v>1</v>
      </c>
      <c r="N316">
        <v>120</v>
      </c>
      <c r="O316" t="b">
        <v>1</v>
      </c>
      <c r="P316" t="s">
        <v>8268</v>
      </c>
      <c r="Q316" t="s">
        <v>8309</v>
      </c>
      <c r="R316" t="s">
        <v>8314</v>
      </c>
      <c r="S316" s="5">
        <f t="shared" si="18"/>
        <v>385.15000000000003</v>
      </c>
      <c r="T316" s="4">
        <f t="shared" si="19"/>
        <v>32.095833333333331</v>
      </c>
    </row>
    <row r="317" spans="1:20" ht="45" x14ac:dyDescent="0.25">
      <c r="A317" s="3">
        <v>315</v>
      </c>
      <c r="B317" s="1" t="s">
        <v>316</v>
      </c>
      <c r="C317" s="1" t="s">
        <v>4424</v>
      </c>
      <c r="D317">
        <v>25000</v>
      </c>
      <c r="E31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s="9">
        <f t="shared" si="16"/>
        <v>41143.77238425926</v>
      </c>
      <c r="L317" s="9">
        <f t="shared" si="17"/>
        <v>41113.77238425926</v>
      </c>
      <c r="M317" t="b">
        <v>1</v>
      </c>
      <c r="N317">
        <v>126</v>
      </c>
      <c r="O317" t="b">
        <v>1</v>
      </c>
      <c r="P317" t="s">
        <v>8268</v>
      </c>
      <c r="Q317" t="s">
        <v>8309</v>
      </c>
      <c r="R317" t="s">
        <v>8314</v>
      </c>
      <c r="S317" s="5">
        <f t="shared" si="18"/>
        <v>101.248</v>
      </c>
      <c r="T317" s="4">
        <f t="shared" si="19"/>
        <v>200.88888888888889</v>
      </c>
    </row>
    <row r="318" spans="1:20" ht="45" x14ac:dyDescent="0.25">
      <c r="A318" s="3">
        <v>316</v>
      </c>
      <c r="B318" s="1" t="s">
        <v>317</v>
      </c>
      <c r="C318" s="1" t="s">
        <v>4425</v>
      </c>
      <c r="D318">
        <v>15000</v>
      </c>
      <c r="E31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s="9">
        <f t="shared" si="16"/>
        <v>41984.207638888889</v>
      </c>
      <c r="L318" s="9">
        <f t="shared" si="17"/>
        <v>41950.923576388886</v>
      </c>
      <c r="M318" t="b">
        <v>1</v>
      </c>
      <c r="N318">
        <v>158</v>
      </c>
      <c r="O318" t="b">
        <v>1</v>
      </c>
      <c r="P318" t="s">
        <v>8268</v>
      </c>
      <c r="Q318" t="s">
        <v>8309</v>
      </c>
      <c r="R318" t="s">
        <v>8314</v>
      </c>
      <c r="S318" s="5">
        <f t="shared" si="18"/>
        <v>113.77333333333333</v>
      </c>
      <c r="T318" s="4">
        <f t="shared" si="19"/>
        <v>108.01265822784811</v>
      </c>
    </row>
    <row r="319" spans="1:20" ht="45" x14ac:dyDescent="0.25">
      <c r="A319" s="3">
        <v>317</v>
      </c>
      <c r="B319" s="1" t="s">
        <v>318</v>
      </c>
      <c r="C319" s="1" t="s">
        <v>4426</v>
      </c>
      <c r="D319">
        <v>30000</v>
      </c>
      <c r="E319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s="9">
        <f t="shared" si="16"/>
        <v>41619.676886574074</v>
      </c>
      <c r="L319" s="9">
        <f t="shared" si="17"/>
        <v>41589.676886574074</v>
      </c>
      <c r="M319" t="b">
        <v>1</v>
      </c>
      <c r="N319">
        <v>316</v>
      </c>
      <c r="O319" t="b">
        <v>1</v>
      </c>
      <c r="P319" t="s">
        <v>8268</v>
      </c>
      <c r="Q319" t="s">
        <v>8309</v>
      </c>
      <c r="R319" t="s">
        <v>8314</v>
      </c>
      <c r="S319" s="5">
        <f t="shared" si="18"/>
        <v>100.80333333333333</v>
      </c>
      <c r="T319" s="4">
        <f t="shared" si="19"/>
        <v>95.699367088607602</v>
      </c>
    </row>
    <row r="320" spans="1:20" ht="45" x14ac:dyDescent="0.25">
      <c r="A320" s="3">
        <v>318</v>
      </c>
      <c r="B320" s="1" t="s">
        <v>319</v>
      </c>
      <c r="C320" s="1" t="s">
        <v>4427</v>
      </c>
      <c r="D320">
        <v>5000</v>
      </c>
      <c r="E320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s="9">
        <f t="shared" si="16"/>
        <v>41359.997118055559</v>
      </c>
      <c r="L320" s="9">
        <f t="shared" si="17"/>
        <v>41330.038784722223</v>
      </c>
      <c r="M320" t="b">
        <v>1</v>
      </c>
      <c r="N320">
        <v>284</v>
      </c>
      <c r="O320" t="b">
        <v>1</v>
      </c>
      <c r="P320" t="s">
        <v>8268</v>
      </c>
      <c r="Q320" t="s">
        <v>8309</v>
      </c>
      <c r="R320" t="s">
        <v>8314</v>
      </c>
      <c r="S320" s="5">
        <f t="shared" si="18"/>
        <v>283.32</v>
      </c>
      <c r="T320" s="4">
        <f t="shared" si="19"/>
        <v>49.880281690140848</v>
      </c>
    </row>
    <row r="321" spans="1:20" ht="60" x14ac:dyDescent="0.25">
      <c r="A321" s="3">
        <v>319</v>
      </c>
      <c r="B321" s="1" t="s">
        <v>320</v>
      </c>
      <c r="C321" s="1" t="s">
        <v>4428</v>
      </c>
      <c r="D321">
        <v>5000</v>
      </c>
      <c r="E321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s="9">
        <f t="shared" si="16"/>
        <v>40211.332638888889</v>
      </c>
      <c r="L321" s="9">
        <f t="shared" si="17"/>
        <v>40123.83829861111</v>
      </c>
      <c r="M321" t="b">
        <v>1</v>
      </c>
      <c r="N321">
        <v>51</v>
      </c>
      <c r="O321" t="b">
        <v>1</v>
      </c>
      <c r="P321" t="s">
        <v>8268</v>
      </c>
      <c r="Q321" t="s">
        <v>8309</v>
      </c>
      <c r="R321" t="s">
        <v>8314</v>
      </c>
      <c r="S321" s="5">
        <f t="shared" si="18"/>
        <v>112.68</v>
      </c>
      <c r="T321" s="4">
        <f t="shared" si="19"/>
        <v>110.47058823529412</v>
      </c>
    </row>
    <row r="322" spans="1:20" ht="60" x14ac:dyDescent="0.25">
      <c r="A322" s="3">
        <v>320</v>
      </c>
      <c r="B322" s="1" t="s">
        <v>321</v>
      </c>
      <c r="C322" s="1" t="s">
        <v>4429</v>
      </c>
      <c r="D322">
        <v>20000</v>
      </c>
      <c r="E322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s="9">
        <f t="shared" si="16"/>
        <v>42360.958333333328</v>
      </c>
      <c r="L322" s="9">
        <f t="shared" si="17"/>
        <v>42331.551307870366</v>
      </c>
      <c r="M322" t="b">
        <v>1</v>
      </c>
      <c r="N322">
        <v>158</v>
      </c>
      <c r="O322" t="b">
        <v>1</v>
      </c>
      <c r="P322" t="s">
        <v>8268</v>
      </c>
      <c r="Q322" t="s">
        <v>8309</v>
      </c>
      <c r="R322" t="s">
        <v>8314</v>
      </c>
      <c r="S322" s="5">
        <f t="shared" si="18"/>
        <v>106.58000000000001</v>
      </c>
      <c r="T322" s="4">
        <f t="shared" si="19"/>
        <v>134.91139240506328</v>
      </c>
    </row>
    <row r="323" spans="1:20" ht="45" x14ac:dyDescent="0.25">
      <c r="A323" s="3">
        <v>321</v>
      </c>
      <c r="B323" s="1" t="s">
        <v>322</v>
      </c>
      <c r="C323" s="1" t="s">
        <v>4430</v>
      </c>
      <c r="D323">
        <v>35000</v>
      </c>
      <c r="E323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s="9">
        <f t="shared" ref="K323:K386" si="20">(((I323/60)/60)/24)+DATE(1970,1,1)</f>
        <v>42682.488263888896</v>
      </c>
      <c r="L323" s="9">
        <f t="shared" ref="L323:L386" si="21">(((J323/60)/60)/24)+DATE(1970,1,1)</f>
        <v>42647.446597222224</v>
      </c>
      <c r="M323" t="b">
        <v>1</v>
      </c>
      <c r="N323">
        <v>337</v>
      </c>
      <c r="O323" t="b">
        <v>1</v>
      </c>
      <c r="P323" t="s">
        <v>8268</v>
      </c>
      <c r="Q323" t="s">
        <v>8309</v>
      </c>
      <c r="R323" t="s">
        <v>8314</v>
      </c>
      <c r="S323" s="5">
        <f t="shared" ref="S323:S386" si="22">+(E323/D323)*100</f>
        <v>102.66285714285715</v>
      </c>
      <c r="T323" s="4">
        <f t="shared" ref="T323:T386" si="23">+E323/N323</f>
        <v>106.62314540059347</v>
      </c>
    </row>
    <row r="324" spans="1:20" ht="45" x14ac:dyDescent="0.25">
      <c r="A324" s="3">
        <v>322</v>
      </c>
      <c r="B324" s="1" t="s">
        <v>323</v>
      </c>
      <c r="C324" s="1" t="s">
        <v>4431</v>
      </c>
      <c r="D324">
        <v>25000</v>
      </c>
      <c r="E32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s="9">
        <f t="shared" si="20"/>
        <v>42503.57</v>
      </c>
      <c r="L324" s="9">
        <f t="shared" si="21"/>
        <v>42473.57</v>
      </c>
      <c r="M324" t="b">
        <v>1</v>
      </c>
      <c r="N324">
        <v>186</v>
      </c>
      <c r="O324" t="b">
        <v>1</v>
      </c>
      <c r="P324" t="s">
        <v>8268</v>
      </c>
      <c r="Q324" t="s">
        <v>8309</v>
      </c>
      <c r="R324" t="s">
        <v>8314</v>
      </c>
      <c r="S324" s="5">
        <f t="shared" si="22"/>
        <v>107.91200000000001</v>
      </c>
      <c r="T324" s="4">
        <f t="shared" si="23"/>
        <v>145.04301075268816</v>
      </c>
    </row>
    <row r="325" spans="1:20" ht="60" x14ac:dyDescent="0.25">
      <c r="A325" s="3">
        <v>323</v>
      </c>
      <c r="B325" s="1" t="s">
        <v>324</v>
      </c>
      <c r="C325" s="1" t="s">
        <v>4432</v>
      </c>
      <c r="D325">
        <v>5400</v>
      </c>
      <c r="E32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s="9">
        <f t="shared" si="20"/>
        <v>42725.332638888889</v>
      </c>
      <c r="L325" s="9">
        <f t="shared" si="21"/>
        <v>42697.32136574074</v>
      </c>
      <c r="M325" t="b">
        <v>1</v>
      </c>
      <c r="N325">
        <v>58</v>
      </c>
      <c r="O325" t="b">
        <v>1</v>
      </c>
      <c r="P325" t="s">
        <v>8268</v>
      </c>
      <c r="Q325" t="s">
        <v>8309</v>
      </c>
      <c r="R325" t="s">
        <v>8314</v>
      </c>
      <c r="S325" s="5">
        <f t="shared" si="22"/>
        <v>123.07407407407408</v>
      </c>
      <c r="T325" s="4">
        <f t="shared" si="23"/>
        <v>114.58620689655173</v>
      </c>
    </row>
    <row r="326" spans="1:20" ht="45" x14ac:dyDescent="0.25">
      <c r="A326" s="3">
        <v>324</v>
      </c>
      <c r="B326" s="1" t="s">
        <v>325</v>
      </c>
      <c r="C326" s="1" t="s">
        <v>4433</v>
      </c>
      <c r="D326">
        <v>8500</v>
      </c>
      <c r="E32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s="9">
        <f t="shared" si="20"/>
        <v>42217.626250000001</v>
      </c>
      <c r="L326" s="9">
        <f t="shared" si="21"/>
        <v>42184.626250000001</v>
      </c>
      <c r="M326" t="b">
        <v>1</v>
      </c>
      <c r="N326">
        <v>82</v>
      </c>
      <c r="O326" t="b">
        <v>1</v>
      </c>
      <c r="P326" t="s">
        <v>8268</v>
      </c>
      <c r="Q326" t="s">
        <v>8309</v>
      </c>
      <c r="R326" t="s">
        <v>8314</v>
      </c>
      <c r="S326" s="5">
        <f t="shared" si="22"/>
        <v>101.6</v>
      </c>
      <c r="T326" s="4">
        <f t="shared" si="23"/>
        <v>105.3170731707317</v>
      </c>
    </row>
    <row r="327" spans="1:20" ht="45" x14ac:dyDescent="0.25">
      <c r="A327" s="3">
        <v>325</v>
      </c>
      <c r="B327" s="1" t="s">
        <v>326</v>
      </c>
      <c r="C327" s="1" t="s">
        <v>4434</v>
      </c>
      <c r="D327">
        <v>50000</v>
      </c>
      <c r="E32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s="9">
        <f t="shared" si="20"/>
        <v>42724.187881944439</v>
      </c>
      <c r="L327" s="9">
        <f t="shared" si="21"/>
        <v>42689.187881944439</v>
      </c>
      <c r="M327" t="b">
        <v>1</v>
      </c>
      <c r="N327">
        <v>736</v>
      </c>
      <c r="O327" t="b">
        <v>1</v>
      </c>
      <c r="P327" t="s">
        <v>8268</v>
      </c>
      <c r="Q327" t="s">
        <v>8309</v>
      </c>
      <c r="R327" t="s">
        <v>8314</v>
      </c>
      <c r="S327" s="5">
        <f t="shared" si="22"/>
        <v>104.396</v>
      </c>
      <c r="T327" s="4">
        <f t="shared" si="23"/>
        <v>70.921195652173907</v>
      </c>
    </row>
    <row r="328" spans="1:20" ht="45" x14ac:dyDescent="0.25">
      <c r="A328" s="3">
        <v>326</v>
      </c>
      <c r="B328" s="1" t="s">
        <v>327</v>
      </c>
      <c r="C328" s="1" t="s">
        <v>4435</v>
      </c>
      <c r="D328">
        <v>150000</v>
      </c>
      <c r="E32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s="9">
        <f t="shared" si="20"/>
        <v>42808.956250000003</v>
      </c>
      <c r="L328" s="9">
        <f t="shared" si="21"/>
        <v>42775.314884259264</v>
      </c>
      <c r="M328" t="b">
        <v>1</v>
      </c>
      <c r="N328">
        <v>1151</v>
      </c>
      <c r="O328" t="b">
        <v>1</v>
      </c>
      <c r="P328" t="s">
        <v>8268</v>
      </c>
      <c r="Q328" t="s">
        <v>8309</v>
      </c>
      <c r="R328" t="s">
        <v>8314</v>
      </c>
      <c r="S328" s="5">
        <f t="shared" si="22"/>
        <v>112.92973333333333</v>
      </c>
      <c r="T328" s="4">
        <f t="shared" si="23"/>
        <v>147.17167680278018</v>
      </c>
    </row>
    <row r="329" spans="1:20" ht="60" x14ac:dyDescent="0.25">
      <c r="A329" s="3">
        <v>327</v>
      </c>
      <c r="B329" s="1" t="s">
        <v>328</v>
      </c>
      <c r="C329" s="1" t="s">
        <v>4436</v>
      </c>
      <c r="D329">
        <v>4000</v>
      </c>
      <c r="E329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s="9">
        <f t="shared" si="20"/>
        <v>42085.333333333328</v>
      </c>
      <c r="L329" s="9">
        <f t="shared" si="21"/>
        <v>42058.235289351855</v>
      </c>
      <c r="M329" t="b">
        <v>1</v>
      </c>
      <c r="N329">
        <v>34</v>
      </c>
      <c r="O329" t="b">
        <v>1</v>
      </c>
      <c r="P329" t="s">
        <v>8268</v>
      </c>
      <c r="Q329" t="s">
        <v>8309</v>
      </c>
      <c r="R329" t="s">
        <v>8314</v>
      </c>
      <c r="S329" s="5">
        <f t="shared" si="22"/>
        <v>136.4</v>
      </c>
      <c r="T329" s="4">
        <f t="shared" si="23"/>
        <v>160.47058823529412</v>
      </c>
    </row>
    <row r="330" spans="1:20" ht="45" x14ac:dyDescent="0.25">
      <c r="A330" s="3">
        <v>328</v>
      </c>
      <c r="B330" s="1" t="s">
        <v>329</v>
      </c>
      <c r="C330" s="1" t="s">
        <v>4437</v>
      </c>
      <c r="D330">
        <v>75000</v>
      </c>
      <c r="E330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s="9">
        <f t="shared" si="20"/>
        <v>42309.166666666672</v>
      </c>
      <c r="L330" s="9">
        <f t="shared" si="21"/>
        <v>42278.946620370371</v>
      </c>
      <c r="M330" t="b">
        <v>1</v>
      </c>
      <c r="N330">
        <v>498</v>
      </c>
      <c r="O330" t="b">
        <v>1</v>
      </c>
      <c r="P330" t="s">
        <v>8268</v>
      </c>
      <c r="Q330" t="s">
        <v>8309</v>
      </c>
      <c r="R330" t="s">
        <v>8314</v>
      </c>
      <c r="S330" s="5">
        <f t="shared" si="22"/>
        <v>103.61439999999999</v>
      </c>
      <c r="T330" s="4">
        <f t="shared" si="23"/>
        <v>156.04578313253012</v>
      </c>
    </row>
    <row r="331" spans="1:20" ht="45" x14ac:dyDescent="0.25">
      <c r="A331" s="3">
        <v>329</v>
      </c>
      <c r="B331" s="1" t="s">
        <v>330</v>
      </c>
      <c r="C331" s="1" t="s">
        <v>4438</v>
      </c>
      <c r="D331">
        <v>10000</v>
      </c>
      <c r="E331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s="9">
        <f t="shared" si="20"/>
        <v>42315.166666666672</v>
      </c>
      <c r="L331" s="9">
        <f t="shared" si="21"/>
        <v>42291.46674768519</v>
      </c>
      <c r="M331" t="b">
        <v>1</v>
      </c>
      <c r="N331">
        <v>167</v>
      </c>
      <c r="O331" t="b">
        <v>1</v>
      </c>
      <c r="P331" t="s">
        <v>8268</v>
      </c>
      <c r="Q331" t="s">
        <v>8309</v>
      </c>
      <c r="R331" t="s">
        <v>8314</v>
      </c>
      <c r="S331" s="5">
        <f t="shared" si="22"/>
        <v>105.5</v>
      </c>
      <c r="T331" s="4">
        <f t="shared" si="23"/>
        <v>63.17365269461078</v>
      </c>
    </row>
    <row r="332" spans="1:20" ht="60" x14ac:dyDescent="0.25">
      <c r="A332" s="3">
        <v>330</v>
      </c>
      <c r="B332" s="1" t="s">
        <v>331</v>
      </c>
      <c r="C332" s="1" t="s">
        <v>4439</v>
      </c>
      <c r="D332">
        <v>35000</v>
      </c>
      <c r="E332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s="9">
        <f t="shared" si="20"/>
        <v>41411.165972222225</v>
      </c>
      <c r="L332" s="9">
        <f t="shared" si="21"/>
        <v>41379.515775462962</v>
      </c>
      <c r="M332" t="b">
        <v>1</v>
      </c>
      <c r="N332">
        <v>340</v>
      </c>
      <c r="O332" t="b">
        <v>1</v>
      </c>
      <c r="P332" t="s">
        <v>8268</v>
      </c>
      <c r="Q332" t="s">
        <v>8309</v>
      </c>
      <c r="R332" t="s">
        <v>8314</v>
      </c>
      <c r="S332" s="5">
        <f t="shared" si="22"/>
        <v>101.82857142857142</v>
      </c>
      <c r="T332" s="4">
        <f t="shared" si="23"/>
        <v>104.82352941176471</v>
      </c>
    </row>
    <row r="333" spans="1:20" ht="45" x14ac:dyDescent="0.25">
      <c r="A333" s="3">
        <v>331</v>
      </c>
      <c r="B333" s="1" t="s">
        <v>332</v>
      </c>
      <c r="C333" s="1" t="s">
        <v>4440</v>
      </c>
      <c r="D333">
        <v>40000</v>
      </c>
      <c r="E333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s="9">
        <f t="shared" si="20"/>
        <v>42538.581412037034</v>
      </c>
      <c r="L333" s="9">
        <f t="shared" si="21"/>
        <v>42507.581412037034</v>
      </c>
      <c r="M333" t="b">
        <v>1</v>
      </c>
      <c r="N333">
        <v>438</v>
      </c>
      <c r="O333" t="b">
        <v>1</v>
      </c>
      <c r="P333" t="s">
        <v>8268</v>
      </c>
      <c r="Q333" t="s">
        <v>8309</v>
      </c>
      <c r="R333" t="s">
        <v>8314</v>
      </c>
      <c r="S333" s="5">
        <f t="shared" si="22"/>
        <v>106.60499999999999</v>
      </c>
      <c r="T333" s="4">
        <f t="shared" si="23"/>
        <v>97.356164383561648</v>
      </c>
    </row>
    <row r="334" spans="1:20" ht="60" x14ac:dyDescent="0.25">
      <c r="A334" s="3">
        <v>332</v>
      </c>
      <c r="B334" s="1" t="s">
        <v>333</v>
      </c>
      <c r="C334" s="1" t="s">
        <v>4441</v>
      </c>
      <c r="D334">
        <v>100000</v>
      </c>
      <c r="E33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s="9">
        <f t="shared" si="20"/>
        <v>42305.333333333328</v>
      </c>
      <c r="L334" s="9">
        <f t="shared" si="21"/>
        <v>42263.680289351847</v>
      </c>
      <c r="M334" t="b">
        <v>1</v>
      </c>
      <c r="N334">
        <v>555</v>
      </c>
      <c r="O334" t="b">
        <v>1</v>
      </c>
      <c r="P334" t="s">
        <v>8268</v>
      </c>
      <c r="Q334" t="s">
        <v>8309</v>
      </c>
      <c r="R334" t="s">
        <v>8314</v>
      </c>
      <c r="S334" s="5">
        <f t="shared" si="22"/>
        <v>113.015</v>
      </c>
      <c r="T334" s="4">
        <f t="shared" si="23"/>
        <v>203.63063063063063</v>
      </c>
    </row>
    <row r="335" spans="1:20" ht="60" x14ac:dyDescent="0.25">
      <c r="A335" s="3">
        <v>333</v>
      </c>
      <c r="B335" s="1" t="s">
        <v>334</v>
      </c>
      <c r="C335" s="1" t="s">
        <v>4442</v>
      </c>
      <c r="D335">
        <v>40000</v>
      </c>
      <c r="E33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s="9">
        <f t="shared" si="20"/>
        <v>42467.59480324074</v>
      </c>
      <c r="L335" s="9">
        <f t="shared" si="21"/>
        <v>42437.636469907404</v>
      </c>
      <c r="M335" t="b">
        <v>1</v>
      </c>
      <c r="N335">
        <v>266</v>
      </c>
      <c r="O335" t="b">
        <v>1</v>
      </c>
      <c r="P335" t="s">
        <v>8268</v>
      </c>
      <c r="Q335" t="s">
        <v>8309</v>
      </c>
      <c r="R335" t="s">
        <v>8314</v>
      </c>
      <c r="S335" s="5">
        <f t="shared" si="22"/>
        <v>125.22750000000001</v>
      </c>
      <c r="T335" s="4">
        <f t="shared" si="23"/>
        <v>188.31203007518798</v>
      </c>
    </row>
    <row r="336" spans="1:20" ht="60" x14ac:dyDescent="0.25">
      <c r="A336" s="3">
        <v>334</v>
      </c>
      <c r="B336" s="1" t="s">
        <v>335</v>
      </c>
      <c r="C336" s="1" t="s">
        <v>4443</v>
      </c>
      <c r="D336">
        <v>10000</v>
      </c>
      <c r="E33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s="9">
        <f t="shared" si="20"/>
        <v>42139.791666666672</v>
      </c>
      <c r="L336" s="9">
        <f t="shared" si="21"/>
        <v>42101.682372685187</v>
      </c>
      <c r="M336" t="b">
        <v>1</v>
      </c>
      <c r="N336">
        <v>69</v>
      </c>
      <c r="O336" t="b">
        <v>1</v>
      </c>
      <c r="P336" t="s">
        <v>8268</v>
      </c>
      <c r="Q336" t="s">
        <v>8309</v>
      </c>
      <c r="R336" t="s">
        <v>8314</v>
      </c>
      <c r="S336" s="5">
        <f t="shared" si="22"/>
        <v>101.19</v>
      </c>
      <c r="T336" s="4">
        <f t="shared" si="23"/>
        <v>146.65217391304347</v>
      </c>
    </row>
    <row r="337" spans="1:20" ht="60" x14ac:dyDescent="0.25">
      <c r="A337" s="3">
        <v>335</v>
      </c>
      <c r="B337" s="1" t="s">
        <v>336</v>
      </c>
      <c r="C337" s="1" t="s">
        <v>4444</v>
      </c>
      <c r="D337">
        <v>8500</v>
      </c>
      <c r="E33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s="9">
        <f t="shared" si="20"/>
        <v>42132.916666666672</v>
      </c>
      <c r="L337" s="9">
        <f t="shared" si="21"/>
        <v>42101.737442129626</v>
      </c>
      <c r="M337" t="b">
        <v>1</v>
      </c>
      <c r="N337">
        <v>80</v>
      </c>
      <c r="O337" t="b">
        <v>1</v>
      </c>
      <c r="P337" t="s">
        <v>8268</v>
      </c>
      <c r="Q337" t="s">
        <v>8309</v>
      </c>
      <c r="R337" t="s">
        <v>8314</v>
      </c>
      <c r="S337" s="5">
        <f t="shared" si="22"/>
        <v>102.76470588235294</v>
      </c>
      <c r="T337" s="4">
        <f t="shared" si="23"/>
        <v>109.1875</v>
      </c>
    </row>
    <row r="338" spans="1:20" ht="45" x14ac:dyDescent="0.25">
      <c r="A338" s="3">
        <v>336</v>
      </c>
      <c r="B338" s="1" t="s">
        <v>337</v>
      </c>
      <c r="C338" s="1" t="s">
        <v>4445</v>
      </c>
      <c r="D338">
        <v>25000</v>
      </c>
      <c r="E33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s="9">
        <f t="shared" si="20"/>
        <v>42321.637939814813</v>
      </c>
      <c r="L338" s="9">
        <f t="shared" si="21"/>
        <v>42291.596273148149</v>
      </c>
      <c r="M338" t="b">
        <v>1</v>
      </c>
      <c r="N338">
        <v>493</v>
      </c>
      <c r="O338" t="b">
        <v>1</v>
      </c>
      <c r="P338" t="s">
        <v>8268</v>
      </c>
      <c r="Q338" t="s">
        <v>8309</v>
      </c>
      <c r="R338" t="s">
        <v>8314</v>
      </c>
      <c r="S338" s="5">
        <f t="shared" si="22"/>
        <v>116.83911999999998</v>
      </c>
      <c r="T338" s="4">
        <f t="shared" si="23"/>
        <v>59.249046653144013</v>
      </c>
    </row>
    <row r="339" spans="1:20" ht="60" x14ac:dyDescent="0.25">
      <c r="A339" s="3">
        <v>337</v>
      </c>
      <c r="B339" s="1" t="s">
        <v>338</v>
      </c>
      <c r="C339" s="1" t="s">
        <v>4446</v>
      </c>
      <c r="D339">
        <v>3000</v>
      </c>
      <c r="E339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s="9">
        <f t="shared" si="20"/>
        <v>42077.086898148147</v>
      </c>
      <c r="L339" s="9">
        <f t="shared" si="21"/>
        <v>42047.128564814819</v>
      </c>
      <c r="M339" t="b">
        <v>1</v>
      </c>
      <c r="N339">
        <v>31</v>
      </c>
      <c r="O339" t="b">
        <v>1</v>
      </c>
      <c r="P339" t="s">
        <v>8268</v>
      </c>
      <c r="Q339" t="s">
        <v>8309</v>
      </c>
      <c r="R339" t="s">
        <v>8314</v>
      </c>
      <c r="S339" s="5">
        <f t="shared" si="22"/>
        <v>101.16833333333335</v>
      </c>
      <c r="T339" s="4">
        <f t="shared" si="23"/>
        <v>97.904838709677421</v>
      </c>
    </row>
    <row r="340" spans="1:20" ht="60" x14ac:dyDescent="0.25">
      <c r="A340" s="3">
        <v>338</v>
      </c>
      <c r="B340" s="1" t="s">
        <v>339</v>
      </c>
      <c r="C340" s="1" t="s">
        <v>4447</v>
      </c>
      <c r="D340">
        <v>15000</v>
      </c>
      <c r="E340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s="9">
        <f t="shared" si="20"/>
        <v>42616.041666666672</v>
      </c>
      <c r="L340" s="9">
        <f t="shared" si="21"/>
        <v>42559.755671296298</v>
      </c>
      <c r="M340" t="b">
        <v>1</v>
      </c>
      <c r="N340">
        <v>236</v>
      </c>
      <c r="O340" t="b">
        <v>1</v>
      </c>
      <c r="P340" t="s">
        <v>8268</v>
      </c>
      <c r="Q340" t="s">
        <v>8309</v>
      </c>
      <c r="R340" t="s">
        <v>8314</v>
      </c>
      <c r="S340" s="5">
        <f t="shared" si="22"/>
        <v>110.13360000000002</v>
      </c>
      <c r="T340" s="4">
        <f t="shared" si="23"/>
        <v>70.000169491525426</v>
      </c>
    </row>
    <row r="341" spans="1:20" ht="45" x14ac:dyDescent="0.25">
      <c r="A341" s="3">
        <v>339</v>
      </c>
      <c r="B341" s="1" t="s">
        <v>340</v>
      </c>
      <c r="C341" s="1" t="s">
        <v>4448</v>
      </c>
      <c r="D341">
        <v>6000</v>
      </c>
      <c r="E341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s="9">
        <f t="shared" si="20"/>
        <v>42123.760046296295</v>
      </c>
      <c r="L341" s="9">
        <f t="shared" si="21"/>
        <v>42093.760046296295</v>
      </c>
      <c r="M341" t="b">
        <v>1</v>
      </c>
      <c r="N341">
        <v>89</v>
      </c>
      <c r="O341" t="b">
        <v>1</v>
      </c>
      <c r="P341" t="s">
        <v>8268</v>
      </c>
      <c r="Q341" t="s">
        <v>8309</v>
      </c>
      <c r="R341" t="s">
        <v>8314</v>
      </c>
      <c r="S341" s="5">
        <f t="shared" si="22"/>
        <v>108.08333333333333</v>
      </c>
      <c r="T341" s="4">
        <f t="shared" si="23"/>
        <v>72.865168539325836</v>
      </c>
    </row>
    <row r="342" spans="1:20" ht="45" x14ac:dyDescent="0.25">
      <c r="A342" s="3">
        <v>340</v>
      </c>
      <c r="B342" s="1" t="s">
        <v>341</v>
      </c>
      <c r="C342" s="1" t="s">
        <v>4449</v>
      </c>
      <c r="D342">
        <v>35000</v>
      </c>
      <c r="E342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s="9">
        <f t="shared" si="20"/>
        <v>42802.875</v>
      </c>
      <c r="L342" s="9">
        <f t="shared" si="21"/>
        <v>42772.669062500005</v>
      </c>
      <c r="M342" t="b">
        <v>1</v>
      </c>
      <c r="N342">
        <v>299</v>
      </c>
      <c r="O342" t="b">
        <v>1</v>
      </c>
      <c r="P342" t="s">
        <v>8268</v>
      </c>
      <c r="Q342" t="s">
        <v>8309</v>
      </c>
      <c r="R342" t="s">
        <v>8314</v>
      </c>
      <c r="S342" s="5">
        <f t="shared" si="22"/>
        <v>125.02285714285715</v>
      </c>
      <c r="T342" s="4">
        <f t="shared" si="23"/>
        <v>146.34782608695653</v>
      </c>
    </row>
    <row r="343" spans="1:20" ht="60" x14ac:dyDescent="0.25">
      <c r="A343" s="3">
        <v>341</v>
      </c>
      <c r="B343" s="1" t="s">
        <v>342</v>
      </c>
      <c r="C343" s="1" t="s">
        <v>4450</v>
      </c>
      <c r="D343">
        <v>3500</v>
      </c>
      <c r="E343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s="9">
        <f t="shared" si="20"/>
        <v>41913.165972222225</v>
      </c>
      <c r="L343" s="9">
        <f t="shared" si="21"/>
        <v>41894.879606481481</v>
      </c>
      <c r="M343" t="b">
        <v>1</v>
      </c>
      <c r="N343">
        <v>55</v>
      </c>
      <c r="O343" t="b">
        <v>1</v>
      </c>
      <c r="P343" t="s">
        <v>8268</v>
      </c>
      <c r="Q343" t="s">
        <v>8309</v>
      </c>
      <c r="R343" t="s">
        <v>8314</v>
      </c>
      <c r="S343" s="5">
        <f t="shared" si="22"/>
        <v>106.71428571428572</v>
      </c>
      <c r="T343" s="4">
        <f t="shared" si="23"/>
        <v>67.909090909090907</v>
      </c>
    </row>
    <row r="344" spans="1:20" ht="30" x14ac:dyDescent="0.25">
      <c r="A344" s="3">
        <v>342</v>
      </c>
      <c r="B344" s="1" t="s">
        <v>343</v>
      </c>
      <c r="C344" s="1" t="s">
        <v>4451</v>
      </c>
      <c r="D344">
        <v>55000</v>
      </c>
      <c r="E34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s="9">
        <f t="shared" si="20"/>
        <v>42489.780844907407</v>
      </c>
      <c r="L344" s="9">
        <f t="shared" si="21"/>
        <v>42459.780844907407</v>
      </c>
      <c r="M344" t="b">
        <v>1</v>
      </c>
      <c r="N344">
        <v>325</v>
      </c>
      <c r="O344" t="b">
        <v>1</v>
      </c>
      <c r="P344" t="s">
        <v>8268</v>
      </c>
      <c r="Q344" t="s">
        <v>8309</v>
      </c>
      <c r="R344" t="s">
        <v>8314</v>
      </c>
      <c r="S344" s="5">
        <f t="shared" si="22"/>
        <v>100.36639999999998</v>
      </c>
      <c r="T344" s="4">
        <f t="shared" si="23"/>
        <v>169.85083076923075</v>
      </c>
    </row>
    <row r="345" spans="1:20" ht="60" x14ac:dyDescent="0.25">
      <c r="A345" s="3">
        <v>343</v>
      </c>
      <c r="B345" s="1" t="s">
        <v>344</v>
      </c>
      <c r="C345" s="1" t="s">
        <v>4452</v>
      </c>
      <c r="D345">
        <v>30000</v>
      </c>
      <c r="E34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s="9">
        <f t="shared" si="20"/>
        <v>41957.125</v>
      </c>
      <c r="L345" s="9">
        <f t="shared" si="21"/>
        <v>41926.73778935185</v>
      </c>
      <c r="M345" t="b">
        <v>1</v>
      </c>
      <c r="N345">
        <v>524</v>
      </c>
      <c r="O345" t="b">
        <v>1</v>
      </c>
      <c r="P345" t="s">
        <v>8268</v>
      </c>
      <c r="Q345" t="s">
        <v>8309</v>
      </c>
      <c r="R345" t="s">
        <v>8314</v>
      </c>
      <c r="S345" s="5">
        <f t="shared" si="22"/>
        <v>102.02863333333335</v>
      </c>
      <c r="T345" s="4">
        <f t="shared" si="23"/>
        <v>58.413339694656486</v>
      </c>
    </row>
    <row r="346" spans="1:20" ht="60" x14ac:dyDescent="0.25">
      <c r="A346" s="3">
        <v>344</v>
      </c>
      <c r="B346" s="1" t="s">
        <v>345</v>
      </c>
      <c r="C346" s="1" t="s">
        <v>4453</v>
      </c>
      <c r="D346">
        <v>33500</v>
      </c>
      <c r="E34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s="9">
        <f t="shared" si="20"/>
        <v>42156.097222222219</v>
      </c>
      <c r="L346" s="9">
        <f t="shared" si="21"/>
        <v>42111.970995370371</v>
      </c>
      <c r="M346" t="b">
        <v>1</v>
      </c>
      <c r="N346">
        <v>285</v>
      </c>
      <c r="O346" t="b">
        <v>1</v>
      </c>
      <c r="P346" t="s">
        <v>8268</v>
      </c>
      <c r="Q346" t="s">
        <v>8309</v>
      </c>
      <c r="R346" t="s">
        <v>8314</v>
      </c>
      <c r="S346" s="5">
        <f t="shared" si="22"/>
        <v>102.08358208955224</v>
      </c>
      <c r="T346" s="4">
        <f t="shared" si="23"/>
        <v>119.99298245614035</v>
      </c>
    </row>
    <row r="347" spans="1:20" ht="45" x14ac:dyDescent="0.25">
      <c r="A347" s="3">
        <v>345</v>
      </c>
      <c r="B347" s="1" t="s">
        <v>346</v>
      </c>
      <c r="C347" s="1" t="s">
        <v>4454</v>
      </c>
      <c r="D347">
        <v>14500</v>
      </c>
      <c r="E34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s="9">
        <f t="shared" si="20"/>
        <v>42144.944328703699</v>
      </c>
      <c r="L347" s="9">
        <f t="shared" si="21"/>
        <v>42114.944328703699</v>
      </c>
      <c r="M347" t="b">
        <v>1</v>
      </c>
      <c r="N347">
        <v>179</v>
      </c>
      <c r="O347" t="b">
        <v>1</v>
      </c>
      <c r="P347" t="s">
        <v>8268</v>
      </c>
      <c r="Q347" t="s">
        <v>8309</v>
      </c>
      <c r="R347" t="s">
        <v>8314</v>
      </c>
      <c r="S347" s="5">
        <f t="shared" si="22"/>
        <v>123.27586206896552</v>
      </c>
      <c r="T347" s="4">
        <f t="shared" si="23"/>
        <v>99.860335195530723</v>
      </c>
    </row>
    <row r="348" spans="1:20" ht="60" x14ac:dyDescent="0.25">
      <c r="A348" s="3">
        <v>346</v>
      </c>
      <c r="B348" s="1" t="s">
        <v>347</v>
      </c>
      <c r="C348" s="1" t="s">
        <v>4455</v>
      </c>
      <c r="D348">
        <v>10000</v>
      </c>
      <c r="E34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s="9">
        <f t="shared" si="20"/>
        <v>42291.500243055561</v>
      </c>
      <c r="L348" s="9">
        <f t="shared" si="21"/>
        <v>42261.500243055561</v>
      </c>
      <c r="M348" t="b">
        <v>1</v>
      </c>
      <c r="N348">
        <v>188</v>
      </c>
      <c r="O348" t="b">
        <v>1</v>
      </c>
      <c r="P348" t="s">
        <v>8268</v>
      </c>
      <c r="Q348" t="s">
        <v>8309</v>
      </c>
      <c r="R348" t="s">
        <v>8314</v>
      </c>
      <c r="S348" s="5">
        <f t="shared" si="22"/>
        <v>170.28880000000001</v>
      </c>
      <c r="T348" s="4">
        <f t="shared" si="23"/>
        <v>90.579148936170213</v>
      </c>
    </row>
    <row r="349" spans="1:20" ht="60" x14ac:dyDescent="0.25">
      <c r="A349" s="3">
        <v>347</v>
      </c>
      <c r="B349" s="1" t="s">
        <v>348</v>
      </c>
      <c r="C349" s="1" t="s">
        <v>4456</v>
      </c>
      <c r="D349">
        <v>40000</v>
      </c>
      <c r="E349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s="9">
        <f t="shared" si="20"/>
        <v>42322.537141203706</v>
      </c>
      <c r="L349" s="9">
        <f t="shared" si="21"/>
        <v>42292.495474537034</v>
      </c>
      <c r="M349" t="b">
        <v>1</v>
      </c>
      <c r="N349">
        <v>379</v>
      </c>
      <c r="O349" t="b">
        <v>1</v>
      </c>
      <c r="P349" t="s">
        <v>8268</v>
      </c>
      <c r="Q349" t="s">
        <v>8309</v>
      </c>
      <c r="R349" t="s">
        <v>8314</v>
      </c>
      <c r="S349" s="5">
        <f t="shared" si="22"/>
        <v>111.59049999999999</v>
      </c>
      <c r="T349" s="4">
        <f t="shared" si="23"/>
        <v>117.77361477572559</v>
      </c>
    </row>
    <row r="350" spans="1:20" ht="60" x14ac:dyDescent="0.25">
      <c r="A350" s="3">
        <v>348</v>
      </c>
      <c r="B350" s="1" t="s">
        <v>349</v>
      </c>
      <c r="C350" s="1" t="s">
        <v>4457</v>
      </c>
      <c r="D350">
        <v>10000</v>
      </c>
      <c r="E350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s="9">
        <f t="shared" si="20"/>
        <v>42237.58699074074</v>
      </c>
      <c r="L350" s="9">
        <f t="shared" si="21"/>
        <v>42207.58699074074</v>
      </c>
      <c r="M350" t="b">
        <v>1</v>
      </c>
      <c r="N350">
        <v>119</v>
      </c>
      <c r="O350" t="b">
        <v>1</v>
      </c>
      <c r="P350" t="s">
        <v>8268</v>
      </c>
      <c r="Q350" t="s">
        <v>8309</v>
      </c>
      <c r="R350" t="s">
        <v>8314</v>
      </c>
      <c r="S350" s="5">
        <f t="shared" si="22"/>
        <v>103</v>
      </c>
      <c r="T350" s="4">
        <f t="shared" si="23"/>
        <v>86.554621848739501</v>
      </c>
    </row>
    <row r="351" spans="1:20" ht="45" x14ac:dyDescent="0.25">
      <c r="A351" s="3">
        <v>349</v>
      </c>
      <c r="B351" s="1" t="s">
        <v>350</v>
      </c>
      <c r="C351" s="1" t="s">
        <v>4458</v>
      </c>
      <c r="D351">
        <v>11260</v>
      </c>
      <c r="E351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s="9">
        <f t="shared" si="20"/>
        <v>42790.498935185184</v>
      </c>
      <c r="L351" s="9">
        <f t="shared" si="21"/>
        <v>42760.498935185184</v>
      </c>
      <c r="M351" t="b">
        <v>1</v>
      </c>
      <c r="N351">
        <v>167</v>
      </c>
      <c r="O351" t="b">
        <v>1</v>
      </c>
      <c r="P351" t="s">
        <v>8268</v>
      </c>
      <c r="Q351" t="s">
        <v>8309</v>
      </c>
      <c r="R351" t="s">
        <v>8314</v>
      </c>
      <c r="S351" s="5">
        <f t="shared" si="22"/>
        <v>106.63570159857905</v>
      </c>
      <c r="T351" s="4">
        <f t="shared" si="23"/>
        <v>71.899281437125751</v>
      </c>
    </row>
    <row r="352" spans="1:20" ht="45" x14ac:dyDescent="0.25">
      <c r="A352" s="3">
        <v>350</v>
      </c>
      <c r="B352" s="1" t="s">
        <v>351</v>
      </c>
      <c r="C352" s="1" t="s">
        <v>4459</v>
      </c>
      <c r="D352">
        <v>25000</v>
      </c>
      <c r="E352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s="9">
        <f t="shared" si="20"/>
        <v>42624.165972222225</v>
      </c>
      <c r="L352" s="9">
        <f t="shared" si="21"/>
        <v>42586.066076388888</v>
      </c>
      <c r="M352" t="b">
        <v>1</v>
      </c>
      <c r="N352">
        <v>221</v>
      </c>
      <c r="O352" t="b">
        <v>1</v>
      </c>
      <c r="P352" t="s">
        <v>8268</v>
      </c>
      <c r="Q352" t="s">
        <v>8309</v>
      </c>
      <c r="R352" t="s">
        <v>8314</v>
      </c>
      <c r="S352" s="5">
        <f t="shared" si="22"/>
        <v>114.75999999999999</v>
      </c>
      <c r="T352" s="4">
        <f t="shared" si="23"/>
        <v>129.81900452488688</v>
      </c>
    </row>
    <row r="353" spans="1:20" ht="60" x14ac:dyDescent="0.25">
      <c r="A353" s="3">
        <v>351</v>
      </c>
      <c r="B353" s="1" t="s">
        <v>352</v>
      </c>
      <c r="C353" s="1" t="s">
        <v>4460</v>
      </c>
      <c r="D353">
        <v>34000</v>
      </c>
      <c r="E353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s="9">
        <f t="shared" si="20"/>
        <v>42467.923078703709</v>
      </c>
      <c r="L353" s="9">
        <f t="shared" si="21"/>
        <v>42427.964745370366</v>
      </c>
      <c r="M353" t="b">
        <v>1</v>
      </c>
      <c r="N353">
        <v>964</v>
      </c>
      <c r="O353" t="b">
        <v>1</v>
      </c>
      <c r="P353" t="s">
        <v>8268</v>
      </c>
      <c r="Q353" t="s">
        <v>8309</v>
      </c>
      <c r="R353" t="s">
        <v>8314</v>
      </c>
      <c r="S353" s="5">
        <f t="shared" si="22"/>
        <v>127.34117647058822</v>
      </c>
      <c r="T353" s="4">
        <f t="shared" si="23"/>
        <v>44.912863070539416</v>
      </c>
    </row>
    <row r="354" spans="1:20" ht="60" x14ac:dyDescent="0.25">
      <c r="A354" s="3">
        <v>352</v>
      </c>
      <c r="B354" s="1" t="s">
        <v>353</v>
      </c>
      <c r="C354" s="1" t="s">
        <v>4461</v>
      </c>
      <c r="D354">
        <v>10000</v>
      </c>
      <c r="E35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s="9">
        <f t="shared" si="20"/>
        <v>41920.167453703703</v>
      </c>
      <c r="L354" s="9">
        <f t="shared" si="21"/>
        <v>41890.167453703703</v>
      </c>
      <c r="M354" t="b">
        <v>1</v>
      </c>
      <c r="N354">
        <v>286</v>
      </c>
      <c r="O354" t="b">
        <v>1</v>
      </c>
      <c r="P354" t="s">
        <v>8268</v>
      </c>
      <c r="Q354" t="s">
        <v>8309</v>
      </c>
      <c r="R354" t="s">
        <v>8314</v>
      </c>
      <c r="S354" s="5">
        <f t="shared" si="22"/>
        <v>116.56</v>
      </c>
      <c r="T354" s="4">
        <f t="shared" si="23"/>
        <v>40.755244755244753</v>
      </c>
    </row>
    <row r="355" spans="1:20" ht="60" x14ac:dyDescent="0.25">
      <c r="A355" s="3">
        <v>353</v>
      </c>
      <c r="B355" s="1" t="s">
        <v>354</v>
      </c>
      <c r="C355" s="1" t="s">
        <v>4462</v>
      </c>
      <c r="D355">
        <v>58425</v>
      </c>
      <c r="E35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s="9">
        <f t="shared" si="20"/>
        <v>42327.833553240736</v>
      </c>
      <c r="L355" s="9">
        <f t="shared" si="21"/>
        <v>42297.791886574079</v>
      </c>
      <c r="M355" t="b">
        <v>1</v>
      </c>
      <c r="N355">
        <v>613</v>
      </c>
      <c r="O355" t="b">
        <v>1</v>
      </c>
      <c r="P355" t="s">
        <v>8268</v>
      </c>
      <c r="Q355" t="s">
        <v>8309</v>
      </c>
      <c r="R355" t="s">
        <v>8314</v>
      </c>
      <c r="S355" s="5">
        <f t="shared" si="22"/>
        <v>108.61819426615318</v>
      </c>
      <c r="T355" s="4">
        <f t="shared" si="23"/>
        <v>103.52394779771615</v>
      </c>
    </row>
    <row r="356" spans="1:20" ht="60" x14ac:dyDescent="0.25">
      <c r="A356" s="3">
        <v>354</v>
      </c>
      <c r="B356" s="1" t="s">
        <v>355</v>
      </c>
      <c r="C356" s="1" t="s">
        <v>4463</v>
      </c>
      <c r="D356">
        <v>3500</v>
      </c>
      <c r="E35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s="9">
        <f t="shared" si="20"/>
        <v>42468.786122685182</v>
      </c>
      <c r="L356" s="9">
        <f t="shared" si="21"/>
        <v>42438.827789351853</v>
      </c>
      <c r="M356" t="b">
        <v>1</v>
      </c>
      <c r="N356">
        <v>29</v>
      </c>
      <c r="O356" t="b">
        <v>1</v>
      </c>
      <c r="P356" t="s">
        <v>8268</v>
      </c>
      <c r="Q356" t="s">
        <v>8309</v>
      </c>
      <c r="R356" t="s">
        <v>8314</v>
      </c>
      <c r="S356" s="5">
        <f t="shared" si="22"/>
        <v>103.94285714285714</v>
      </c>
      <c r="T356" s="4">
        <f t="shared" si="23"/>
        <v>125.44827586206897</v>
      </c>
    </row>
    <row r="357" spans="1:20" ht="45" x14ac:dyDescent="0.25">
      <c r="A357" s="3">
        <v>355</v>
      </c>
      <c r="B357" s="1" t="s">
        <v>356</v>
      </c>
      <c r="C357" s="1" t="s">
        <v>4464</v>
      </c>
      <c r="D357">
        <v>35000</v>
      </c>
      <c r="E35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s="9">
        <f t="shared" si="20"/>
        <v>41974.3355787037</v>
      </c>
      <c r="L357" s="9">
        <f t="shared" si="21"/>
        <v>41943.293912037036</v>
      </c>
      <c r="M357" t="b">
        <v>1</v>
      </c>
      <c r="N357">
        <v>165</v>
      </c>
      <c r="O357" t="b">
        <v>1</v>
      </c>
      <c r="P357" t="s">
        <v>8268</v>
      </c>
      <c r="Q357" t="s">
        <v>8309</v>
      </c>
      <c r="R357" t="s">
        <v>8314</v>
      </c>
      <c r="S357" s="5">
        <f t="shared" si="22"/>
        <v>116.25714285714285</v>
      </c>
      <c r="T357" s="4">
        <f t="shared" si="23"/>
        <v>246.60606060606059</v>
      </c>
    </row>
    <row r="358" spans="1:20" ht="45" x14ac:dyDescent="0.25">
      <c r="A358" s="3">
        <v>356</v>
      </c>
      <c r="B358" s="1" t="s">
        <v>357</v>
      </c>
      <c r="C358" s="1" t="s">
        <v>4465</v>
      </c>
      <c r="D358">
        <v>7500</v>
      </c>
      <c r="E35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s="9">
        <f t="shared" si="20"/>
        <v>42445.761493055557</v>
      </c>
      <c r="L358" s="9">
        <f t="shared" si="21"/>
        <v>42415.803159722222</v>
      </c>
      <c r="M358" t="b">
        <v>1</v>
      </c>
      <c r="N358">
        <v>97</v>
      </c>
      <c r="O358" t="b">
        <v>1</v>
      </c>
      <c r="P358" t="s">
        <v>8268</v>
      </c>
      <c r="Q358" t="s">
        <v>8309</v>
      </c>
      <c r="R358" t="s">
        <v>8314</v>
      </c>
      <c r="S358" s="5">
        <f t="shared" si="22"/>
        <v>102.69239999999999</v>
      </c>
      <c r="T358" s="4">
        <f t="shared" si="23"/>
        <v>79.401340206185566</v>
      </c>
    </row>
    <row r="359" spans="1:20" ht="60" x14ac:dyDescent="0.25">
      <c r="A359" s="3">
        <v>357</v>
      </c>
      <c r="B359" s="1" t="s">
        <v>358</v>
      </c>
      <c r="C359" s="1" t="s">
        <v>4466</v>
      </c>
      <c r="D359">
        <v>15000</v>
      </c>
      <c r="E359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s="9">
        <f t="shared" si="20"/>
        <v>42118.222187499996</v>
      </c>
      <c r="L359" s="9">
        <f t="shared" si="21"/>
        <v>42078.222187499996</v>
      </c>
      <c r="M359" t="b">
        <v>1</v>
      </c>
      <c r="N359">
        <v>303</v>
      </c>
      <c r="O359" t="b">
        <v>1</v>
      </c>
      <c r="P359" t="s">
        <v>8268</v>
      </c>
      <c r="Q359" t="s">
        <v>8309</v>
      </c>
      <c r="R359" t="s">
        <v>8314</v>
      </c>
      <c r="S359" s="5">
        <f t="shared" si="22"/>
        <v>174</v>
      </c>
      <c r="T359" s="4">
        <f t="shared" si="23"/>
        <v>86.138613861386133</v>
      </c>
    </row>
    <row r="360" spans="1:20" ht="45" x14ac:dyDescent="0.25">
      <c r="A360" s="3">
        <v>358</v>
      </c>
      <c r="B360" s="1" t="s">
        <v>359</v>
      </c>
      <c r="C360" s="1" t="s">
        <v>4467</v>
      </c>
      <c r="D360">
        <v>50000</v>
      </c>
      <c r="E360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s="9">
        <f t="shared" si="20"/>
        <v>42536.625</v>
      </c>
      <c r="L360" s="9">
        <f t="shared" si="21"/>
        <v>42507.860196759255</v>
      </c>
      <c r="M360" t="b">
        <v>1</v>
      </c>
      <c r="N360">
        <v>267</v>
      </c>
      <c r="O360" t="b">
        <v>1</v>
      </c>
      <c r="P360" t="s">
        <v>8268</v>
      </c>
      <c r="Q360" t="s">
        <v>8309</v>
      </c>
      <c r="R360" t="s">
        <v>8314</v>
      </c>
      <c r="S360" s="5">
        <f t="shared" si="22"/>
        <v>103.08800000000001</v>
      </c>
      <c r="T360" s="4">
        <f t="shared" si="23"/>
        <v>193.04868913857678</v>
      </c>
    </row>
    <row r="361" spans="1:20" ht="45" x14ac:dyDescent="0.25">
      <c r="A361" s="3">
        <v>359</v>
      </c>
      <c r="B361" s="1" t="s">
        <v>360</v>
      </c>
      <c r="C361" s="1" t="s">
        <v>4468</v>
      </c>
      <c r="D361">
        <v>24200</v>
      </c>
      <c r="E361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s="9">
        <f t="shared" si="20"/>
        <v>41957.216666666667</v>
      </c>
      <c r="L361" s="9">
        <f t="shared" si="21"/>
        <v>41935.070486111108</v>
      </c>
      <c r="M361" t="b">
        <v>1</v>
      </c>
      <c r="N361">
        <v>302</v>
      </c>
      <c r="O361" t="b">
        <v>1</v>
      </c>
      <c r="P361" t="s">
        <v>8268</v>
      </c>
      <c r="Q361" t="s">
        <v>8309</v>
      </c>
      <c r="R361" t="s">
        <v>8314</v>
      </c>
      <c r="S361" s="5">
        <f t="shared" si="22"/>
        <v>104.85537190082646</v>
      </c>
      <c r="T361" s="4">
        <f t="shared" si="23"/>
        <v>84.023178807947019</v>
      </c>
    </row>
    <row r="362" spans="1:20" ht="60" x14ac:dyDescent="0.25">
      <c r="A362" s="3">
        <v>360</v>
      </c>
      <c r="B362" s="1" t="s">
        <v>361</v>
      </c>
      <c r="C362" s="1" t="s">
        <v>4469</v>
      </c>
      <c r="D362">
        <v>12000</v>
      </c>
      <c r="E362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s="9">
        <f t="shared" si="20"/>
        <v>42208.132638888885</v>
      </c>
      <c r="L362" s="9">
        <f t="shared" si="21"/>
        <v>42163.897916666669</v>
      </c>
      <c r="M362" t="b">
        <v>0</v>
      </c>
      <c r="N362">
        <v>87</v>
      </c>
      <c r="O362" t="b">
        <v>1</v>
      </c>
      <c r="P362" t="s">
        <v>8268</v>
      </c>
      <c r="Q362" t="s">
        <v>8309</v>
      </c>
      <c r="R362" t="s">
        <v>8314</v>
      </c>
      <c r="S362" s="5">
        <f t="shared" si="22"/>
        <v>101.375</v>
      </c>
      <c r="T362" s="4">
        <f t="shared" si="23"/>
        <v>139.82758620689654</v>
      </c>
    </row>
    <row r="363" spans="1:20" ht="60" x14ac:dyDescent="0.25">
      <c r="A363" s="3">
        <v>361</v>
      </c>
      <c r="B363" s="1" t="s">
        <v>362</v>
      </c>
      <c r="C363" s="1" t="s">
        <v>4470</v>
      </c>
      <c r="D363">
        <v>35000</v>
      </c>
      <c r="E363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s="9">
        <f t="shared" si="20"/>
        <v>41966.042893518519</v>
      </c>
      <c r="L363" s="9">
        <f t="shared" si="21"/>
        <v>41936.001226851848</v>
      </c>
      <c r="M363" t="b">
        <v>0</v>
      </c>
      <c r="N363">
        <v>354</v>
      </c>
      <c r="O363" t="b">
        <v>1</v>
      </c>
      <c r="P363" t="s">
        <v>8268</v>
      </c>
      <c r="Q363" t="s">
        <v>8309</v>
      </c>
      <c r="R363" t="s">
        <v>8314</v>
      </c>
      <c r="S363" s="5">
        <f t="shared" si="22"/>
        <v>111.07699999999998</v>
      </c>
      <c r="T363" s="4">
        <f t="shared" si="23"/>
        <v>109.82189265536722</v>
      </c>
    </row>
    <row r="364" spans="1:20" ht="60" x14ac:dyDescent="0.25">
      <c r="A364" s="3">
        <v>362</v>
      </c>
      <c r="B364" s="1" t="s">
        <v>363</v>
      </c>
      <c r="C364" s="1" t="s">
        <v>4471</v>
      </c>
      <c r="D364">
        <v>9665</v>
      </c>
      <c r="E36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s="9">
        <f t="shared" si="20"/>
        <v>41859</v>
      </c>
      <c r="L364" s="9">
        <f t="shared" si="21"/>
        <v>41837.210543981484</v>
      </c>
      <c r="M364" t="b">
        <v>0</v>
      </c>
      <c r="N364">
        <v>86</v>
      </c>
      <c r="O364" t="b">
        <v>1</v>
      </c>
      <c r="P364" t="s">
        <v>8268</v>
      </c>
      <c r="Q364" t="s">
        <v>8309</v>
      </c>
      <c r="R364" t="s">
        <v>8314</v>
      </c>
      <c r="S364" s="5">
        <f t="shared" si="22"/>
        <v>124.15933781686496</v>
      </c>
      <c r="T364" s="4">
        <f t="shared" si="23"/>
        <v>139.53488372093022</v>
      </c>
    </row>
    <row r="365" spans="1:20" ht="60" x14ac:dyDescent="0.25">
      <c r="A365" s="3">
        <v>363</v>
      </c>
      <c r="B365" s="1" t="s">
        <v>364</v>
      </c>
      <c r="C365" s="1" t="s">
        <v>4472</v>
      </c>
      <c r="D365">
        <v>8925</v>
      </c>
      <c r="E36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s="9">
        <f t="shared" si="20"/>
        <v>40300.806944444441</v>
      </c>
      <c r="L365" s="9">
        <f t="shared" si="21"/>
        <v>40255.744629629626</v>
      </c>
      <c r="M365" t="b">
        <v>0</v>
      </c>
      <c r="N365">
        <v>26</v>
      </c>
      <c r="O365" t="b">
        <v>1</v>
      </c>
      <c r="P365" t="s">
        <v>8268</v>
      </c>
      <c r="Q365" t="s">
        <v>8309</v>
      </c>
      <c r="R365" t="s">
        <v>8314</v>
      </c>
      <c r="S365" s="5">
        <f t="shared" si="22"/>
        <v>101.33333333333334</v>
      </c>
      <c r="T365" s="4">
        <f t="shared" si="23"/>
        <v>347.84615384615387</v>
      </c>
    </row>
    <row r="366" spans="1:20" ht="60" x14ac:dyDescent="0.25">
      <c r="A366" s="3">
        <v>364</v>
      </c>
      <c r="B366" s="1" t="s">
        <v>365</v>
      </c>
      <c r="C366" s="1" t="s">
        <v>4473</v>
      </c>
      <c r="D366">
        <v>7000</v>
      </c>
      <c r="E36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s="9">
        <f t="shared" si="20"/>
        <v>41811.165972222225</v>
      </c>
      <c r="L366" s="9">
        <f t="shared" si="21"/>
        <v>41780.859629629631</v>
      </c>
      <c r="M366" t="b">
        <v>0</v>
      </c>
      <c r="N366">
        <v>113</v>
      </c>
      <c r="O366" t="b">
        <v>1</v>
      </c>
      <c r="P366" t="s">
        <v>8268</v>
      </c>
      <c r="Q366" t="s">
        <v>8309</v>
      </c>
      <c r="R366" t="s">
        <v>8314</v>
      </c>
      <c r="S366" s="5">
        <f t="shared" si="22"/>
        <v>110.16142857142856</v>
      </c>
      <c r="T366" s="4">
        <f t="shared" si="23"/>
        <v>68.24159292035398</v>
      </c>
    </row>
    <row r="367" spans="1:20" ht="45" x14ac:dyDescent="0.25">
      <c r="A367" s="3">
        <v>365</v>
      </c>
      <c r="B367" s="1" t="s">
        <v>366</v>
      </c>
      <c r="C367" s="1" t="s">
        <v>4474</v>
      </c>
      <c r="D367">
        <v>15000</v>
      </c>
      <c r="E36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s="9">
        <f t="shared" si="20"/>
        <v>41698.606469907405</v>
      </c>
      <c r="L367" s="9">
        <f t="shared" si="21"/>
        <v>41668.606469907405</v>
      </c>
      <c r="M367" t="b">
        <v>0</v>
      </c>
      <c r="N367">
        <v>65</v>
      </c>
      <c r="O367" t="b">
        <v>1</v>
      </c>
      <c r="P367" t="s">
        <v>8268</v>
      </c>
      <c r="Q367" t="s">
        <v>8309</v>
      </c>
      <c r="R367" t="s">
        <v>8314</v>
      </c>
      <c r="S367" s="5">
        <f t="shared" si="22"/>
        <v>103.97333333333334</v>
      </c>
      <c r="T367" s="4">
        <f t="shared" si="23"/>
        <v>239.93846153846152</v>
      </c>
    </row>
    <row r="368" spans="1:20" ht="45" x14ac:dyDescent="0.25">
      <c r="A368" s="3">
        <v>366</v>
      </c>
      <c r="B368" s="1" t="s">
        <v>367</v>
      </c>
      <c r="C368" s="1" t="s">
        <v>4475</v>
      </c>
      <c r="D368">
        <v>38000</v>
      </c>
      <c r="E36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s="9">
        <f t="shared" si="20"/>
        <v>41049.793032407404</v>
      </c>
      <c r="L368" s="9">
        <f t="shared" si="21"/>
        <v>41019.793032407404</v>
      </c>
      <c r="M368" t="b">
        <v>0</v>
      </c>
      <c r="N368">
        <v>134</v>
      </c>
      <c r="O368" t="b">
        <v>1</v>
      </c>
      <c r="P368" t="s">
        <v>8268</v>
      </c>
      <c r="Q368" t="s">
        <v>8309</v>
      </c>
      <c r="R368" t="s">
        <v>8314</v>
      </c>
      <c r="S368" s="5">
        <f t="shared" si="22"/>
        <v>101.31578947368421</v>
      </c>
      <c r="T368" s="4">
        <f t="shared" si="23"/>
        <v>287.31343283582089</v>
      </c>
    </row>
    <row r="369" spans="1:20" ht="60" x14ac:dyDescent="0.25">
      <c r="A369" s="3">
        <v>367</v>
      </c>
      <c r="B369" s="1" t="s">
        <v>368</v>
      </c>
      <c r="C369" s="1" t="s">
        <v>4476</v>
      </c>
      <c r="D369">
        <v>10000</v>
      </c>
      <c r="E369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s="9">
        <f t="shared" si="20"/>
        <v>41395.207638888889</v>
      </c>
      <c r="L369" s="9">
        <f t="shared" si="21"/>
        <v>41355.577291666668</v>
      </c>
      <c r="M369" t="b">
        <v>0</v>
      </c>
      <c r="N369">
        <v>119</v>
      </c>
      <c r="O369" t="b">
        <v>1</v>
      </c>
      <c r="P369" t="s">
        <v>8268</v>
      </c>
      <c r="Q369" t="s">
        <v>8309</v>
      </c>
      <c r="R369" t="s">
        <v>8314</v>
      </c>
      <c r="S369" s="5">
        <f t="shared" si="22"/>
        <v>103.3501</v>
      </c>
      <c r="T369" s="4">
        <f t="shared" si="23"/>
        <v>86.84882352941176</v>
      </c>
    </row>
    <row r="370" spans="1:20" ht="60" x14ac:dyDescent="0.25">
      <c r="A370" s="3">
        <v>368</v>
      </c>
      <c r="B370" s="1" t="s">
        <v>369</v>
      </c>
      <c r="C370" s="1" t="s">
        <v>4477</v>
      </c>
      <c r="D370">
        <v>12500</v>
      </c>
      <c r="E370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s="9">
        <f t="shared" si="20"/>
        <v>42078.563912037032</v>
      </c>
      <c r="L370" s="9">
        <f t="shared" si="21"/>
        <v>42043.605578703704</v>
      </c>
      <c r="M370" t="b">
        <v>0</v>
      </c>
      <c r="N370">
        <v>159</v>
      </c>
      <c r="O370" t="b">
        <v>1</v>
      </c>
      <c r="P370" t="s">
        <v>8268</v>
      </c>
      <c r="Q370" t="s">
        <v>8309</v>
      </c>
      <c r="R370" t="s">
        <v>8314</v>
      </c>
      <c r="S370" s="5">
        <f t="shared" si="22"/>
        <v>104.11200000000001</v>
      </c>
      <c r="T370" s="4">
        <f t="shared" si="23"/>
        <v>81.84905660377359</v>
      </c>
    </row>
    <row r="371" spans="1:20" ht="60" x14ac:dyDescent="0.25">
      <c r="A371" s="3">
        <v>369</v>
      </c>
      <c r="B371" s="1" t="s">
        <v>370</v>
      </c>
      <c r="C371" s="1" t="s">
        <v>4478</v>
      </c>
      <c r="D371">
        <v>6500</v>
      </c>
      <c r="E371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s="9">
        <f t="shared" si="20"/>
        <v>40923.551724537036</v>
      </c>
      <c r="L371" s="9">
        <f t="shared" si="21"/>
        <v>40893.551724537036</v>
      </c>
      <c r="M371" t="b">
        <v>0</v>
      </c>
      <c r="N371">
        <v>167</v>
      </c>
      <c r="O371" t="b">
        <v>1</v>
      </c>
      <c r="P371" t="s">
        <v>8268</v>
      </c>
      <c r="Q371" t="s">
        <v>8309</v>
      </c>
      <c r="R371" t="s">
        <v>8314</v>
      </c>
      <c r="S371" s="5">
        <f t="shared" si="22"/>
        <v>110.15569230769231</v>
      </c>
      <c r="T371" s="4">
        <f t="shared" si="23"/>
        <v>42.874970059880241</v>
      </c>
    </row>
    <row r="372" spans="1:20" ht="60" x14ac:dyDescent="0.25">
      <c r="A372" s="3">
        <v>370</v>
      </c>
      <c r="B372" s="1" t="s">
        <v>371</v>
      </c>
      <c r="C372" s="1" t="s">
        <v>4479</v>
      </c>
      <c r="D372">
        <v>25000</v>
      </c>
      <c r="E372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s="9">
        <f t="shared" si="20"/>
        <v>42741.795138888891</v>
      </c>
      <c r="L372" s="9">
        <f t="shared" si="21"/>
        <v>42711.795138888891</v>
      </c>
      <c r="M372" t="b">
        <v>0</v>
      </c>
      <c r="N372">
        <v>43</v>
      </c>
      <c r="O372" t="b">
        <v>1</v>
      </c>
      <c r="P372" t="s">
        <v>8268</v>
      </c>
      <c r="Q372" t="s">
        <v>8309</v>
      </c>
      <c r="R372" t="s">
        <v>8314</v>
      </c>
      <c r="S372" s="5">
        <f t="shared" si="22"/>
        <v>122.02</v>
      </c>
      <c r="T372" s="4">
        <f t="shared" si="23"/>
        <v>709.41860465116281</v>
      </c>
    </row>
    <row r="373" spans="1:20" ht="60" x14ac:dyDescent="0.25">
      <c r="A373" s="3">
        <v>371</v>
      </c>
      <c r="B373" s="1" t="s">
        <v>372</v>
      </c>
      <c r="C373" s="1" t="s">
        <v>4480</v>
      </c>
      <c r="D373">
        <v>150000</v>
      </c>
      <c r="E373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s="9">
        <f t="shared" si="20"/>
        <v>41306.767812500002</v>
      </c>
      <c r="L373" s="9">
        <f t="shared" si="21"/>
        <v>41261.767812500002</v>
      </c>
      <c r="M373" t="b">
        <v>0</v>
      </c>
      <c r="N373">
        <v>1062</v>
      </c>
      <c r="O373" t="b">
        <v>1</v>
      </c>
      <c r="P373" t="s">
        <v>8268</v>
      </c>
      <c r="Q373" t="s">
        <v>8309</v>
      </c>
      <c r="R373" t="s">
        <v>8314</v>
      </c>
      <c r="S373" s="5">
        <f t="shared" si="22"/>
        <v>114.16866666666667</v>
      </c>
      <c r="T373" s="4">
        <f t="shared" si="23"/>
        <v>161.25517890772127</v>
      </c>
    </row>
    <row r="374" spans="1:20" ht="30" x14ac:dyDescent="0.25">
      <c r="A374" s="3">
        <v>372</v>
      </c>
      <c r="B374" s="1" t="s">
        <v>373</v>
      </c>
      <c r="C374" s="1" t="s">
        <v>4481</v>
      </c>
      <c r="D374">
        <v>300</v>
      </c>
      <c r="E37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s="9">
        <f t="shared" si="20"/>
        <v>42465.666666666672</v>
      </c>
      <c r="L374" s="9">
        <f t="shared" si="21"/>
        <v>42425.576898148152</v>
      </c>
      <c r="M374" t="b">
        <v>0</v>
      </c>
      <c r="N374">
        <v>9</v>
      </c>
      <c r="O374" t="b">
        <v>1</v>
      </c>
      <c r="P374" t="s">
        <v>8268</v>
      </c>
      <c r="Q374" t="s">
        <v>8309</v>
      </c>
      <c r="R374" t="s">
        <v>8314</v>
      </c>
      <c r="S374" s="5">
        <f t="shared" si="22"/>
        <v>125.33333333333334</v>
      </c>
      <c r="T374" s="4">
        <f t="shared" si="23"/>
        <v>41.777777777777779</v>
      </c>
    </row>
    <row r="375" spans="1:20" ht="45" x14ac:dyDescent="0.25">
      <c r="A375" s="3">
        <v>373</v>
      </c>
      <c r="B375" s="1" t="s">
        <v>374</v>
      </c>
      <c r="C375" s="1" t="s">
        <v>4482</v>
      </c>
      <c r="D375">
        <v>7500</v>
      </c>
      <c r="E37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s="9">
        <f t="shared" si="20"/>
        <v>41108.91201388889</v>
      </c>
      <c r="L375" s="9">
        <f t="shared" si="21"/>
        <v>41078.91201388889</v>
      </c>
      <c r="M375" t="b">
        <v>0</v>
      </c>
      <c r="N375">
        <v>89</v>
      </c>
      <c r="O375" t="b">
        <v>1</v>
      </c>
      <c r="P375" t="s">
        <v>8268</v>
      </c>
      <c r="Q375" t="s">
        <v>8309</v>
      </c>
      <c r="R375" t="s">
        <v>8314</v>
      </c>
      <c r="S375" s="5">
        <f t="shared" si="22"/>
        <v>106.66666666666667</v>
      </c>
      <c r="T375" s="4">
        <f t="shared" si="23"/>
        <v>89.887640449438209</v>
      </c>
    </row>
    <row r="376" spans="1:20" ht="60" x14ac:dyDescent="0.25">
      <c r="A376" s="3">
        <v>374</v>
      </c>
      <c r="B376" s="1" t="s">
        <v>375</v>
      </c>
      <c r="C376" s="1" t="s">
        <v>4483</v>
      </c>
      <c r="D376">
        <v>6000</v>
      </c>
      <c r="E37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s="9">
        <f t="shared" si="20"/>
        <v>40802.889247685183</v>
      </c>
      <c r="L376" s="9">
        <f t="shared" si="21"/>
        <v>40757.889247685183</v>
      </c>
      <c r="M376" t="b">
        <v>0</v>
      </c>
      <c r="N376">
        <v>174</v>
      </c>
      <c r="O376" t="b">
        <v>1</v>
      </c>
      <c r="P376" t="s">
        <v>8268</v>
      </c>
      <c r="Q376" t="s">
        <v>8309</v>
      </c>
      <c r="R376" t="s">
        <v>8314</v>
      </c>
      <c r="S376" s="5">
        <f t="shared" si="22"/>
        <v>130.65</v>
      </c>
      <c r="T376" s="4">
        <f t="shared" si="23"/>
        <v>45.051724137931032</v>
      </c>
    </row>
    <row r="377" spans="1:20" ht="60" x14ac:dyDescent="0.25">
      <c r="A377" s="3">
        <v>375</v>
      </c>
      <c r="B377" s="1" t="s">
        <v>376</v>
      </c>
      <c r="C377" s="1" t="s">
        <v>4484</v>
      </c>
      <c r="D377">
        <v>500</v>
      </c>
      <c r="E37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s="9">
        <f t="shared" si="20"/>
        <v>41699.720833333333</v>
      </c>
      <c r="L377" s="9">
        <f t="shared" si="21"/>
        <v>41657.985081018516</v>
      </c>
      <c r="M377" t="b">
        <v>0</v>
      </c>
      <c r="N377">
        <v>14</v>
      </c>
      <c r="O377" t="b">
        <v>1</v>
      </c>
      <c r="P377" t="s">
        <v>8268</v>
      </c>
      <c r="Q377" t="s">
        <v>8309</v>
      </c>
      <c r="R377" t="s">
        <v>8314</v>
      </c>
      <c r="S377" s="5">
        <f t="shared" si="22"/>
        <v>120</v>
      </c>
      <c r="T377" s="4">
        <f t="shared" si="23"/>
        <v>42.857142857142854</v>
      </c>
    </row>
    <row r="378" spans="1:20" ht="60" x14ac:dyDescent="0.25">
      <c r="A378" s="3">
        <v>376</v>
      </c>
      <c r="B378" s="1" t="s">
        <v>377</v>
      </c>
      <c r="C378" s="1" t="s">
        <v>4485</v>
      </c>
      <c r="D378">
        <v>2450</v>
      </c>
      <c r="E37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s="9">
        <f t="shared" si="20"/>
        <v>42607.452731481477</v>
      </c>
      <c r="L378" s="9">
        <f t="shared" si="21"/>
        <v>42576.452731481477</v>
      </c>
      <c r="M378" t="b">
        <v>0</v>
      </c>
      <c r="N378">
        <v>48</v>
      </c>
      <c r="O378" t="b">
        <v>1</v>
      </c>
      <c r="P378" t="s">
        <v>8268</v>
      </c>
      <c r="Q378" t="s">
        <v>8309</v>
      </c>
      <c r="R378" t="s">
        <v>8314</v>
      </c>
      <c r="S378" s="5">
        <f t="shared" si="22"/>
        <v>105.9591836734694</v>
      </c>
      <c r="T378" s="4">
        <f t="shared" si="23"/>
        <v>54.083333333333336</v>
      </c>
    </row>
    <row r="379" spans="1:20" ht="45" x14ac:dyDescent="0.25">
      <c r="A379" s="3">
        <v>377</v>
      </c>
      <c r="B379" s="1" t="s">
        <v>378</v>
      </c>
      <c r="C379" s="1" t="s">
        <v>4486</v>
      </c>
      <c r="D379">
        <v>12000</v>
      </c>
      <c r="E379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s="9">
        <f t="shared" si="20"/>
        <v>42322.292361111111</v>
      </c>
      <c r="L379" s="9">
        <f t="shared" si="21"/>
        <v>42292.250787037032</v>
      </c>
      <c r="M379" t="b">
        <v>0</v>
      </c>
      <c r="N379">
        <v>133</v>
      </c>
      <c r="O379" t="b">
        <v>1</v>
      </c>
      <c r="P379" t="s">
        <v>8268</v>
      </c>
      <c r="Q379" t="s">
        <v>8309</v>
      </c>
      <c r="R379" t="s">
        <v>8314</v>
      </c>
      <c r="S379" s="5">
        <f t="shared" si="22"/>
        <v>114.39999999999999</v>
      </c>
      <c r="T379" s="4">
        <f t="shared" si="23"/>
        <v>103.21804511278195</v>
      </c>
    </row>
    <row r="380" spans="1:20" ht="60" x14ac:dyDescent="0.25">
      <c r="A380" s="3">
        <v>378</v>
      </c>
      <c r="B380" s="1" t="s">
        <v>379</v>
      </c>
      <c r="C380" s="1" t="s">
        <v>4487</v>
      </c>
      <c r="D380">
        <v>3000</v>
      </c>
      <c r="E380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s="9">
        <f t="shared" si="20"/>
        <v>42394.994444444441</v>
      </c>
      <c r="L380" s="9">
        <f t="shared" si="21"/>
        <v>42370.571851851855</v>
      </c>
      <c r="M380" t="b">
        <v>0</v>
      </c>
      <c r="N380">
        <v>83</v>
      </c>
      <c r="O380" t="b">
        <v>1</v>
      </c>
      <c r="P380" t="s">
        <v>8268</v>
      </c>
      <c r="Q380" t="s">
        <v>8309</v>
      </c>
      <c r="R380" t="s">
        <v>8314</v>
      </c>
      <c r="S380" s="5">
        <f t="shared" si="22"/>
        <v>111.76666666666665</v>
      </c>
      <c r="T380" s="4">
        <f t="shared" si="23"/>
        <v>40.397590361445786</v>
      </c>
    </row>
    <row r="381" spans="1:20" ht="60" x14ac:dyDescent="0.25">
      <c r="A381" s="3">
        <v>379</v>
      </c>
      <c r="B381" s="1" t="s">
        <v>380</v>
      </c>
      <c r="C381" s="1" t="s">
        <v>4488</v>
      </c>
      <c r="D381">
        <v>15000</v>
      </c>
      <c r="E381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s="9">
        <f t="shared" si="20"/>
        <v>41032.688333333332</v>
      </c>
      <c r="L381" s="9">
        <f t="shared" si="21"/>
        <v>40987.688333333332</v>
      </c>
      <c r="M381" t="b">
        <v>0</v>
      </c>
      <c r="N381">
        <v>149</v>
      </c>
      <c r="O381" t="b">
        <v>1</v>
      </c>
      <c r="P381" t="s">
        <v>8268</v>
      </c>
      <c r="Q381" t="s">
        <v>8309</v>
      </c>
      <c r="R381" t="s">
        <v>8314</v>
      </c>
      <c r="S381" s="5">
        <f t="shared" si="22"/>
        <v>116.08000000000001</v>
      </c>
      <c r="T381" s="4">
        <f t="shared" si="23"/>
        <v>116.85906040268456</v>
      </c>
    </row>
    <row r="382" spans="1:20" ht="60" x14ac:dyDescent="0.25">
      <c r="A382" s="3">
        <v>380</v>
      </c>
      <c r="B382" s="1" t="s">
        <v>381</v>
      </c>
      <c r="C382" s="1" t="s">
        <v>4489</v>
      </c>
      <c r="D382">
        <v>4000</v>
      </c>
      <c r="E382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s="9">
        <f t="shared" si="20"/>
        <v>42392.719814814816</v>
      </c>
      <c r="L382" s="9">
        <f t="shared" si="21"/>
        <v>42367.719814814816</v>
      </c>
      <c r="M382" t="b">
        <v>0</v>
      </c>
      <c r="N382">
        <v>49</v>
      </c>
      <c r="O382" t="b">
        <v>1</v>
      </c>
      <c r="P382" t="s">
        <v>8268</v>
      </c>
      <c r="Q382" t="s">
        <v>8309</v>
      </c>
      <c r="R382" t="s">
        <v>8314</v>
      </c>
      <c r="S382" s="5">
        <f t="shared" si="22"/>
        <v>141.5</v>
      </c>
      <c r="T382" s="4">
        <f t="shared" si="23"/>
        <v>115.51020408163265</v>
      </c>
    </row>
    <row r="383" spans="1:20" ht="45" x14ac:dyDescent="0.25">
      <c r="A383" s="3">
        <v>381</v>
      </c>
      <c r="B383" s="1" t="s">
        <v>382</v>
      </c>
      <c r="C383" s="1" t="s">
        <v>4490</v>
      </c>
      <c r="D383">
        <v>25000</v>
      </c>
      <c r="E383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s="9">
        <f t="shared" si="20"/>
        <v>41120.208333333336</v>
      </c>
      <c r="L383" s="9">
        <f t="shared" si="21"/>
        <v>41085.698113425926</v>
      </c>
      <c r="M383" t="b">
        <v>0</v>
      </c>
      <c r="N383">
        <v>251</v>
      </c>
      <c r="O383" t="b">
        <v>1</v>
      </c>
      <c r="P383" t="s">
        <v>8268</v>
      </c>
      <c r="Q383" t="s">
        <v>8309</v>
      </c>
      <c r="R383" t="s">
        <v>8314</v>
      </c>
      <c r="S383" s="5">
        <f t="shared" si="22"/>
        <v>104.72999999999999</v>
      </c>
      <c r="T383" s="4">
        <f t="shared" si="23"/>
        <v>104.31274900398407</v>
      </c>
    </row>
    <row r="384" spans="1:20" ht="60" x14ac:dyDescent="0.25">
      <c r="A384" s="3">
        <v>382</v>
      </c>
      <c r="B384" s="1" t="s">
        <v>383</v>
      </c>
      <c r="C384" s="1" t="s">
        <v>4491</v>
      </c>
      <c r="D384">
        <v>600</v>
      </c>
      <c r="E38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s="9">
        <f t="shared" si="20"/>
        <v>41158.709490740745</v>
      </c>
      <c r="L384" s="9">
        <f t="shared" si="21"/>
        <v>41144.709490740745</v>
      </c>
      <c r="M384" t="b">
        <v>0</v>
      </c>
      <c r="N384">
        <v>22</v>
      </c>
      <c r="O384" t="b">
        <v>1</v>
      </c>
      <c r="P384" t="s">
        <v>8268</v>
      </c>
      <c r="Q384" t="s">
        <v>8309</v>
      </c>
      <c r="R384" t="s">
        <v>8314</v>
      </c>
      <c r="S384" s="5">
        <f t="shared" si="22"/>
        <v>255.83333333333331</v>
      </c>
      <c r="T384" s="4">
        <f t="shared" si="23"/>
        <v>69.772727272727266</v>
      </c>
    </row>
    <row r="385" spans="1:20" ht="60" x14ac:dyDescent="0.25">
      <c r="A385" s="3">
        <v>383</v>
      </c>
      <c r="B385" s="1" t="s">
        <v>384</v>
      </c>
      <c r="C385" s="1" t="s">
        <v>4492</v>
      </c>
      <c r="D385">
        <v>999</v>
      </c>
      <c r="E38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s="9">
        <f t="shared" si="20"/>
        <v>41778.117581018516</v>
      </c>
      <c r="L385" s="9">
        <f t="shared" si="21"/>
        <v>41755.117581018516</v>
      </c>
      <c r="M385" t="b">
        <v>0</v>
      </c>
      <c r="N385">
        <v>48</v>
      </c>
      <c r="O385" t="b">
        <v>1</v>
      </c>
      <c r="P385" t="s">
        <v>8268</v>
      </c>
      <c r="Q385" t="s">
        <v>8309</v>
      </c>
      <c r="R385" t="s">
        <v>8314</v>
      </c>
      <c r="S385" s="5">
        <f t="shared" si="22"/>
        <v>206.70670670670671</v>
      </c>
      <c r="T385" s="4">
        <f t="shared" si="23"/>
        <v>43.020833333333336</v>
      </c>
    </row>
    <row r="386" spans="1:20" ht="60" x14ac:dyDescent="0.25">
      <c r="A386" s="3">
        <v>384</v>
      </c>
      <c r="B386" s="1" t="s">
        <v>385</v>
      </c>
      <c r="C386" s="1" t="s">
        <v>4493</v>
      </c>
      <c r="D386">
        <v>20000</v>
      </c>
      <c r="E38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s="9">
        <f t="shared" si="20"/>
        <v>42010.781793981485</v>
      </c>
      <c r="L386" s="9">
        <f t="shared" si="21"/>
        <v>41980.781793981485</v>
      </c>
      <c r="M386" t="b">
        <v>0</v>
      </c>
      <c r="N386">
        <v>383</v>
      </c>
      <c r="O386" t="b">
        <v>1</v>
      </c>
      <c r="P386" t="s">
        <v>8268</v>
      </c>
      <c r="Q386" t="s">
        <v>8309</v>
      </c>
      <c r="R386" t="s">
        <v>8314</v>
      </c>
      <c r="S386" s="5">
        <f t="shared" si="22"/>
        <v>112.105</v>
      </c>
      <c r="T386" s="4">
        <f t="shared" si="23"/>
        <v>58.540469973890339</v>
      </c>
    </row>
    <row r="387" spans="1:20" ht="60" x14ac:dyDescent="0.25">
      <c r="A387" s="3">
        <v>385</v>
      </c>
      <c r="B387" s="1" t="s">
        <v>386</v>
      </c>
      <c r="C387" s="1" t="s">
        <v>4494</v>
      </c>
      <c r="D387">
        <v>25000</v>
      </c>
      <c r="E38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s="9">
        <f t="shared" ref="K387:K450" si="24">(((I387/60)/60)/24)+DATE(1970,1,1)</f>
        <v>41964.626168981486</v>
      </c>
      <c r="L387" s="9">
        <f t="shared" ref="L387:L450" si="25">(((J387/60)/60)/24)+DATE(1970,1,1)</f>
        <v>41934.584502314814</v>
      </c>
      <c r="M387" t="b">
        <v>0</v>
      </c>
      <c r="N387">
        <v>237</v>
      </c>
      <c r="O387" t="b">
        <v>1</v>
      </c>
      <c r="P387" t="s">
        <v>8268</v>
      </c>
      <c r="Q387" t="s">
        <v>8309</v>
      </c>
      <c r="R387" t="s">
        <v>8314</v>
      </c>
      <c r="S387" s="5">
        <f t="shared" ref="S387:S450" si="26">+(E387/D387)*100</f>
        <v>105.982</v>
      </c>
      <c r="T387" s="4">
        <f t="shared" ref="T387:T450" si="27">+E387/N387</f>
        <v>111.79535864978902</v>
      </c>
    </row>
    <row r="388" spans="1:20" ht="60" x14ac:dyDescent="0.25">
      <c r="A388" s="3">
        <v>386</v>
      </c>
      <c r="B388" s="1" t="s">
        <v>387</v>
      </c>
      <c r="C388" s="1" t="s">
        <v>4495</v>
      </c>
      <c r="D388">
        <v>600</v>
      </c>
      <c r="E38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s="9">
        <f t="shared" si="24"/>
        <v>42226.951284722221</v>
      </c>
      <c r="L388" s="9">
        <f t="shared" si="25"/>
        <v>42211.951284722221</v>
      </c>
      <c r="M388" t="b">
        <v>0</v>
      </c>
      <c r="N388">
        <v>13</v>
      </c>
      <c r="O388" t="b">
        <v>1</v>
      </c>
      <c r="P388" t="s">
        <v>8268</v>
      </c>
      <c r="Q388" t="s">
        <v>8309</v>
      </c>
      <c r="R388" t="s">
        <v>8314</v>
      </c>
      <c r="S388" s="5">
        <f t="shared" si="26"/>
        <v>100.16666666666667</v>
      </c>
      <c r="T388" s="4">
        <f t="shared" si="27"/>
        <v>46.230769230769234</v>
      </c>
    </row>
    <row r="389" spans="1:20" ht="60" x14ac:dyDescent="0.25">
      <c r="A389" s="3">
        <v>387</v>
      </c>
      <c r="B389" s="1" t="s">
        <v>388</v>
      </c>
      <c r="C389" s="1" t="s">
        <v>4496</v>
      </c>
      <c r="D389">
        <v>38000</v>
      </c>
      <c r="E389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s="9">
        <f t="shared" si="24"/>
        <v>42231.25</v>
      </c>
      <c r="L389" s="9">
        <f t="shared" si="25"/>
        <v>42200.67659722222</v>
      </c>
      <c r="M389" t="b">
        <v>0</v>
      </c>
      <c r="N389">
        <v>562</v>
      </c>
      <c r="O389" t="b">
        <v>1</v>
      </c>
      <c r="P389" t="s">
        <v>8268</v>
      </c>
      <c r="Q389" t="s">
        <v>8309</v>
      </c>
      <c r="R389" t="s">
        <v>8314</v>
      </c>
      <c r="S389" s="5">
        <f t="shared" si="26"/>
        <v>213.98947368421051</v>
      </c>
      <c r="T389" s="4">
        <f t="shared" si="27"/>
        <v>144.69039145907473</v>
      </c>
    </row>
    <row r="390" spans="1:20" ht="45" x14ac:dyDescent="0.25">
      <c r="A390" s="3">
        <v>388</v>
      </c>
      <c r="B390" s="1" t="s">
        <v>389</v>
      </c>
      <c r="C390" s="1" t="s">
        <v>4497</v>
      </c>
      <c r="D390">
        <v>5000</v>
      </c>
      <c r="E390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s="9">
        <f t="shared" si="24"/>
        <v>42579.076157407413</v>
      </c>
      <c r="L390" s="9">
        <f t="shared" si="25"/>
        <v>42549.076157407413</v>
      </c>
      <c r="M390" t="b">
        <v>0</v>
      </c>
      <c r="N390">
        <v>71</v>
      </c>
      <c r="O390" t="b">
        <v>1</v>
      </c>
      <c r="P390" t="s">
        <v>8268</v>
      </c>
      <c r="Q390" t="s">
        <v>8309</v>
      </c>
      <c r="R390" t="s">
        <v>8314</v>
      </c>
      <c r="S390" s="5">
        <f t="shared" si="26"/>
        <v>126.16000000000001</v>
      </c>
      <c r="T390" s="4">
        <f t="shared" si="27"/>
        <v>88.845070422535215</v>
      </c>
    </row>
    <row r="391" spans="1:20" ht="60" x14ac:dyDescent="0.25">
      <c r="A391" s="3">
        <v>389</v>
      </c>
      <c r="B391" s="1" t="s">
        <v>390</v>
      </c>
      <c r="C391" s="1" t="s">
        <v>4498</v>
      </c>
      <c r="D391">
        <v>68000</v>
      </c>
      <c r="E391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s="9">
        <f t="shared" si="24"/>
        <v>41705.957638888889</v>
      </c>
      <c r="L391" s="9">
        <f t="shared" si="25"/>
        <v>41674.063078703701</v>
      </c>
      <c r="M391" t="b">
        <v>0</v>
      </c>
      <c r="N391">
        <v>1510</v>
      </c>
      <c r="O391" t="b">
        <v>1</v>
      </c>
      <c r="P391" t="s">
        <v>8268</v>
      </c>
      <c r="Q391" t="s">
        <v>8309</v>
      </c>
      <c r="R391" t="s">
        <v>8314</v>
      </c>
      <c r="S391" s="5">
        <f t="shared" si="26"/>
        <v>181.53547058823528</v>
      </c>
      <c r="T391" s="4">
        <f t="shared" si="27"/>
        <v>81.75107284768211</v>
      </c>
    </row>
    <row r="392" spans="1:20" ht="45" x14ac:dyDescent="0.25">
      <c r="A392" s="3">
        <v>390</v>
      </c>
      <c r="B392" s="1" t="s">
        <v>391</v>
      </c>
      <c r="C392" s="1" t="s">
        <v>4499</v>
      </c>
      <c r="D392">
        <v>1000</v>
      </c>
      <c r="E392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s="9">
        <f t="shared" si="24"/>
        <v>42132.036712962959</v>
      </c>
      <c r="L392" s="9">
        <f t="shared" si="25"/>
        <v>42112.036712962959</v>
      </c>
      <c r="M392" t="b">
        <v>0</v>
      </c>
      <c r="N392">
        <v>14</v>
      </c>
      <c r="O392" t="b">
        <v>1</v>
      </c>
      <c r="P392" t="s">
        <v>8268</v>
      </c>
      <c r="Q392" t="s">
        <v>8309</v>
      </c>
      <c r="R392" t="s">
        <v>8314</v>
      </c>
      <c r="S392" s="5">
        <f t="shared" si="26"/>
        <v>100</v>
      </c>
      <c r="T392" s="4">
        <f t="shared" si="27"/>
        <v>71.428571428571431</v>
      </c>
    </row>
    <row r="393" spans="1:20" ht="45" x14ac:dyDescent="0.25">
      <c r="A393" s="3">
        <v>391</v>
      </c>
      <c r="B393" s="1" t="s">
        <v>392</v>
      </c>
      <c r="C393" s="1" t="s">
        <v>4500</v>
      </c>
      <c r="D393">
        <v>20000</v>
      </c>
      <c r="E393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s="9">
        <f t="shared" si="24"/>
        <v>40895.040972222225</v>
      </c>
      <c r="L393" s="9">
        <f t="shared" si="25"/>
        <v>40865.042256944449</v>
      </c>
      <c r="M393" t="b">
        <v>0</v>
      </c>
      <c r="N393">
        <v>193</v>
      </c>
      <c r="O393" t="b">
        <v>1</v>
      </c>
      <c r="P393" t="s">
        <v>8268</v>
      </c>
      <c r="Q393" t="s">
        <v>8309</v>
      </c>
      <c r="R393" t="s">
        <v>8314</v>
      </c>
      <c r="S393" s="5">
        <f t="shared" si="26"/>
        <v>100.61</v>
      </c>
      <c r="T393" s="4">
        <f t="shared" si="27"/>
        <v>104.25906735751295</v>
      </c>
    </row>
    <row r="394" spans="1:20" ht="60" x14ac:dyDescent="0.25">
      <c r="A394" s="3">
        <v>392</v>
      </c>
      <c r="B394" s="1" t="s">
        <v>393</v>
      </c>
      <c r="C394" s="1" t="s">
        <v>4501</v>
      </c>
      <c r="D394">
        <v>18500</v>
      </c>
      <c r="E39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s="9">
        <f t="shared" si="24"/>
        <v>40794.125</v>
      </c>
      <c r="L394" s="9">
        <f t="shared" si="25"/>
        <v>40763.717256944445</v>
      </c>
      <c r="M394" t="b">
        <v>0</v>
      </c>
      <c r="N394">
        <v>206</v>
      </c>
      <c r="O394" t="b">
        <v>1</v>
      </c>
      <c r="P394" t="s">
        <v>8268</v>
      </c>
      <c r="Q394" t="s">
        <v>8309</v>
      </c>
      <c r="R394" t="s">
        <v>8314</v>
      </c>
      <c r="S394" s="5">
        <f t="shared" si="26"/>
        <v>100.9027027027027</v>
      </c>
      <c r="T394" s="4">
        <f t="shared" si="27"/>
        <v>90.616504854368927</v>
      </c>
    </row>
    <row r="395" spans="1:20" ht="45" x14ac:dyDescent="0.25">
      <c r="A395" s="3">
        <v>393</v>
      </c>
      <c r="B395" s="1" t="s">
        <v>394</v>
      </c>
      <c r="C395" s="1" t="s">
        <v>4502</v>
      </c>
      <c r="D395">
        <v>50000</v>
      </c>
      <c r="E39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s="9">
        <f t="shared" si="24"/>
        <v>41557.708935185183</v>
      </c>
      <c r="L395" s="9">
        <f t="shared" si="25"/>
        <v>41526.708935185183</v>
      </c>
      <c r="M395" t="b">
        <v>0</v>
      </c>
      <c r="N395">
        <v>351</v>
      </c>
      <c r="O395" t="b">
        <v>1</v>
      </c>
      <c r="P395" t="s">
        <v>8268</v>
      </c>
      <c r="Q395" t="s">
        <v>8309</v>
      </c>
      <c r="R395" t="s">
        <v>8314</v>
      </c>
      <c r="S395" s="5">
        <f t="shared" si="26"/>
        <v>110.446</v>
      </c>
      <c r="T395" s="4">
        <f t="shared" si="27"/>
        <v>157.33048433048432</v>
      </c>
    </row>
    <row r="396" spans="1:20" ht="60" x14ac:dyDescent="0.25">
      <c r="A396" s="3">
        <v>394</v>
      </c>
      <c r="B396" s="1" t="s">
        <v>395</v>
      </c>
      <c r="C396" s="1" t="s">
        <v>4503</v>
      </c>
      <c r="D396">
        <v>4700</v>
      </c>
      <c r="E39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s="9">
        <f t="shared" si="24"/>
        <v>42477.776412037041</v>
      </c>
      <c r="L396" s="9">
        <f t="shared" si="25"/>
        <v>42417.818078703705</v>
      </c>
      <c r="M396" t="b">
        <v>0</v>
      </c>
      <c r="N396">
        <v>50</v>
      </c>
      <c r="O396" t="b">
        <v>1</v>
      </c>
      <c r="P396" t="s">
        <v>8268</v>
      </c>
      <c r="Q396" t="s">
        <v>8309</v>
      </c>
      <c r="R396" t="s">
        <v>8314</v>
      </c>
      <c r="S396" s="5">
        <f t="shared" si="26"/>
        <v>111.8936170212766</v>
      </c>
      <c r="T396" s="4">
        <f t="shared" si="27"/>
        <v>105.18</v>
      </c>
    </row>
    <row r="397" spans="1:20" ht="45" x14ac:dyDescent="0.25">
      <c r="A397" s="3">
        <v>395</v>
      </c>
      <c r="B397" s="1" t="s">
        <v>396</v>
      </c>
      <c r="C397" s="1" t="s">
        <v>4504</v>
      </c>
      <c r="D397">
        <v>10000</v>
      </c>
      <c r="E39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s="9">
        <f t="shared" si="24"/>
        <v>41026.897222222222</v>
      </c>
      <c r="L397" s="9">
        <f t="shared" si="25"/>
        <v>40990.909259259257</v>
      </c>
      <c r="M397" t="b">
        <v>0</v>
      </c>
      <c r="N397">
        <v>184</v>
      </c>
      <c r="O397" t="b">
        <v>1</v>
      </c>
      <c r="P397" t="s">
        <v>8268</v>
      </c>
      <c r="Q397" t="s">
        <v>8309</v>
      </c>
      <c r="R397" t="s">
        <v>8314</v>
      </c>
      <c r="S397" s="5">
        <f t="shared" si="26"/>
        <v>108.04450000000001</v>
      </c>
      <c r="T397" s="4">
        <f t="shared" si="27"/>
        <v>58.719836956521746</v>
      </c>
    </row>
    <row r="398" spans="1:20" ht="45" x14ac:dyDescent="0.25">
      <c r="A398" s="3">
        <v>396</v>
      </c>
      <c r="B398" s="1" t="s">
        <v>397</v>
      </c>
      <c r="C398" s="1" t="s">
        <v>4505</v>
      </c>
      <c r="D398">
        <v>15000</v>
      </c>
      <c r="E39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s="9">
        <f t="shared" si="24"/>
        <v>41097.564884259256</v>
      </c>
      <c r="L398" s="9">
        <f t="shared" si="25"/>
        <v>41082.564884259256</v>
      </c>
      <c r="M398" t="b">
        <v>0</v>
      </c>
      <c r="N398">
        <v>196</v>
      </c>
      <c r="O398" t="b">
        <v>1</v>
      </c>
      <c r="P398" t="s">
        <v>8268</v>
      </c>
      <c r="Q398" t="s">
        <v>8309</v>
      </c>
      <c r="R398" t="s">
        <v>8314</v>
      </c>
      <c r="S398" s="5">
        <f t="shared" si="26"/>
        <v>106.66666666666667</v>
      </c>
      <c r="T398" s="4">
        <f t="shared" si="27"/>
        <v>81.632653061224488</v>
      </c>
    </row>
    <row r="399" spans="1:20" ht="60" x14ac:dyDescent="0.25">
      <c r="A399" s="3">
        <v>397</v>
      </c>
      <c r="B399" s="1" t="s">
        <v>398</v>
      </c>
      <c r="C399" s="1" t="s">
        <v>4506</v>
      </c>
      <c r="D399">
        <v>12444</v>
      </c>
      <c r="E399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s="9">
        <f t="shared" si="24"/>
        <v>40422.155555555553</v>
      </c>
      <c r="L399" s="9">
        <f t="shared" si="25"/>
        <v>40379.776435185187</v>
      </c>
      <c r="M399" t="b">
        <v>0</v>
      </c>
      <c r="N399">
        <v>229</v>
      </c>
      <c r="O399" t="b">
        <v>1</v>
      </c>
      <c r="P399" t="s">
        <v>8268</v>
      </c>
      <c r="Q399" t="s">
        <v>8309</v>
      </c>
      <c r="R399" t="s">
        <v>8314</v>
      </c>
      <c r="S399" s="5">
        <f t="shared" si="26"/>
        <v>103.90027322404372</v>
      </c>
      <c r="T399" s="4">
        <f t="shared" si="27"/>
        <v>56.460043668122275</v>
      </c>
    </row>
    <row r="400" spans="1:20" ht="45" x14ac:dyDescent="0.25">
      <c r="A400" s="3">
        <v>398</v>
      </c>
      <c r="B400" s="1" t="s">
        <v>399</v>
      </c>
      <c r="C400" s="1" t="s">
        <v>4507</v>
      </c>
      <c r="D400">
        <v>7500</v>
      </c>
      <c r="E400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s="9">
        <f t="shared" si="24"/>
        <v>42123.793124999997</v>
      </c>
      <c r="L400" s="9">
        <f t="shared" si="25"/>
        <v>42078.793124999997</v>
      </c>
      <c r="M400" t="b">
        <v>0</v>
      </c>
      <c r="N400">
        <v>67</v>
      </c>
      <c r="O400" t="b">
        <v>1</v>
      </c>
      <c r="P400" t="s">
        <v>8268</v>
      </c>
      <c r="Q400" t="s">
        <v>8309</v>
      </c>
      <c r="R400" t="s">
        <v>8314</v>
      </c>
      <c r="S400" s="5">
        <f t="shared" si="26"/>
        <v>125.16000000000001</v>
      </c>
      <c r="T400" s="4">
        <f t="shared" si="27"/>
        <v>140.1044776119403</v>
      </c>
    </row>
    <row r="401" spans="1:20" ht="60" x14ac:dyDescent="0.25">
      <c r="A401" s="3">
        <v>399</v>
      </c>
      <c r="B401" s="1" t="s">
        <v>400</v>
      </c>
      <c r="C401" s="1" t="s">
        <v>4508</v>
      </c>
      <c r="D401">
        <v>20000</v>
      </c>
      <c r="E401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s="9">
        <f t="shared" si="24"/>
        <v>42718.5</v>
      </c>
      <c r="L401" s="9">
        <f t="shared" si="25"/>
        <v>42687.875775462962</v>
      </c>
      <c r="M401" t="b">
        <v>0</v>
      </c>
      <c r="N401">
        <v>95</v>
      </c>
      <c r="O401" t="b">
        <v>1</v>
      </c>
      <c r="P401" t="s">
        <v>8268</v>
      </c>
      <c r="Q401" t="s">
        <v>8309</v>
      </c>
      <c r="R401" t="s">
        <v>8314</v>
      </c>
      <c r="S401" s="5">
        <f t="shared" si="26"/>
        <v>106.80499999999999</v>
      </c>
      <c r="T401" s="4">
        <f t="shared" si="27"/>
        <v>224.85263157894738</v>
      </c>
    </row>
    <row r="402" spans="1:20" ht="45" x14ac:dyDescent="0.25">
      <c r="A402" s="3">
        <v>400</v>
      </c>
      <c r="B402" s="1" t="s">
        <v>401</v>
      </c>
      <c r="C402" s="1" t="s">
        <v>4509</v>
      </c>
      <c r="D402">
        <v>10000</v>
      </c>
      <c r="E402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s="9">
        <f t="shared" si="24"/>
        <v>41776.145833333336</v>
      </c>
      <c r="L402" s="9">
        <f t="shared" si="25"/>
        <v>41745.635960648149</v>
      </c>
      <c r="M402" t="b">
        <v>0</v>
      </c>
      <c r="N402">
        <v>62</v>
      </c>
      <c r="O402" t="b">
        <v>1</v>
      </c>
      <c r="P402" t="s">
        <v>8268</v>
      </c>
      <c r="Q402" t="s">
        <v>8309</v>
      </c>
      <c r="R402" t="s">
        <v>8314</v>
      </c>
      <c r="S402" s="5">
        <f t="shared" si="26"/>
        <v>112.30249999999999</v>
      </c>
      <c r="T402" s="4">
        <f t="shared" si="27"/>
        <v>181.13306451612902</v>
      </c>
    </row>
    <row r="403" spans="1:20" ht="60" x14ac:dyDescent="0.25">
      <c r="A403" s="3">
        <v>401</v>
      </c>
      <c r="B403" s="1" t="s">
        <v>402</v>
      </c>
      <c r="C403" s="1" t="s">
        <v>4510</v>
      </c>
      <c r="D403">
        <v>50000</v>
      </c>
      <c r="E403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s="9">
        <f t="shared" si="24"/>
        <v>40762.842245370368</v>
      </c>
      <c r="L403" s="9">
        <f t="shared" si="25"/>
        <v>40732.842245370368</v>
      </c>
      <c r="M403" t="b">
        <v>0</v>
      </c>
      <c r="N403">
        <v>73</v>
      </c>
      <c r="O403" t="b">
        <v>1</v>
      </c>
      <c r="P403" t="s">
        <v>8268</v>
      </c>
      <c r="Q403" t="s">
        <v>8309</v>
      </c>
      <c r="R403" t="s">
        <v>8314</v>
      </c>
      <c r="S403" s="5">
        <f t="shared" si="26"/>
        <v>103.812</v>
      </c>
      <c r="T403" s="4">
        <f t="shared" si="27"/>
        <v>711.04109589041093</v>
      </c>
    </row>
    <row r="404" spans="1:20" ht="60" x14ac:dyDescent="0.25">
      <c r="A404" s="3">
        <v>402</v>
      </c>
      <c r="B404" s="1" t="s">
        <v>403</v>
      </c>
      <c r="C404" s="1" t="s">
        <v>4511</v>
      </c>
      <c r="D404">
        <v>2000</v>
      </c>
      <c r="E40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s="9">
        <f t="shared" si="24"/>
        <v>42313.58121527778</v>
      </c>
      <c r="L404" s="9">
        <f t="shared" si="25"/>
        <v>42292.539548611108</v>
      </c>
      <c r="M404" t="b">
        <v>0</v>
      </c>
      <c r="N404">
        <v>43</v>
      </c>
      <c r="O404" t="b">
        <v>1</v>
      </c>
      <c r="P404" t="s">
        <v>8268</v>
      </c>
      <c r="Q404" t="s">
        <v>8309</v>
      </c>
      <c r="R404" t="s">
        <v>8314</v>
      </c>
      <c r="S404" s="5">
        <f t="shared" si="26"/>
        <v>141.65</v>
      </c>
      <c r="T404" s="4">
        <f t="shared" si="27"/>
        <v>65.883720930232556</v>
      </c>
    </row>
    <row r="405" spans="1:20" ht="45" x14ac:dyDescent="0.25">
      <c r="A405" s="3">
        <v>403</v>
      </c>
      <c r="B405" s="1" t="s">
        <v>404</v>
      </c>
      <c r="C405" s="1" t="s">
        <v>4512</v>
      </c>
      <c r="D405">
        <v>5000</v>
      </c>
      <c r="E40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s="9">
        <f t="shared" si="24"/>
        <v>40765.297222222223</v>
      </c>
      <c r="L405" s="9">
        <f t="shared" si="25"/>
        <v>40718.310659722221</v>
      </c>
      <c r="M405" t="b">
        <v>0</v>
      </c>
      <c r="N405">
        <v>70</v>
      </c>
      <c r="O405" t="b">
        <v>1</v>
      </c>
      <c r="P405" t="s">
        <v>8268</v>
      </c>
      <c r="Q405" t="s">
        <v>8309</v>
      </c>
      <c r="R405" t="s">
        <v>8314</v>
      </c>
      <c r="S405" s="5">
        <f t="shared" si="26"/>
        <v>105.25999999999999</v>
      </c>
      <c r="T405" s="4">
        <f t="shared" si="27"/>
        <v>75.185714285714283</v>
      </c>
    </row>
    <row r="406" spans="1:20" ht="45" x14ac:dyDescent="0.25">
      <c r="A406" s="3">
        <v>404</v>
      </c>
      <c r="B406" s="1" t="s">
        <v>405</v>
      </c>
      <c r="C406" s="1" t="s">
        <v>4513</v>
      </c>
      <c r="D406">
        <v>35000</v>
      </c>
      <c r="E40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s="9">
        <f t="shared" si="24"/>
        <v>41675.961111111108</v>
      </c>
      <c r="L406" s="9">
        <f t="shared" si="25"/>
        <v>41646.628032407411</v>
      </c>
      <c r="M406" t="b">
        <v>0</v>
      </c>
      <c r="N406">
        <v>271</v>
      </c>
      <c r="O406" t="b">
        <v>1</v>
      </c>
      <c r="P406" t="s">
        <v>8268</v>
      </c>
      <c r="Q406" t="s">
        <v>8309</v>
      </c>
      <c r="R406" t="s">
        <v>8314</v>
      </c>
      <c r="S406" s="5">
        <f t="shared" si="26"/>
        <v>103.09142857142857</v>
      </c>
      <c r="T406" s="4">
        <f t="shared" si="27"/>
        <v>133.14391143911439</v>
      </c>
    </row>
    <row r="407" spans="1:20" ht="45" x14ac:dyDescent="0.25">
      <c r="A407" s="3">
        <v>405</v>
      </c>
      <c r="B407" s="1" t="s">
        <v>406</v>
      </c>
      <c r="C407" s="1" t="s">
        <v>4514</v>
      </c>
      <c r="D407">
        <v>2820</v>
      </c>
      <c r="E40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s="9">
        <f t="shared" si="24"/>
        <v>41704.08494212963</v>
      </c>
      <c r="L407" s="9">
        <f t="shared" si="25"/>
        <v>41674.08494212963</v>
      </c>
      <c r="M407" t="b">
        <v>0</v>
      </c>
      <c r="N407">
        <v>55</v>
      </c>
      <c r="O407" t="b">
        <v>1</v>
      </c>
      <c r="P407" t="s">
        <v>8268</v>
      </c>
      <c r="Q407" t="s">
        <v>8309</v>
      </c>
      <c r="R407" t="s">
        <v>8314</v>
      </c>
      <c r="S407" s="5">
        <f t="shared" si="26"/>
        <v>107.65957446808511</v>
      </c>
      <c r="T407" s="4">
        <f t="shared" si="27"/>
        <v>55.2</v>
      </c>
    </row>
    <row r="408" spans="1:20" ht="60" x14ac:dyDescent="0.25">
      <c r="A408" s="3">
        <v>406</v>
      </c>
      <c r="B408" s="1" t="s">
        <v>407</v>
      </c>
      <c r="C408" s="1" t="s">
        <v>4515</v>
      </c>
      <c r="D408">
        <v>2800</v>
      </c>
      <c r="E40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s="9">
        <f t="shared" si="24"/>
        <v>40672.249305555553</v>
      </c>
      <c r="L408" s="9">
        <f t="shared" si="25"/>
        <v>40638.162465277775</v>
      </c>
      <c r="M408" t="b">
        <v>0</v>
      </c>
      <c r="N408">
        <v>35</v>
      </c>
      <c r="O408" t="b">
        <v>1</v>
      </c>
      <c r="P408" t="s">
        <v>8268</v>
      </c>
      <c r="Q408" t="s">
        <v>8309</v>
      </c>
      <c r="R408" t="s">
        <v>8314</v>
      </c>
      <c r="S408" s="5">
        <f t="shared" si="26"/>
        <v>107.70464285714286</v>
      </c>
      <c r="T408" s="4">
        <f t="shared" si="27"/>
        <v>86.163714285714292</v>
      </c>
    </row>
    <row r="409" spans="1:20" ht="45" x14ac:dyDescent="0.25">
      <c r="A409" s="3">
        <v>407</v>
      </c>
      <c r="B409" s="1" t="s">
        <v>408</v>
      </c>
      <c r="C409" s="1" t="s">
        <v>4516</v>
      </c>
      <c r="D409">
        <v>2000</v>
      </c>
      <c r="E409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s="9">
        <f t="shared" si="24"/>
        <v>40866.912615740745</v>
      </c>
      <c r="L409" s="9">
        <f t="shared" si="25"/>
        <v>40806.870949074073</v>
      </c>
      <c r="M409" t="b">
        <v>0</v>
      </c>
      <c r="N409">
        <v>22</v>
      </c>
      <c r="O409" t="b">
        <v>1</v>
      </c>
      <c r="P409" t="s">
        <v>8268</v>
      </c>
      <c r="Q409" t="s">
        <v>8309</v>
      </c>
      <c r="R409" t="s">
        <v>8314</v>
      </c>
      <c r="S409" s="5">
        <f t="shared" si="26"/>
        <v>101.55000000000001</v>
      </c>
      <c r="T409" s="4">
        <f t="shared" si="27"/>
        <v>92.318181818181813</v>
      </c>
    </row>
    <row r="410" spans="1:20" ht="45" x14ac:dyDescent="0.25">
      <c r="A410" s="3">
        <v>408</v>
      </c>
      <c r="B410" s="1" t="s">
        <v>409</v>
      </c>
      <c r="C410" s="1" t="s">
        <v>4517</v>
      </c>
      <c r="D410">
        <v>6000</v>
      </c>
      <c r="E410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s="9">
        <f t="shared" si="24"/>
        <v>41583.777662037035</v>
      </c>
      <c r="L410" s="9">
        <f t="shared" si="25"/>
        <v>41543.735995370371</v>
      </c>
      <c r="M410" t="b">
        <v>0</v>
      </c>
      <c r="N410">
        <v>38</v>
      </c>
      <c r="O410" t="b">
        <v>1</v>
      </c>
      <c r="P410" t="s">
        <v>8268</v>
      </c>
      <c r="Q410" t="s">
        <v>8309</v>
      </c>
      <c r="R410" t="s">
        <v>8314</v>
      </c>
      <c r="S410" s="5">
        <f t="shared" si="26"/>
        <v>101.43766666666667</v>
      </c>
      <c r="T410" s="4">
        <f t="shared" si="27"/>
        <v>160.16473684210527</v>
      </c>
    </row>
    <row r="411" spans="1:20" ht="45" x14ac:dyDescent="0.25">
      <c r="A411" s="3">
        <v>409</v>
      </c>
      <c r="B411" s="1" t="s">
        <v>410</v>
      </c>
      <c r="C411" s="1" t="s">
        <v>4518</v>
      </c>
      <c r="D411">
        <v>500</v>
      </c>
      <c r="E411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s="9">
        <f t="shared" si="24"/>
        <v>42573.862777777773</v>
      </c>
      <c r="L411" s="9">
        <f t="shared" si="25"/>
        <v>42543.862777777773</v>
      </c>
      <c r="M411" t="b">
        <v>0</v>
      </c>
      <c r="N411">
        <v>15</v>
      </c>
      <c r="O411" t="b">
        <v>1</v>
      </c>
      <c r="P411" t="s">
        <v>8268</v>
      </c>
      <c r="Q411" t="s">
        <v>8309</v>
      </c>
      <c r="R411" t="s">
        <v>8314</v>
      </c>
      <c r="S411" s="5">
        <f t="shared" si="26"/>
        <v>136.80000000000001</v>
      </c>
      <c r="T411" s="4">
        <f t="shared" si="27"/>
        <v>45.6</v>
      </c>
    </row>
    <row r="412" spans="1:20" ht="45" x14ac:dyDescent="0.25">
      <c r="A412" s="3">
        <v>410</v>
      </c>
      <c r="B412" s="1" t="s">
        <v>411</v>
      </c>
      <c r="C412" s="1" t="s">
        <v>4519</v>
      </c>
      <c r="D412">
        <v>1000</v>
      </c>
      <c r="E412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s="9">
        <f t="shared" si="24"/>
        <v>42173.981446759266</v>
      </c>
      <c r="L412" s="9">
        <f t="shared" si="25"/>
        <v>42113.981446759266</v>
      </c>
      <c r="M412" t="b">
        <v>0</v>
      </c>
      <c r="N412">
        <v>7</v>
      </c>
      <c r="O412" t="b">
        <v>1</v>
      </c>
      <c r="P412" t="s">
        <v>8268</v>
      </c>
      <c r="Q412" t="s">
        <v>8309</v>
      </c>
      <c r="R412" t="s">
        <v>8314</v>
      </c>
      <c r="S412" s="5">
        <f t="shared" si="26"/>
        <v>128.29999999999998</v>
      </c>
      <c r="T412" s="4">
        <f t="shared" si="27"/>
        <v>183.28571428571428</v>
      </c>
    </row>
    <row r="413" spans="1:20" ht="60" x14ac:dyDescent="0.25">
      <c r="A413" s="3">
        <v>411</v>
      </c>
      <c r="B413" s="1" t="s">
        <v>412</v>
      </c>
      <c r="C413" s="1" t="s">
        <v>4520</v>
      </c>
      <c r="D413">
        <v>30000</v>
      </c>
      <c r="E413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s="9">
        <f t="shared" si="24"/>
        <v>41630.208333333336</v>
      </c>
      <c r="L413" s="9">
        <f t="shared" si="25"/>
        <v>41598.17597222222</v>
      </c>
      <c r="M413" t="b">
        <v>0</v>
      </c>
      <c r="N413">
        <v>241</v>
      </c>
      <c r="O413" t="b">
        <v>1</v>
      </c>
      <c r="P413" t="s">
        <v>8268</v>
      </c>
      <c r="Q413" t="s">
        <v>8309</v>
      </c>
      <c r="R413" t="s">
        <v>8314</v>
      </c>
      <c r="S413" s="5">
        <f t="shared" si="26"/>
        <v>101.05</v>
      </c>
      <c r="T413" s="4">
        <f t="shared" si="27"/>
        <v>125.78838174273859</v>
      </c>
    </row>
    <row r="414" spans="1:20" ht="60" x14ac:dyDescent="0.25">
      <c r="A414" s="3">
        <v>412</v>
      </c>
      <c r="B414" s="1" t="s">
        <v>413</v>
      </c>
      <c r="C414" s="1" t="s">
        <v>4521</v>
      </c>
      <c r="D414">
        <v>2500</v>
      </c>
      <c r="E41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s="9">
        <f t="shared" si="24"/>
        <v>41115.742800925924</v>
      </c>
      <c r="L414" s="9">
        <f t="shared" si="25"/>
        <v>41099.742800925924</v>
      </c>
      <c r="M414" t="b">
        <v>0</v>
      </c>
      <c r="N414">
        <v>55</v>
      </c>
      <c r="O414" t="b">
        <v>1</v>
      </c>
      <c r="P414" t="s">
        <v>8268</v>
      </c>
      <c r="Q414" t="s">
        <v>8309</v>
      </c>
      <c r="R414" t="s">
        <v>8314</v>
      </c>
      <c r="S414" s="5">
        <f t="shared" si="26"/>
        <v>126.84</v>
      </c>
      <c r="T414" s="4">
        <f t="shared" si="27"/>
        <v>57.654545454545456</v>
      </c>
    </row>
    <row r="415" spans="1:20" ht="45" x14ac:dyDescent="0.25">
      <c r="A415" s="3">
        <v>413</v>
      </c>
      <c r="B415" s="1" t="s">
        <v>414</v>
      </c>
      <c r="C415" s="1" t="s">
        <v>4522</v>
      </c>
      <c r="D415">
        <v>12800</v>
      </c>
      <c r="E41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s="9">
        <f t="shared" si="24"/>
        <v>41109.877442129626</v>
      </c>
      <c r="L415" s="9">
        <f t="shared" si="25"/>
        <v>41079.877442129626</v>
      </c>
      <c r="M415" t="b">
        <v>0</v>
      </c>
      <c r="N415">
        <v>171</v>
      </c>
      <c r="O415" t="b">
        <v>1</v>
      </c>
      <c r="P415" t="s">
        <v>8268</v>
      </c>
      <c r="Q415" t="s">
        <v>8309</v>
      </c>
      <c r="R415" t="s">
        <v>8314</v>
      </c>
      <c r="S415" s="5">
        <f t="shared" si="26"/>
        <v>105.0859375</v>
      </c>
      <c r="T415" s="4">
        <f t="shared" si="27"/>
        <v>78.660818713450297</v>
      </c>
    </row>
    <row r="416" spans="1:20" ht="60" x14ac:dyDescent="0.25">
      <c r="A416" s="3">
        <v>414</v>
      </c>
      <c r="B416" s="1" t="s">
        <v>415</v>
      </c>
      <c r="C416" s="1" t="s">
        <v>4523</v>
      </c>
      <c r="D416">
        <v>18500</v>
      </c>
      <c r="E41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s="9">
        <f t="shared" si="24"/>
        <v>41559.063252314816</v>
      </c>
      <c r="L416" s="9">
        <f t="shared" si="25"/>
        <v>41529.063252314816</v>
      </c>
      <c r="M416" t="b">
        <v>0</v>
      </c>
      <c r="N416">
        <v>208</v>
      </c>
      <c r="O416" t="b">
        <v>1</v>
      </c>
      <c r="P416" t="s">
        <v>8268</v>
      </c>
      <c r="Q416" t="s">
        <v>8309</v>
      </c>
      <c r="R416" t="s">
        <v>8314</v>
      </c>
      <c r="S416" s="5">
        <f t="shared" si="26"/>
        <v>102.85405405405406</v>
      </c>
      <c r="T416" s="4">
        <f t="shared" si="27"/>
        <v>91.480769230769226</v>
      </c>
    </row>
    <row r="417" spans="1:20" ht="60" x14ac:dyDescent="0.25">
      <c r="A417" s="3">
        <v>415</v>
      </c>
      <c r="B417" s="1" t="s">
        <v>416</v>
      </c>
      <c r="C417" s="1" t="s">
        <v>4524</v>
      </c>
      <c r="D417">
        <v>1400</v>
      </c>
      <c r="E41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s="9">
        <f t="shared" si="24"/>
        <v>41929.5</v>
      </c>
      <c r="L417" s="9">
        <f t="shared" si="25"/>
        <v>41904.851875</v>
      </c>
      <c r="M417" t="b">
        <v>0</v>
      </c>
      <c r="N417">
        <v>21</v>
      </c>
      <c r="O417" t="b">
        <v>1</v>
      </c>
      <c r="P417" t="s">
        <v>8268</v>
      </c>
      <c r="Q417" t="s">
        <v>8309</v>
      </c>
      <c r="R417" t="s">
        <v>8314</v>
      </c>
      <c r="S417" s="5">
        <f t="shared" si="26"/>
        <v>102.14714285714285</v>
      </c>
      <c r="T417" s="4">
        <f t="shared" si="27"/>
        <v>68.09809523809524</v>
      </c>
    </row>
    <row r="418" spans="1:20" ht="45" x14ac:dyDescent="0.25">
      <c r="A418" s="3">
        <v>416</v>
      </c>
      <c r="B418" s="1" t="s">
        <v>417</v>
      </c>
      <c r="C418" s="1" t="s">
        <v>4525</v>
      </c>
      <c r="D418">
        <v>1000</v>
      </c>
      <c r="E41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s="9">
        <f t="shared" si="24"/>
        <v>41678.396192129629</v>
      </c>
      <c r="L418" s="9">
        <f t="shared" si="25"/>
        <v>41648.396192129629</v>
      </c>
      <c r="M418" t="b">
        <v>0</v>
      </c>
      <c r="N418">
        <v>25</v>
      </c>
      <c r="O418" t="b">
        <v>1</v>
      </c>
      <c r="P418" t="s">
        <v>8268</v>
      </c>
      <c r="Q418" t="s">
        <v>8309</v>
      </c>
      <c r="R418" t="s">
        <v>8314</v>
      </c>
      <c r="S418" s="5">
        <f t="shared" si="26"/>
        <v>120.21700000000001</v>
      </c>
      <c r="T418" s="4">
        <f t="shared" si="27"/>
        <v>48.086800000000004</v>
      </c>
    </row>
    <row r="419" spans="1:20" ht="60" x14ac:dyDescent="0.25">
      <c r="A419" s="3">
        <v>417</v>
      </c>
      <c r="B419" s="1" t="s">
        <v>418</v>
      </c>
      <c r="C419" s="1" t="s">
        <v>4526</v>
      </c>
      <c r="D419">
        <v>10500</v>
      </c>
      <c r="E419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s="9">
        <f t="shared" si="24"/>
        <v>41372.189583333333</v>
      </c>
      <c r="L419" s="9">
        <f t="shared" si="25"/>
        <v>41360.970601851855</v>
      </c>
      <c r="M419" t="b">
        <v>0</v>
      </c>
      <c r="N419">
        <v>52</v>
      </c>
      <c r="O419" t="b">
        <v>1</v>
      </c>
      <c r="P419" t="s">
        <v>8268</v>
      </c>
      <c r="Q419" t="s">
        <v>8309</v>
      </c>
      <c r="R419" t="s">
        <v>8314</v>
      </c>
      <c r="S419" s="5">
        <f t="shared" si="26"/>
        <v>100.24761904761905</v>
      </c>
      <c r="T419" s="4">
        <f t="shared" si="27"/>
        <v>202.42307692307693</v>
      </c>
    </row>
    <row r="420" spans="1:20" ht="60" x14ac:dyDescent="0.25">
      <c r="A420" s="3">
        <v>418</v>
      </c>
      <c r="B420" s="1" t="s">
        <v>419</v>
      </c>
      <c r="C420" s="1" t="s">
        <v>4527</v>
      </c>
      <c r="D420">
        <v>22400</v>
      </c>
      <c r="E420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s="9">
        <f t="shared" si="24"/>
        <v>42208.282372685186</v>
      </c>
      <c r="L420" s="9">
        <f t="shared" si="25"/>
        <v>42178.282372685186</v>
      </c>
      <c r="M420" t="b">
        <v>0</v>
      </c>
      <c r="N420">
        <v>104</v>
      </c>
      <c r="O420" t="b">
        <v>1</v>
      </c>
      <c r="P420" t="s">
        <v>8268</v>
      </c>
      <c r="Q420" t="s">
        <v>8309</v>
      </c>
      <c r="R420" t="s">
        <v>8314</v>
      </c>
      <c r="S420" s="5">
        <f t="shared" si="26"/>
        <v>100.63392857142857</v>
      </c>
      <c r="T420" s="4">
        <f t="shared" si="27"/>
        <v>216.75</v>
      </c>
    </row>
    <row r="421" spans="1:20" ht="45" x14ac:dyDescent="0.25">
      <c r="A421" s="3">
        <v>419</v>
      </c>
      <c r="B421" s="1" t="s">
        <v>420</v>
      </c>
      <c r="C421" s="1" t="s">
        <v>4528</v>
      </c>
      <c r="D421">
        <v>8000</v>
      </c>
      <c r="E421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s="9">
        <f t="shared" si="24"/>
        <v>41454.842442129629</v>
      </c>
      <c r="L421" s="9">
        <f t="shared" si="25"/>
        <v>41394.842442129629</v>
      </c>
      <c r="M421" t="b">
        <v>0</v>
      </c>
      <c r="N421">
        <v>73</v>
      </c>
      <c r="O421" t="b">
        <v>1</v>
      </c>
      <c r="P421" t="s">
        <v>8268</v>
      </c>
      <c r="Q421" t="s">
        <v>8309</v>
      </c>
      <c r="R421" t="s">
        <v>8314</v>
      </c>
      <c r="S421" s="5">
        <f t="shared" si="26"/>
        <v>100.4375</v>
      </c>
      <c r="T421" s="4">
        <f t="shared" si="27"/>
        <v>110.06849315068493</v>
      </c>
    </row>
    <row r="422" spans="1:20" ht="60" x14ac:dyDescent="0.25">
      <c r="A422" s="3">
        <v>420</v>
      </c>
      <c r="B422" s="1" t="s">
        <v>421</v>
      </c>
      <c r="C422" s="1" t="s">
        <v>4529</v>
      </c>
      <c r="D422">
        <v>3300</v>
      </c>
      <c r="E422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s="9">
        <f t="shared" si="24"/>
        <v>41712.194803240738</v>
      </c>
      <c r="L422" s="9">
        <f t="shared" si="25"/>
        <v>41682.23646990741</v>
      </c>
      <c r="M422" t="b">
        <v>0</v>
      </c>
      <c r="N422">
        <v>3</v>
      </c>
      <c r="O422" t="b">
        <v>0</v>
      </c>
      <c r="P422" t="s">
        <v>8269</v>
      </c>
      <c r="Q422" t="s">
        <v>8309</v>
      </c>
      <c r="R422" t="s">
        <v>8315</v>
      </c>
      <c r="S422" s="5">
        <f t="shared" si="26"/>
        <v>0.43939393939393934</v>
      </c>
      <c r="T422" s="4">
        <f t="shared" si="27"/>
        <v>4.833333333333333</v>
      </c>
    </row>
    <row r="423" spans="1:20" ht="60" x14ac:dyDescent="0.25">
      <c r="A423" s="3">
        <v>421</v>
      </c>
      <c r="B423" s="1" t="s">
        <v>422</v>
      </c>
      <c r="C423" s="1" t="s">
        <v>4530</v>
      </c>
      <c r="D423">
        <v>15000</v>
      </c>
      <c r="E423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s="9">
        <f t="shared" si="24"/>
        <v>42237.491388888884</v>
      </c>
      <c r="L423" s="9">
        <f t="shared" si="25"/>
        <v>42177.491388888884</v>
      </c>
      <c r="M423" t="b">
        <v>0</v>
      </c>
      <c r="N423">
        <v>6</v>
      </c>
      <c r="O423" t="b">
        <v>0</v>
      </c>
      <c r="P423" t="s">
        <v>8269</v>
      </c>
      <c r="Q423" t="s">
        <v>8309</v>
      </c>
      <c r="R423" t="s">
        <v>8315</v>
      </c>
      <c r="S423" s="5">
        <f t="shared" si="26"/>
        <v>2.0066666666666668</v>
      </c>
      <c r="T423" s="4">
        <f t="shared" si="27"/>
        <v>50.166666666666664</v>
      </c>
    </row>
    <row r="424" spans="1:20" ht="60" x14ac:dyDescent="0.25">
      <c r="A424" s="3">
        <v>422</v>
      </c>
      <c r="B424" s="1" t="s">
        <v>423</v>
      </c>
      <c r="C424" s="1" t="s">
        <v>4531</v>
      </c>
      <c r="D424">
        <v>40000</v>
      </c>
      <c r="E42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s="9">
        <f t="shared" si="24"/>
        <v>41893.260381944441</v>
      </c>
      <c r="L424" s="9">
        <f t="shared" si="25"/>
        <v>41863.260381944441</v>
      </c>
      <c r="M424" t="b">
        <v>0</v>
      </c>
      <c r="N424">
        <v>12</v>
      </c>
      <c r="O424" t="b">
        <v>0</v>
      </c>
      <c r="P424" t="s">
        <v>8269</v>
      </c>
      <c r="Q424" t="s">
        <v>8309</v>
      </c>
      <c r="R424" t="s">
        <v>8315</v>
      </c>
      <c r="S424" s="5">
        <f t="shared" si="26"/>
        <v>1.075</v>
      </c>
      <c r="T424" s="4">
        <f t="shared" si="27"/>
        <v>35.833333333333336</v>
      </c>
    </row>
    <row r="425" spans="1:20" ht="45" x14ac:dyDescent="0.25">
      <c r="A425" s="3">
        <v>423</v>
      </c>
      <c r="B425" s="1" t="s">
        <v>424</v>
      </c>
      <c r="C425" s="1" t="s">
        <v>4532</v>
      </c>
      <c r="D425">
        <v>20000</v>
      </c>
      <c r="E42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s="9">
        <f t="shared" si="24"/>
        <v>41430.92627314815</v>
      </c>
      <c r="L425" s="9">
        <f t="shared" si="25"/>
        <v>41400.92627314815</v>
      </c>
      <c r="M425" t="b">
        <v>0</v>
      </c>
      <c r="N425">
        <v>13</v>
      </c>
      <c r="O425" t="b">
        <v>0</v>
      </c>
      <c r="P425" t="s">
        <v>8269</v>
      </c>
      <c r="Q425" t="s">
        <v>8309</v>
      </c>
      <c r="R425" t="s">
        <v>8315</v>
      </c>
      <c r="S425" s="5">
        <f t="shared" si="26"/>
        <v>0.76500000000000001</v>
      </c>
      <c r="T425" s="4">
        <f t="shared" si="27"/>
        <v>11.76923076923077</v>
      </c>
    </row>
    <row r="426" spans="1:20" ht="45" x14ac:dyDescent="0.25">
      <c r="A426" s="3">
        <v>424</v>
      </c>
      <c r="B426" s="1" t="s">
        <v>425</v>
      </c>
      <c r="C426" s="1" t="s">
        <v>4533</v>
      </c>
      <c r="D426">
        <v>3000</v>
      </c>
      <c r="E42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s="9">
        <f t="shared" si="24"/>
        <v>40994.334479166668</v>
      </c>
      <c r="L426" s="9">
        <f t="shared" si="25"/>
        <v>40934.376145833332</v>
      </c>
      <c r="M426" t="b">
        <v>0</v>
      </c>
      <c r="N426">
        <v>5</v>
      </c>
      <c r="O426" t="b">
        <v>0</v>
      </c>
      <c r="P426" t="s">
        <v>8269</v>
      </c>
      <c r="Q426" t="s">
        <v>8309</v>
      </c>
      <c r="R426" t="s">
        <v>8315</v>
      </c>
      <c r="S426" s="5">
        <f t="shared" si="26"/>
        <v>6.7966666666666677</v>
      </c>
      <c r="T426" s="4">
        <f t="shared" si="27"/>
        <v>40.78</v>
      </c>
    </row>
    <row r="427" spans="1:20" ht="60" x14ac:dyDescent="0.25">
      <c r="A427" s="3">
        <v>425</v>
      </c>
      <c r="B427" s="1" t="s">
        <v>426</v>
      </c>
      <c r="C427" s="1" t="s">
        <v>4534</v>
      </c>
      <c r="D427">
        <v>50000</v>
      </c>
      <c r="E42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s="9">
        <f t="shared" si="24"/>
        <v>42335.902824074074</v>
      </c>
      <c r="L427" s="9">
        <f t="shared" si="25"/>
        <v>42275.861157407402</v>
      </c>
      <c r="M427" t="b">
        <v>0</v>
      </c>
      <c r="N427">
        <v>2</v>
      </c>
      <c r="O427" t="b">
        <v>0</v>
      </c>
      <c r="P427" t="s">
        <v>8269</v>
      </c>
      <c r="Q427" t="s">
        <v>8309</v>
      </c>
      <c r="R427" t="s">
        <v>8315</v>
      </c>
      <c r="S427" s="5">
        <f t="shared" si="26"/>
        <v>1.2E-2</v>
      </c>
      <c r="T427" s="4">
        <f t="shared" si="27"/>
        <v>3</v>
      </c>
    </row>
    <row r="428" spans="1:20" ht="60" x14ac:dyDescent="0.25">
      <c r="A428" s="3">
        <v>426</v>
      </c>
      <c r="B428" s="1" t="s">
        <v>427</v>
      </c>
      <c r="C428" s="1" t="s">
        <v>4535</v>
      </c>
      <c r="D428">
        <v>10000</v>
      </c>
      <c r="E42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s="9">
        <f t="shared" si="24"/>
        <v>42430.711967592593</v>
      </c>
      <c r="L428" s="9">
        <f t="shared" si="25"/>
        <v>42400.711967592593</v>
      </c>
      <c r="M428" t="b">
        <v>0</v>
      </c>
      <c r="N428">
        <v>8</v>
      </c>
      <c r="O428" t="b">
        <v>0</v>
      </c>
      <c r="P428" t="s">
        <v>8269</v>
      </c>
      <c r="Q428" t="s">
        <v>8309</v>
      </c>
      <c r="R428" t="s">
        <v>8315</v>
      </c>
      <c r="S428" s="5">
        <f t="shared" si="26"/>
        <v>1.3299999999999998</v>
      </c>
      <c r="T428" s="4">
        <f t="shared" si="27"/>
        <v>16.625</v>
      </c>
    </row>
    <row r="429" spans="1:20" ht="60" x14ac:dyDescent="0.25">
      <c r="A429" s="3">
        <v>427</v>
      </c>
      <c r="B429" s="1" t="s">
        <v>428</v>
      </c>
      <c r="C429" s="1" t="s">
        <v>4536</v>
      </c>
      <c r="D429">
        <v>6500</v>
      </c>
      <c r="E429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s="9">
        <f t="shared" si="24"/>
        <v>42299.790972222225</v>
      </c>
      <c r="L429" s="9">
        <f t="shared" si="25"/>
        <v>42285.909027777772</v>
      </c>
      <c r="M429" t="b">
        <v>0</v>
      </c>
      <c r="N429">
        <v>0</v>
      </c>
      <c r="O429" t="b">
        <v>0</v>
      </c>
      <c r="P429" t="s">
        <v>8269</v>
      </c>
      <c r="Q429" t="s">
        <v>8309</v>
      </c>
      <c r="R429" t="s">
        <v>8315</v>
      </c>
      <c r="S429" s="5">
        <f t="shared" si="26"/>
        <v>0</v>
      </c>
      <c r="T429" s="4" t="e">
        <f t="shared" si="27"/>
        <v>#DIV/0!</v>
      </c>
    </row>
    <row r="430" spans="1:20" ht="30" x14ac:dyDescent="0.25">
      <c r="A430" s="3">
        <v>428</v>
      </c>
      <c r="B430" s="1" t="s">
        <v>429</v>
      </c>
      <c r="C430" s="1" t="s">
        <v>4537</v>
      </c>
      <c r="D430">
        <v>12000</v>
      </c>
      <c r="E430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s="9">
        <f t="shared" si="24"/>
        <v>41806.916666666664</v>
      </c>
      <c r="L430" s="9">
        <f t="shared" si="25"/>
        <v>41778.766724537039</v>
      </c>
      <c r="M430" t="b">
        <v>0</v>
      </c>
      <c r="N430">
        <v>13</v>
      </c>
      <c r="O430" t="b">
        <v>0</v>
      </c>
      <c r="P430" t="s">
        <v>8269</v>
      </c>
      <c r="Q430" t="s">
        <v>8309</v>
      </c>
      <c r="R430" t="s">
        <v>8315</v>
      </c>
      <c r="S430" s="5">
        <f t="shared" si="26"/>
        <v>5.6333333333333329</v>
      </c>
      <c r="T430" s="4">
        <f t="shared" si="27"/>
        <v>52</v>
      </c>
    </row>
    <row r="431" spans="1:20" ht="60" x14ac:dyDescent="0.25">
      <c r="A431" s="3">
        <v>429</v>
      </c>
      <c r="B431" s="1" t="s">
        <v>430</v>
      </c>
      <c r="C431" s="1" t="s">
        <v>4538</v>
      </c>
      <c r="D431">
        <v>5000</v>
      </c>
      <c r="E431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s="9">
        <f t="shared" si="24"/>
        <v>40144.207638888889</v>
      </c>
      <c r="L431" s="9">
        <f t="shared" si="25"/>
        <v>40070.901412037041</v>
      </c>
      <c r="M431" t="b">
        <v>0</v>
      </c>
      <c r="N431">
        <v>0</v>
      </c>
      <c r="O431" t="b">
        <v>0</v>
      </c>
      <c r="P431" t="s">
        <v>8269</v>
      </c>
      <c r="Q431" t="s">
        <v>8309</v>
      </c>
      <c r="R431" t="s">
        <v>8315</v>
      </c>
      <c r="S431" s="5">
        <f t="shared" si="26"/>
        <v>0</v>
      </c>
      <c r="T431" s="4" t="e">
        <f t="shared" si="27"/>
        <v>#DIV/0!</v>
      </c>
    </row>
    <row r="432" spans="1:20" ht="45" x14ac:dyDescent="0.25">
      <c r="A432" s="3">
        <v>430</v>
      </c>
      <c r="B432" s="1" t="s">
        <v>431</v>
      </c>
      <c r="C432" s="1" t="s">
        <v>4539</v>
      </c>
      <c r="D432">
        <v>1000</v>
      </c>
      <c r="E432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s="9">
        <f t="shared" si="24"/>
        <v>41528.107256944444</v>
      </c>
      <c r="L432" s="9">
        <f t="shared" si="25"/>
        <v>41513.107256944444</v>
      </c>
      <c r="M432" t="b">
        <v>0</v>
      </c>
      <c r="N432">
        <v>5</v>
      </c>
      <c r="O432" t="b">
        <v>0</v>
      </c>
      <c r="P432" t="s">
        <v>8269</v>
      </c>
      <c r="Q432" t="s">
        <v>8309</v>
      </c>
      <c r="R432" t="s">
        <v>8315</v>
      </c>
      <c r="S432" s="5">
        <f t="shared" si="26"/>
        <v>2.4</v>
      </c>
      <c r="T432" s="4">
        <f t="shared" si="27"/>
        <v>4.8</v>
      </c>
    </row>
    <row r="433" spans="1:20" ht="45" x14ac:dyDescent="0.25">
      <c r="A433" s="3">
        <v>431</v>
      </c>
      <c r="B433" s="1" t="s">
        <v>432</v>
      </c>
      <c r="C433" s="1" t="s">
        <v>4540</v>
      </c>
      <c r="D433">
        <v>3000</v>
      </c>
      <c r="E433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s="9">
        <f t="shared" si="24"/>
        <v>42556.871331018512</v>
      </c>
      <c r="L433" s="9">
        <f t="shared" si="25"/>
        <v>42526.871331018512</v>
      </c>
      <c r="M433" t="b">
        <v>0</v>
      </c>
      <c r="N433">
        <v>8</v>
      </c>
      <c r="O433" t="b">
        <v>0</v>
      </c>
      <c r="P433" t="s">
        <v>8269</v>
      </c>
      <c r="Q433" t="s">
        <v>8309</v>
      </c>
      <c r="R433" t="s">
        <v>8315</v>
      </c>
      <c r="S433" s="5">
        <f t="shared" si="26"/>
        <v>13.833333333333334</v>
      </c>
      <c r="T433" s="4">
        <f t="shared" si="27"/>
        <v>51.875</v>
      </c>
    </row>
    <row r="434" spans="1:20" ht="60" x14ac:dyDescent="0.25">
      <c r="A434" s="3">
        <v>432</v>
      </c>
      <c r="B434" s="1" t="s">
        <v>433</v>
      </c>
      <c r="C434" s="1" t="s">
        <v>4541</v>
      </c>
      <c r="D434">
        <v>6000</v>
      </c>
      <c r="E43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s="9">
        <f t="shared" si="24"/>
        <v>42298.726631944446</v>
      </c>
      <c r="L434" s="9">
        <f t="shared" si="25"/>
        <v>42238.726631944446</v>
      </c>
      <c r="M434" t="b">
        <v>0</v>
      </c>
      <c r="N434">
        <v>8</v>
      </c>
      <c r="O434" t="b">
        <v>0</v>
      </c>
      <c r="P434" t="s">
        <v>8269</v>
      </c>
      <c r="Q434" t="s">
        <v>8309</v>
      </c>
      <c r="R434" t="s">
        <v>8315</v>
      </c>
      <c r="S434" s="5">
        <f t="shared" si="26"/>
        <v>9.5</v>
      </c>
      <c r="T434" s="4">
        <f t="shared" si="27"/>
        <v>71.25</v>
      </c>
    </row>
    <row r="435" spans="1:20" ht="60" x14ac:dyDescent="0.25">
      <c r="A435" s="3">
        <v>433</v>
      </c>
      <c r="B435" s="1" t="s">
        <v>434</v>
      </c>
      <c r="C435" s="1" t="s">
        <v>4542</v>
      </c>
      <c r="D435">
        <v>3000</v>
      </c>
      <c r="E43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s="9">
        <f t="shared" si="24"/>
        <v>42288.629884259266</v>
      </c>
      <c r="L435" s="9">
        <f t="shared" si="25"/>
        <v>42228.629884259266</v>
      </c>
      <c r="M435" t="b">
        <v>0</v>
      </c>
      <c r="N435">
        <v>0</v>
      </c>
      <c r="O435" t="b">
        <v>0</v>
      </c>
      <c r="P435" t="s">
        <v>8269</v>
      </c>
      <c r="Q435" t="s">
        <v>8309</v>
      </c>
      <c r="R435" t="s">
        <v>8315</v>
      </c>
      <c r="S435" s="5">
        <f t="shared" si="26"/>
        <v>0</v>
      </c>
      <c r="T435" s="4" t="e">
        <f t="shared" si="27"/>
        <v>#DIV/0!</v>
      </c>
    </row>
    <row r="436" spans="1:20" ht="60" x14ac:dyDescent="0.25">
      <c r="A436" s="3">
        <v>434</v>
      </c>
      <c r="B436" s="1" t="s">
        <v>435</v>
      </c>
      <c r="C436" s="1" t="s">
        <v>4543</v>
      </c>
      <c r="D436">
        <v>2500</v>
      </c>
      <c r="E43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s="9">
        <f t="shared" si="24"/>
        <v>41609.876180555555</v>
      </c>
      <c r="L436" s="9">
        <f t="shared" si="25"/>
        <v>41576.834513888891</v>
      </c>
      <c r="M436" t="b">
        <v>0</v>
      </c>
      <c r="N436">
        <v>2</v>
      </c>
      <c r="O436" t="b">
        <v>0</v>
      </c>
      <c r="P436" t="s">
        <v>8269</v>
      </c>
      <c r="Q436" t="s">
        <v>8309</v>
      </c>
      <c r="R436" t="s">
        <v>8315</v>
      </c>
      <c r="S436" s="5">
        <f t="shared" si="26"/>
        <v>5</v>
      </c>
      <c r="T436" s="4">
        <f t="shared" si="27"/>
        <v>62.5</v>
      </c>
    </row>
    <row r="437" spans="1:20" ht="60" x14ac:dyDescent="0.25">
      <c r="A437" s="3">
        <v>435</v>
      </c>
      <c r="B437" s="1" t="s">
        <v>436</v>
      </c>
      <c r="C437" s="1" t="s">
        <v>4544</v>
      </c>
      <c r="D437">
        <v>110000</v>
      </c>
      <c r="E43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s="9">
        <f t="shared" si="24"/>
        <v>41530.747453703705</v>
      </c>
      <c r="L437" s="9">
        <f t="shared" si="25"/>
        <v>41500.747453703705</v>
      </c>
      <c r="M437" t="b">
        <v>0</v>
      </c>
      <c r="N437">
        <v>3</v>
      </c>
      <c r="O437" t="b">
        <v>0</v>
      </c>
      <c r="P437" t="s">
        <v>8269</v>
      </c>
      <c r="Q437" t="s">
        <v>8309</v>
      </c>
      <c r="R437" t="s">
        <v>8315</v>
      </c>
      <c r="S437" s="5">
        <f t="shared" si="26"/>
        <v>2.7272727272727275E-3</v>
      </c>
      <c r="T437" s="4">
        <f t="shared" si="27"/>
        <v>1</v>
      </c>
    </row>
    <row r="438" spans="1:20" ht="45" x14ac:dyDescent="0.25">
      <c r="A438" s="3">
        <v>436</v>
      </c>
      <c r="B438" s="1" t="s">
        <v>437</v>
      </c>
      <c r="C438" s="1" t="s">
        <v>4545</v>
      </c>
      <c r="D438">
        <v>1000</v>
      </c>
      <c r="E43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s="9">
        <f t="shared" si="24"/>
        <v>41486.36241898148</v>
      </c>
      <c r="L438" s="9">
        <f t="shared" si="25"/>
        <v>41456.36241898148</v>
      </c>
      <c r="M438" t="b">
        <v>0</v>
      </c>
      <c r="N438">
        <v>0</v>
      </c>
      <c r="O438" t="b">
        <v>0</v>
      </c>
      <c r="P438" t="s">
        <v>8269</v>
      </c>
      <c r="Q438" t="s">
        <v>8309</v>
      </c>
      <c r="R438" t="s">
        <v>8315</v>
      </c>
      <c r="S438" s="5">
        <f t="shared" si="26"/>
        <v>0</v>
      </c>
      <c r="T438" s="4" t="e">
        <f t="shared" si="27"/>
        <v>#DIV/0!</v>
      </c>
    </row>
    <row r="439" spans="1:20" ht="45" x14ac:dyDescent="0.25">
      <c r="A439" s="3">
        <v>437</v>
      </c>
      <c r="B439" s="1" t="s">
        <v>438</v>
      </c>
      <c r="C439" s="1" t="s">
        <v>4546</v>
      </c>
      <c r="D439">
        <v>7000</v>
      </c>
      <c r="E439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s="9">
        <f t="shared" si="24"/>
        <v>42651.31858796296</v>
      </c>
      <c r="L439" s="9">
        <f t="shared" si="25"/>
        <v>42591.31858796296</v>
      </c>
      <c r="M439" t="b">
        <v>0</v>
      </c>
      <c r="N439">
        <v>0</v>
      </c>
      <c r="O439" t="b">
        <v>0</v>
      </c>
      <c r="P439" t="s">
        <v>8269</v>
      </c>
      <c r="Q439" t="s">
        <v>8309</v>
      </c>
      <c r="R439" t="s">
        <v>8315</v>
      </c>
      <c r="S439" s="5">
        <f t="shared" si="26"/>
        <v>0</v>
      </c>
      <c r="T439" s="4" t="e">
        <f t="shared" si="27"/>
        <v>#DIV/0!</v>
      </c>
    </row>
    <row r="440" spans="1:20" ht="45" x14ac:dyDescent="0.25">
      <c r="A440" s="3">
        <v>438</v>
      </c>
      <c r="B440" s="1" t="s">
        <v>439</v>
      </c>
      <c r="C440" s="1" t="s">
        <v>4547</v>
      </c>
      <c r="D440">
        <v>20000</v>
      </c>
      <c r="E440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s="9">
        <f t="shared" si="24"/>
        <v>42326.302754629629</v>
      </c>
      <c r="L440" s="9">
        <f t="shared" si="25"/>
        <v>42296.261087962965</v>
      </c>
      <c r="M440" t="b">
        <v>0</v>
      </c>
      <c r="N440">
        <v>11</v>
      </c>
      <c r="O440" t="b">
        <v>0</v>
      </c>
      <c r="P440" t="s">
        <v>8269</v>
      </c>
      <c r="Q440" t="s">
        <v>8309</v>
      </c>
      <c r="R440" t="s">
        <v>8315</v>
      </c>
      <c r="S440" s="5">
        <f t="shared" si="26"/>
        <v>9.379999999999999</v>
      </c>
      <c r="T440" s="4">
        <f t="shared" si="27"/>
        <v>170.54545454545453</v>
      </c>
    </row>
    <row r="441" spans="1:20" ht="60" x14ac:dyDescent="0.25">
      <c r="A441" s="3">
        <v>439</v>
      </c>
      <c r="B441" s="1" t="s">
        <v>440</v>
      </c>
      <c r="C441" s="1" t="s">
        <v>4548</v>
      </c>
      <c r="D441">
        <v>450</v>
      </c>
      <c r="E441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s="9">
        <f t="shared" si="24"/>
        <v>41929.761782407404</v>
      </c>
      <c r="L441" s="9">
        <f t="shared" si="25"/>
        <v>41919.761782407404</v>
      </c>
      <c r="M441" t="b">
        <v>0</v>
      </c>
      <c r="N441">
        <v>0</v>
      </c>
      <c r="O441" t="b">
        <v>0</v>
      </c>
      <c r="P441" t="s">
        <v>8269</v>
      </c>
      <c r="Q441" t="s">
        <v>8309</v>
      </c>
      <c r="R441" t="s">
        <v>8315</v>
      </c>
      <c r="S441" s="5">
        <f t="shared" si="26"/>
        <v>0</v>
      </c>
      <c r="T441" s="4" t="e">
        <f t="shared" si="27"/>
        <v>#DIV/0!</v>
      </c>
    </row>
    <row r="442" spans="1:20" ht="45" x14ac:dyDescent="0.25">
      <c r="A442" s="3">
        <v>440</v>
      </c>
      <c r="B442" s="1" t="s">
        <v>441</v>
      </c>
      <c r="C442" s="1" t="s">
        <v>4549</v>
      </c>
      <c r="D442">
        <v>5000</v>
      </c>
      <c r="E442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s="9">
        <f t="shared" si="24"/>
        <v>42453.943900462968</v>
      </c>
      <c r="L442" s="9">
        <f t="shared" si="25"/>
        <v>42423.985567129625</v>
      </c>
      <c r="M442" t="b">
        <v>0</v>
      </c>
      <c r="N442">
        <v>1</v>
      </c>
      <c r="O442" t="b">
        <v>0</v>
      </c>
      <c r="P442" t="s">
        <v>8269</v>
      </c>
      <c r="Q442" t="s">
        <v>8309</v>
      </c>
      <c r="R442" t="s">
        <v>8315</v>
      </c>
      <c r="S442" s="5">
        <f t="shared" si="26"/>
        <v>0.1</v>
      </c>
      <c r="T442" s="4">
        <f t="shared" si="27"/>
        <v>5</v>
      </c>
    </row>
    <row r="443" spans="1:20" ht="60" x14ac:dyDescent="0.25">
      <c r="A443" s="3">
        <v>441</v>
      </c>
      <c r="B443" s="1" t="s">
        <v>442</v>
      </c>
      <c r="C443" s="1" t="s">
        <v>4550</v>
      </c>
      <c r="D443">
        <v>400</v>
      </c>
      <c r="E443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s="9">
        <f t="shared" si="24"/>
        <v>41580.793935185182</v>
      </c>
      <c r="L443" s="9">
        <f t="shared" si="25"/>
        <v>41550.793935185182</v>
      </c>
      <c r="M443" t="b">
        <v>0</v>
      </c>
      <c r="N443">
        <v>0</v>
      </c>
      <c r="O443" t="b">
        <v>0</v>
      </c>
      <c r="P443" t="s">
        <v>8269</v>
      </c>
      <c r="Q443" t="s">
        <v>8309</v>
      </c>
      <c r="R443" t="s">
        <v>8315</v>
      </c>
      <c r="S443" s="5">
        <f t="shared" si="26"/>
        <v>0</v>
      </c>
      <c r="T443" s="4" t="e">
        <f t="shared" si="27"/>
        <v>#DIV/0!</v>
      </c>
    </row>
    <row r="444" spans="1:20" ht="15.75" x14ac:dyDescent="0.25">
      <c r="A444" s="3">
        <v>442</v>
      </c>
      <c r="B444" s="1" t="s">
        <v>443</v>
      </c>
      <c r="C444" s="1" t="s">
        <v>4551</v>
      </c>
      <c r="D444">
        <v>17000</v>
      </c>
      <c r="E44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s="9">
        <f t="shared" si="24"/>
        <v>42054.888692129629</v>
      </c>
      <c r="L444" s="9">
        <f t="shared" si="25"/>
        <v>42024.888692129629</v>
      </c>
      <c r="M444" t="b">
        <v>0</v>
      </c>
      <c r="N444">
        <v>17</v>
      </c>
      <c r="O444" t="b">
        <v>0</v>
      </c>
      <c r="P444" t="s">
        <v>8269</v>
      </c>
      <c r="Q444" t="s">
        <v>8309</v>
      </c>
      <c r="R444" t="s">
        <v>8315</v>
      </c>
      <c r="S444" s="5">
        <f t="shared" si="26"/>
        <v>39.358823529411765</v>
      </c>
      <c r="T444" s="4">
        <f t="shared" si="27"/>
        <v>393.58823529411762</v>
      </c>
    </row>
    <row r="445" spans="1:20" ht="45" x14ac:dyDescent="0.25">
      <c r="A445" s="3">
        <v>443</v>
      </c>
      <c r="B445" s="1" t="s">
        <v>444</v>
      </c>
      <c r="C445" s="1" t="s">
        <v>4552</v>
      </c>
      <c r="D445">
        <v>10000</v>
      </c>
      <c r="E44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s="9">
        <f t="shared" si="24"/>
        <v>41680.015057870369</v>
      </c>
      <c r="L445" s="9">
        <f t="shared" si="25"/>
        <v>41650.015057870369</v>
      </c>
      <c r="M445" t="b">
        <v>0</v>
      </c>
      <c r="N445">
        <v>2</v>
      </c>
      <c r="O445" t="b">
        <v>0</v>
      </c>
      <c r="P445" t="s">
        <v>8269</v>
      </c>
      <c r="Q445" t="s">
        <v>8309</v>
      </c>
      <c r="R445" t="s">
        <v>8315</v>
      </c>
      <c r="S445" s="5">
        <f t="shared" si="26"/>
        <v>0.1</v>
      </c>
      <c r="T445" s="4">
        <f t="shared" si="27"/>
        <v>5</v>
      </c>
    </row>
    <row r="446" spans="1:20" ht="45" x14ac:dyDescent="0.25">
      <c r="A446" s="3">
        <v>444</v>
      </c>
      <c r="B446" s="1" t="s">
        <v>445</v>
      </c>
      <c r="C446" s="1" t="s">
        <v>4553</v>
      </c>
      <c r="D446">
        <v>1000</v>
      </c>
      <c r="E44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s="9">
        <f t="shared" si="24"/>
        <v>40954.906956018516</v>
      </c>
      <c r="L446" s="9">
        <f t="shared" si="25"/>
        <v>40894.906956018516</v>
      </c>
      <c r="M446" t="b">
        <v>0</v>
      </c>
      <c r="N446">
        <v>1</v>
      </c>
      <c r="O446" t="b">
        <v>0</v>
      </c>
      <c r="P446" t="s">
        <v>8269</v>
      </c>
      <c r="Q446" t="s">
        <v>8309</v>
      </c>
      <c r="R446" t="s">
        <v>8315</v>
      </c>
      <c r="S446" s="5">
        <f t="shared" si="26"/>
        <v>5</v>
      </c>
      <c r="T446" s="4">
        <f t="shared" si="27"/>
        <v>50</v>
      </c>
    </row>
    <row r="447" spans="1:20" ht="45" x14ac:dyDescent="0.25">
      <c r="A447" s="3">
        <v>445</v>
      </c>
      <c r="B447" s="1" t="s">
        <v>446</v>
      </c>
      <c r="C447" s="1" t="s">
        <v>4554</v>
      </c>
      <c r="D447">
        <v>60000</v>
      </c>
      <c r="E44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s="9">
        <f t="shared" si="24"/>
        <v>42145.335358796292</v>
      </c>
      <c r="L447" s="9">
        <f t="shared" si="25"/>
        <v>42130.335358796292</v>
      </c>
      <c r="M447" t="b">
        <v>0</v>
      </c>
      <c r="N447">
        <v>2</v>
      </c>
      <c r="O447" t="b">
        <v>0</v>
      </c>
      <c r="P447" t="s">
        <v>8269</v>
      </c>
      <c r="Q447" t="s">
        <v>8309</v>
      </c>
      <c r="R447" t="s">
        <v>8315</v>
      </c>
      <c r="S447" s="5">
        <f t="shared" si="26"/>
        <v>3.3333333333333335E-3</v>
      </c>
      <c r="T447" s="4">
        <f t="shared" si="27"/>
        <v>1</v>
      </c>
    </row>
    <row r="448" spans="1:20" ht="60" x14ac:dyDescent="0.25">
      <c r="A448" s="3">
        <v>446</v>
      </c>
      <c r="B448" s="1" t="s">
        <v>447</v>
      </c>
      <c r="C448" s="1" t="s">
        <v>4555</v>
      </c>
      <c r="D448">
        <v>10500</v>
      </c>
      <c r="E44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s="9">
        <f t="shared" si="24"/>
        <v>42067.083564814813</v>
      </c>
      <c r="L448" s="9">
        <f t="shared" si="25"/>
        <v>42037.083564814813</v>
      </c>
      <c r="M448" t="b">
        <v>0</v>
      </c>
      <c r="N448">
        <v>16</v>
      </c>
      <c r="O448" t="b">
        <v>0</v>
      </c>
      <c r="P448" t="s">
        <v>8269</v>
      </c>
      <c r="Q448" t="s">
        <v>8309</v>
      </c>
      <c r="R448" t="s">
        <v>8315</v>
      </c>
      <c r="S448" s="5">
        <f t="shared" si="26"/>
        <v>7.2952380952380951</v>
      </c>
      <c r="T448" s="4">
        <f t="shared" si="27"/>
        <v>47.875</v>
      </c>
    </row>
    <row r="449" spans="1:20" ht="60" x14ac:dyDescent="0.25">
      <c r="A449" s="3">
        <v>447</v>
      </c>
      <c r="B449" s="1" t="s">
        <v>448</v>
      </c>
      <c r="C449" s="1" t="s">
        <v>4556</v>
      </c>
      <c r="D449">
        <v>30000</v>
      </c>
      <c r="E449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s="9">
        <f t="shared" si="24"/>
        <v>41356.513460648144</v>
      </c>
      <c r="L449" s="9">
        <f t="shared" si="25"/>
        <v>41331.555127314816</v>
      </c>
      <c r="M449" t="b">
        <v>0</v>
      </c>
      <c r="N449">
        <v>1</v>
      </c>
      <c r="O449" t="b">
        <v>0</v>
      </c>
      <c r="P449" t="s">
        <v>8269</v>
      </c>
      <c r="Q449" t="s">
        <v>8309</v>
      </c>
      <c r="R449" t="s">
        <v>8315</v>
      </c>
      <c r="S449" s="5">
        <f t="shared" si="26"/>
        <v>1.6666666666666666E-2</v>
      </c>
      <c r="T449" s="4">
        <f t="shared" si="27"/>
        <v>5</v>
      </c>
    </row>
    <row r="450" spans="1:20" ht="60" x14ac:dyDescent="0.25">
      <c r="A450" s="3">
        <v>448</v>
      </c>
      <c r="B450" s="1" t="s">
        <v>449</v>
      </c>
      <c r="C450" s="1" t="s">
        <v>4557</v>
      </c>
      <c r="D450">
        <v>2500</v>
      </c>
      <c r="E450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s="9">
        <f t="shared" si="24"/>
        <v>41773.758043981477</v>
      </c>
      <c r="L450" s="9">
        <f t="shared" si="25"/>
        <v>41753.758043981477</v>
      </c>
      <c r="M450" t="b">
        <v>0</v>
      </c>
      <c r="N450">
        <v>4</v>
      </c>
      <c r="O450" t="b">
        <v>0</v>
      </c>
      <c r="P450" t="s">
        <v>8269</v>
      </c>
      <c r="Q450" t="s">
        <v>8309</v>
      </c>
      <c r="R450" t="s">
        <v>8315</v>
      </c>
      <c r="S450" s="5">
        <f t="shared" si="26"/>
        <v>3.2804000000000002</v>
      </c>
      <c r="T450" s="4">
        <f t="shared" si="27"/>
        <v>20.502500000000001</v>
      </c>
    </row>
    <row r="451" spans="1:20" ht="60" x14ac:dyDescent="0.25">
      <c r="A451" s="3">
        <v>449</v>
      </c>
      <c r="B451" s="1" t="s">
        <v>450</v>
      </c>
      <c r="C451" s="1" t="s">
        <v>4558</v>
      </c>
      <c r="D451">
        <v>2000</v>
      </c>
      <c r="E451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s="9">
        <f t="shared" ref="K451:K514" si="28">(((I451/60)/60)/24)+DATE(1970,1,1)</f>
        <v>41564.568113425928</v>
      </c>
      <c r="L451" s="9">
        <f t="shared" ref="L451:L514" si="29">(((J451/60)/60)/24)+DATE(1970,1,1)</f>
        <v>41534.568113425928</v>
      </c>
      <c r="M451" t="b">
        <v>0</v>
      </c>
      <c r="N451">
        <v>5</v>
      </c>
      <c r="O451" t="b">
        <v>0</v>
      </c>
      <c r="P451" t="s">
        <v>8269</v>
      </c>
      <c r="Q451" t="s">
        <v>8309</v>
      </c>
      <c r="R451" t="s">
        <v>8315</v>
      </c>
      <c r="S451" s="5">
        <f t="shared" ref="S451:S514" si="30">+(E451/D451)*100</f>
        <v>2.25</v>
      </c>
      <c r="T451" s="4">
        <f t="shared" ref="T451:T514" si="31">+E451/N451</f>
        <v>9</v>
      </c>
    </row>
    <row r="452" spans="1:20" ht="60" x14ac:dyDescent="0.25">
      <c r="A452" s="3">
        <v>450</v>
      </c>
      <c r="B452" s="1" t="s">
        <v>451</v>
      </c>
      <c r="C452" s="1" t="s">
        <v>4559</v>
      </c>
      <c r="D452">
        <v>50000</v>
      </c>
      <c r="E452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s="9">
        <f t="shared" si="28"/>
        <v>41684.946759259255</v>
      </c>
      <c r="L452" s="9">
        <f t="shared" si="29"/>
        <v>41654.946759259255</v>
      </c>
      <c r="M452" t="b">
        <v>0</v>
      </c>
      <c r="N452">
        <v>7</v>
      </c>
      <c r="O452" t="b">
        <v>0</v>
      </c>
      <c r="P452" t="s">
        <v>8269</v>
      </c>
      <c r="Q452" t="s">
        <v>8309</v>
      </c>
      <c r="R452" t="s">
        <v>8315</v>
      </c>
      <c r="S452" s="5">
        <f t="shared" si="30"/>
        <v>0.79200000000000004</v>
      </c>
      <c r="T452" s="4">
        <f t="shared" si="31"/>
        <v>56.571428571428569</v>
      </c>
    </row>
    <row r="453" spans="1:20" ht="60" x14ac:dyDescent="0.25">
      <c r="A453" s="3">
        <v>451</v>
      </c>
      <c r="B453" s="1" t="s">
        <v>452</v>
      </c>
      <c r="C453" s="1" t="s">
        <v>4560</v>
      </c>
      <c r="D453">
        <v>20000</v>
      </c>
      <c r="E453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s="9">
        <f t="shared" si="28"/>
        <v>41664.715173611112</v>
      </c>
      <c r="L453" s="9">
        <f t="shared" si="29"/>
        <v>41634.715173611112</v>
      </c>
      <c r="M453" t="b">
        <v>0</v>
      </c>
      <c r="N453">
        <v>0</v>
      </c>
      <c r="O453" t="b">
        <v>0</v>
      </c>
      <c r="P453" t="s">
        <v>8269</v>
      </c>
      <c r="Q453" t="s">
        <v>8309</v>
      </c>
      <c r="R453" t="s">
        <v>8315</v>
      </c>
      <c r="S453" s="5">
        <f t="shared" si="30"/>
        <v>0</v>
      </c>
      <c r="T453" s="4" t="e">
        <f t="shared" si="31"/>
        <v>#DIV/0!</v>
      </c>
    </row>
    <row r="454" spans="1:20" ht="45" x14ac:dyDescent="0.25">
      <c r="A454" s="3">
        <v>452</v>
      </c>
      <c r="B454" s="1" t="s">
        <v>453</v>
      </c>
      <c r="C454" s="1" t="s">
        <v>4561</v>
      </c>
      <c r="D454">
        <v>750</v>
      </c>
      <c r="E45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s="9">
        <f t="shared" si="28"/>
        <v>42137.703877314809</v>
      </c>
      <c r="L454" s="9">
        <f t="shared" si="29"/>
        <v>42107.703877314809</v>
      </c>
      <c r="M454" t="b">
        <v>0</v>
      </c>
      <c r="N454">
        <v>12</v>
      </c>
      <c r="O454" t="b">
        <v>0</v>
      </c>
      <c r="P454" t="s">
        <v>8269</v>
      </c>
      <c r="Q454" t="s">
        <v>8309</v>
      </c>
      <c r="R454" t="s">
        <v>8315</v>
      </c>
      <c r="S454" s="5">
        <f t="shared" si="30"/>
        <v>64</v>
      </c>
      <c r="T454" s="4">
        <f t="shared" si="31"/>
        <v>40</v>
      </c>
    </row>
    <row r="455" spans="1:20" ht="60" x14ac:dyDescent="0.25">
      <c r="A455" s="3">
        <v>453</v>
      </c>
      <c r="B455" s="1" t="s">
        <v>454</v>
      </c>
      <c r="C455" s="1" t="s">
        <v>4562</v>
      </c>
      <c r="D455">
        <v>94875</v>
      </c>
      <c r="E45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s="9">
        <f t="shared" si="28"/>
        <v>42054.824988425928</v>
      </c>
      <c r="L455" s="9">
        <f t="shared" si="29"/>
        <v>42038.824988425928</v>
      </c>
      <c r="M455" t="b">
        <v>0</v>
      </c>
      <c r="N455">
        <v>2</v>
      </c>
      <c r="O455" t="b">
        <v>0</v>
      </c>
      <c r="P455" t="s">
        <v>8269</v>
      </c>
      <c r="Q455" t="s">
        <v>8309</v>
      </c>
      <c r="R455" t="s">
        <v>8315</v>
      </c>
      <c r="S455" s="5">
        <f t="shared" si="30"/>
        <v>2.7404479578392621E-2</v>
      </c>
      <c r="T455" s="4">
        <f t="shared" si="31"/>
        <v>13</v>
      </c>
    </row>
    <row r="456" spans="1:20" ht="45" x14ac:dyDescent="0.25">
      <c r="A456" s="3">
        <v>454</v>
      </c>
      <c r="B456" s="1" t="s">
        <v>455</v>
      </c>
      <c r="C456" s="1" t="s">
        <v>4563</v>
      </c>
      <c r="D456">
        <v>10000</v>
      </c>
      <c r="E45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s="9">
        <f t="shared" si="28"/>
        <v>41969.551388888889</v>
      </c>
      <c r="L456" s="9">
        <f t="shared" si="29"/>
        <v>41938.717256944445</v>
      </c>
      <c r="M456" t="b">
        <v>0</v>
      </c>
      <c r="N456">
        <v>5</v>
      </c>
      <c r="O456" t="b">
        <v>0</v>
      </c>
      <c r="P456" t="s">
        <v>8269</v>
      </c>
      <c r="Q456" t="s">
        <v>8309</v>
      </c>
      <c r="R456" t="s">
        <v>8315</v>
      </c>
      <c r="S456" s="5">
        <f t="shared" si="30"/>
        <v>0.82000000000000006</v>
      </c>
      <c r="T456" s="4">
        <f t="shared" si="31"/>
        <v>16.399999999999999</v>
      </c>
    </row>
    <row r="457" spans="1:20" ht="60" x14ac:dyDescent="0.25">
      <c r="A457" s="3">
        <v>455</v>
      </c>
      <c r="B457" s="1" t="s">
        <v>456</v>
      </c>
      <c r="C457" s="1" t="s">
        <v>4564</v>
      </c>
      <c r="D457">
        <v>65000</v>
      </c>
      <c r="E45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s="9">
        <f t="shared" si="28"/>
        <v>41016.021527777775</v>
      </c>
      <c r="L457" s="9">
        <f t="shared" si="29"/>
        <v>40971.002569444441</v>
      </c>
      <c r="M457" t="b">
        <v>0</v>
      </c>
      <c r="N457">
        <v>2</v>
      </c>
      <c r="O457" t="b">
        <v>0</v>
      </c>
      <c r="P457" t="s">
        <v>8269</v>
      </c>
      <c r="Q457" t="s">
        <v>8309</v>
      </c>
      <c r="R457" t="s">
        <v>8315</v>
      </c>
      <c r="S457" s="5">
        <f t="shared" si="30"/>
        <v>6.9230769230769221E-2</v>
      </c>
      <c r="T457" s="4">
        <f t="shared" si="31"/>
        <v>22.5</v>
      </c>
    </row>
    <row r="458" spans="1:20" ht="60" x14ac:dyDescent="0.25">
      <c r="A458" s="3">
        <v>456</v>
      </c>
      <c r="B458" s="1" t="s">
        <v>457</v>
      </c>
      <c r="C458" s="1" t="s">
        <v>4565</v>
      </c>
      <c r="D458">
        <v>8888</v>
      </c>
      <c r="E45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s="9">
        <f t="shared" si="28"/>
        <v>41569.165972222225</v>
      </c>
      <c r="L458" s="9">
        <f t="shared" si="29"/>
        <v>41547.694456018515</v>
      </c>
      <c r="M458" t="b">
        <v>0</v>
      </c>
      <c r="N458">
        <v>3</v>
      </c>
      <c r="O458" t="b">
        <v>0</v>
      </c>
      <c r="P458" t="s">
        <v>8269</v>
      </c>
      <c r="Q458" t="s">
        <v>8309</v>
      </c>
      <c r="R458" t="s">
        <v>8315</v>
      </c>
      <c r="S458" s="5">
        <f t="shared" si="30"/>
        <v>0.68631863186318631</v>
      </c>
      <c r="T458" s="4">
        <f t="shared" si="31"/>
        <v>20.333333333333332</v>
      </c>
    </row>
    <row r="459" spans="1:20" ht="60" x14ac:dyDescent="0.25">
      <c r="A459" s="3">
        <v>457</v>
      </c>
      <c r="B459" s="1" t="s">
        <v>458</v>
      </c>
      <c r="C459" s="1" t="s">
        <v>4566</v>
      </c>
      <c r="D459">
        <v>20000</v>
      </c>
      <c r="E459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s="9">
        <f t="shared" si="28"/>
        <v>41867.767500000002</v>
      </c>
      <c r="L459" s="9">
        <f t="shared" si="29"/>
        <v>41837.767500000002</v>
      </c>
      <c r="M459" t="b">
        <v>0</v>
      </c>
      <c r="N459">
        <v>0</v>
      </c>
      <c r="O459" t="b">
        <v>0</v>
      </c>
      <c r="P459" t="s">
        <v>8269</v>
      </c>
      <c r="Q459" t="s">
        <v>8309</v>
      </c>
      <c r="R459" t="s">
        <v>8315</v>
      </c>
      <c r="S459" s="5">
        <f t="shared" si="30"/>
        <v>0</v>
      </c>
      <c r="T459" s="4" t="e">
        <f t="shared" si="31"/>
        <v>#DIV/0!</v>
      </c>
    </row>
    <row r="460" spans="1:20" ht="45" x14ac:dyDescent="0.25">
      <c r="A460" s="3">
        <v>458</v>
      </c>
      <c r="B460" s="1" t="s">
        <v>459</v>
      </c>
      <c r="C460" s="1" t="s">
        <v>4567</v>
      </c>
      <c r="D460">
        <v>10000</v>
      </c>
      <c r="E460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s="9">
        <f t="shared" si="28"/>
        <v>41408.69976851852</v>
      </c>
      <c r="L460" s="9">
        <f t="shared" si="29"/>
        <v>41378.69976851852</v>
      </c>
      <c r="M460" t="b">
        <v>0</v>
      </c>
      <c r="N460">
        <v>49</v>
      </c>
      <c r="O460" t="b">
        <v>0</v>
      </c>
      <c r="P460" t="s">
        <v>8269</v>
      </c>
      <c r="Q460" t="s">
        <v>8309</v>
      </c>
      <c r="R460" t="s">
        <v>8315</v>
      </c>
      <c r="S460" s="5">
        <f t="shared" si="30"/>
        <v>8.2100000000000009</v>
      </c>
      <c r="T460" s="4">
        <f t="shared" si="31"/>
        <v>16.755102040816325</v>
      </c>
    </row>
    <row r="461" spans="1:20" ht="60" x14ac:dyDescent="0.25">
      <c r="A461" s="3">
        <v>459</v>
      </c>
      <c r="B461" s="1" t="s">
        <v>460</v>
      </c>
      <c r="C461" s="1" t="s">
        <v>4568</v>
      </c>
      <c r="D461">
        <v>39000</v>
      </c>
      <c r="E461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s="9">
        <f t="shared" si="28"/>
        <v>40860.682025462964</v>
      </c>
      <c r="L461" s="9">
        <f t="shared" si="29"/>
        <v>40800.6403587963</v>
      </c>
      <c r="M461" t="b">
        <v>0</v>
      </c>
      <c r="N461">
        <v>1</v>
      </c>
      <c r="O461" t="b">
        <v>0</v>
      </c>
      <c r="P461" t="s">
        <v>8269</v>
      </c>
      <c r="Q461" t="s">
        <v>8309</v>
      </c>
      <c r="R461" t="s">
        <v>8315</v>
      </c>
      <c r="S461" s="5">
        <f t="shared" si="30"/>
        <v>6.4102564102564097E-2</v>
      </c>
      <c r="T461" s="4">
        <f t="shared" si="31"/>
        <v>25</v>
      </c>
    </row>
    <row r="462" spans="1:20" ht="30" x14ac:dyDescent="0.25">
      <c r="A462" s="3">
        <v>460</v>
      </c>
      <c r="B462" s="1" t="s">
        <v>461</v>
      </c>
      <c r="C462" s="1" t="s">
        <v>4569</v>
      </c>
      <c r="D462">
        <v>8500</v>
      </c>
      <c r="E462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s="9">
        <f t="shared" si="28"/>
        <v>41791.166666666664</v>
      </c>
      <c r="L462" s="9">
        <f t="shared" si="29"/>
        <v>41759.542534722219</v>
      </c>
      <c r="M462" t="b">
        <v>0</v>
      </c>
      <c r="N462">
        <v>2</v>
      </c>
      <c r="O462" t="b">
        <v>0</v>
      </c>
      <c r="P462" t="s">
        <v>8269</v>
      </c>
      <c r="Q462" t="s">
        <v>8309</v>
      </c>
      <c r="R462" t="s">
        <v>8315</v>
      </c>
      <c r="S462" s="5">
        <f t="shared" si="30"/>
        <v>0.29411764705882354</v>
      </c>
      <c r="T462" s="4">
        <f t="shared" si="31"/>
        <v>12.5</v>
      </c>
    </row>
    <row r="463" spans="1:20" ht="60" x14ac:dyDescent="0.25">
      <c r="A463" s="3">
        <v>461</v>
      </c>
      <c r="B463" s="1" t="s">
        <v>462</v>
      </c>
      <c r="C463" s="1" t="s">
        <v>4570</v>
      </c>
      <c r="D463">
        <v>550</v>
      </c>
      <c r="E463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s="9">
        <f t="shared" si="28"/>
        <v>41427.84684027778</v>
      </c>
      <c r="L463" s="9">
        <f t="shared" si="29"/>
        <v>41407.84684027778</v>
      </c>
      <c r="M463" t="b">
        <v>0</v>
      </c>
      <c r="N463">
        <v>0</v>
      </c>
      <c r="O463" t="b">
        <v>0</v>
      </c>
      <c r="P463" t="s">
        <v>8269</v>
      </c>
      <c r="Q463" t="s">
        <v>8309</v>
      </c>
      <c r="R463" t="s">
        <v>8315</v>
      </c>
      <c r="S463" s="5">
        <f t="shared" si="30"/>
        <v>0</v>
      </c>
      <c r="T463" s="4" t="e">
        <f t="shared" si="31"/>
        <v>#DIV/0!</v>
      </c>
    </row>
    <row r="464" spans="1:20" ht="60" x14ac:dyDescent="0.25">
      <c r="A464" s="3">
        <v>462</v>
      </c>
      <c r="B464" s="1" t="s">
        <v>463</v>
      </c>
      <c r="C464" s="1" t="s">
        <v>4571</v>
      </c>
      <c r="D464">
        <v>100000</v>
      </c>
      <c r="E46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s="9">
        <f t="shared" si="28"/>
        <v>40765.126631944448</v>
      </c>
      <c r="L464" s="9">
        <f t="shared" si="29"/>
        <v>40705.126631944448</v>
      </c>
      <c r="M464" t="b">
        <v>0</v>
      </c>
      <c r="N464">
        <v>0</v>
      </c>
      <c r="O464" t="b">
        <v>0</v>
      </c>
      <c r="P464" t="s">
        <v>8269</v>
      </c>
      <c r="Q464" t="s">
        <v>8309</v>
      </c>
      <c r="R464" t="s">
        <v>8315</v>
      </c>
      <c r="S464" s="5">
        <f t="shared" si="30"/>
        <v>0</v>
      </c>
      <c r="T464" s="4" t="e">
        <f t="shared" si="31"/>
        <v>#DIV/0!</v>
      </c>
    </row>
    <row r="465" spans="1:20" ht="45" x14ac:dyDescent="0.25">
      <c r="A465" s="3">
        <v>463</v>
      </c>
      <c r="B465" s="1" t="s">
        <v>464</v>
      </c>
      <c r="C465" s="1" t="s">
        <v>4572</v>
      </c>
      <c r="D465">
        <v>55000</v>
      </c>
      <c r="E46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s="9">
        <f t="shared" si="28"/>
        <v>40810.710104166668</v>
      </c>
      <c r="L465" s="9">
        <f t="shared" si="29"/>
        <v>40750.710104166668</v>
      </c>
      <c r="M465" t="b">
        <v>0</v>
      </c>
      <c r="N465">
        <v>11</v>
      </c>
      <c r="O465" t="b">
        <v>0</v>
      </c>
      <c r="P465" t="s">
        <v>8269</v>
      </c>
      <c r="Q465" t="s">
        <v>8309</v>
      </c>
      <c r="R465" t="s">
        <v>8315</v>
      </c>
      <c r="S465" s="5">
        <f t="shared" si="30"/>
        <v>2.2727272727272729</v>
      </c>
      <c r="T465" s="4">
        <f t="shared" si="31"/>
        <v>113.63636363636364</v>
      </c>
    </row>
    <row r="466" spans="1:20" ht="45" x14ac:dyDescent="0.25">
      <c r="A466" s="3">
        <v>464</v>
      </c>
      <c r="B466" s="1" t="s">
        <v>465</v>
      </c>
      <c r="C466" s="1" t="s">
        <v>4573</v>
      </c>
      <c r="D466">
        <v>1010</v>
      </c>
      <c r="E46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s="9">
        <f t="shared" si="28"/>
        <v>42508.848784722228</v>
      </c>
      <c r="L466" s="9">
        <f t="shared" si="29"/>
        <v>42488.848784722228</v>
      </c>
      <c r="M466" t="b">
        <v>0</v>
      </c>
      <c r="N466">
        <v>1</v>
      </c>
      <c r="O466" t="b">
        <v>0</v>
      </c>
      <c r="P466" t="s">
        <v>8269</v>
      </c>
      <c r="Q466" t="s">
        <v>8309</v>
      </c>
      <c r="R466" t="s">
        <v>8315</v>
      </c>
      <c r="S466" s="5">
        <f t="shared" si="30"/>
        <v>9.9009900990099015E-2</v>
      </c>
      <c r="T466" s="4">
        <f t="shared" si="31"/>
        <v>1</v>
      </c>
    </row>
    <row r="467" spans="1:20" ht="30" x14ac:dyDescent="0.25">
      <c r="A467" s="3">
        <v>465</v>
      </c>
      <c r="B467" s="1" t="s">
        <v>466</v>
      </c>
      <c r="C467" s="1" t="s">
        <v>4574</v>
      </c>
      <c r="D467">
        <v>512</v>
      </c>
      <c r="E46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s="9">
        <f t="shared" si="28"/>
        <v>41817.120069444441</v>
      </c>
      <c r="L467" s="9">
        <f t="shared" si="29"/>
        <v>41801.120069444441</v>
      </c>
      <c r="M467" t="b">
        <v>0</v>
      </c>
      <c r="N467">
        <v>8</v>
      </c>
      <c r="O467" t="b">
        <v>0</v>
      </c>
      <c r="P467" t="s">
        <v>8269</v>
      </c>
      <c r="Q467" t="s">
        <v>8309</v>
      </c>
      <c r="R467" t="s">
        <v>8315</v>
      </c>
      <c r="S467" s="5">
        <f t="shared" si="30"/>
        <v>26.953125</v>
      </c>
      <c r="T467" s="4">
        <f t="shared" si="31"/>
        <v>17.25</v>
      </c>
    </row>
    <row r="468" spans="1:20" ht="45" x14ac:dyDescent="0.25">
      <c r="A468" s="3">
        <v>466</v>
      </c>
      <c r="B468" s="1" t="s">
        <v>467</v>
      </c>
      <c r="C468" s="1" t="s">
        <v>4575</v>
      </c>
      <c r="D468">
        <v>10000</v>
      </c>
      <c r="E46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s="9">
        <f t="shared" si="28"/>
        <v>41159.942870370374</v>
      </c>
      <c r="L468" s="9">
        <f t="shared" si="29"/>
        <v>41129.942870370374</v>
      </c>
      <c r="M468" t="b">
        <v>0</v>
      </c>
      <c r="N468">
        <v>5</v>
      </c>
      <c r="O468" t="b">
        <v>0</v>
      </c>
      <c r="P468" t="s">
        <v>8269</v>
      </c>
      <c r="Q468" t="s">
        <v>8309</v>
      </c>
      <c r="R468" t="s">
        <v>8315</v>
      </c>
      <c r="S468" s="5">
        <f t="shared" si="30"/>
        <v>0.76</v>
      </c>
      <c r="T468" s="4">
        <f t="shared" si="31"/>
        <v>15.2</v>
      </c>
    </row>
    <row r="469" spans="1:20" ht="60" x14ac:dyDescent="0.25">
      <c r="A469" s="3">
        <v>467</v>
      </c>
      <c r="B469" s="1" t="s">
        <v>468</v>
      </c>
      <c r="C469" s="1" t="s">
        <v>4576</v>
      </c>
      <c r="D469">
        <v>20000</v>
      </c>
      <c r="E469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s="9">
        <f t="shared" si="28"/>
        <v>41180.679791666669</v>
      </c>
      <c r="L469" s="9">
        <f t="shared" si="29"/>
        <v>41135.679791666669</v>
      </c>
      <c r="M469" t="b">
        <v>0</v>
      </c>
      <c r="N469">
        <v>39</v>
      </c>
      <c r="O469" t="b">
        <v>0</v>
      </c>
      <c r="P469" t="s">
        <v>8269</v>
      </c>
      <c r="Q469" t="s">
        <v>8309</v>
      </c>
      <c r="R469" t="s">
        <v>8315</v>
      </c>
      <c r="S469" s="5">
        <f t="shared" si="30"/>
        <v>21.574999999999999</v>
      </c>
      <c r="T469" s="4">
        <f t="shared" si="31"/>
        <v>110.64102564102564</v>
      </c>
    </row>
    <row r="470" spans="1:20" ht="60" x14ac:dyDescent="0.25">
      <c r="A470" s="3">
        <v>468</v>
      </c>
      <c r="B470" s="1" t="s">
        <v>469</v>
      </c>
      <c r="C470" s="1" t="s">
        <v>4577</v>
      </c>
      <c r="D470">
        <v>7500</v>
      </c>
      <c r="E470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s="9">
        <f t="shared" si="28"/>
        <v>41101.160474537035</v>
      </c>
      <c r="L470" s="9">
        <f t="shared" si="29"/>
        <v>41041.167627314811</v>
      </c>
      <c r="M470" t="b">
        <v>0</v>
      </c>
      <c r="N470">
        <v>0</v>
      </c>
      <c r="O470" t="b">
        <v>0</v>
      </c>
      <c r="P470" t="s">
        <v>8269</v>
      </c>
      <c r="Q470" t="s">
        <v>8309</v>
      </c>
      <c r="R470" t="s">
        <v>8315</v>
      </c>
      <c r="S470" s="5">
        <f t="shared" si="30"/>
        <v>0</v>
      </c>
      <c r="T470" s="4" t="e">
        <f t="shared" si="31"/>
        <v>#DIV/0!</v>
      </c>
    </row>
    <row r="471" spans="1:20" ht="30" x14ac:dyDescent="0.25">
      <c r="A471" s="3">
        <v>469</v>
      </c>
      <c r="B471" s="1" t="s">
        <v>470</v>
      </c>
      <c r="C471" s="1" t="s">
        <v>4578</v>
      </c>
      <c r="D471">
        <v>6000</v>
      </c>
      <c r="E471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s="9">
        <f t="shared" si="28"/>
        <v>41887.989861111113</v>
      </c>
      <c r="L471" s="9">
        <f t="shared" si="29"/>
        <v>41827.989861111113</v>
      </c>
      <c r="M471" t="b">
        <v>0</v>
      </c>
      <c r="N471">
        <v>0</v>
      </c>
      <c r="O471" t="b">
        <v>0</v>
      </c>
      <c r="P471" t="s">
        <v>8269</v>
      </c>
      <c r="Q471" t="s">
        <v>8309</v>
      </c>
      <c r="R471" t="s">
        <v>8315</v>
      </c>
      <c r="S471" s="5">
        <f t="shared" si="30"/>
        <v>0</v>
      </c>
      <c r="T471" s="4" t="e">
        <f t="shared" si="31"/>
        <v>#DIV/0!</v>
      </c>
    </row>
    <row r="472" spans="1:20" ht="60" x14ac:dyDescent="0.25">
      <c r="A472" s="3">
        <v>470</v>
      </c>
      <c r="B472" s="1" t="s">
        <v>471</v>
      </c>
      <c r="C472" s="1" t="s">
        <v>4579</v>
      </c>
      <c r="D472">
        <v>5000</v>
      </c>
      <c r="E472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s="9">
        <f t="shared" si="28"/>
        <v>41655.166666666664</v>
      </c>
      <c r="L472" s="9">
        <f t="shared" si="29"/>
        <v>41605.167696759258</v>
      </c>
      <c r="M472" t="b">
        <v>0</v>
      </c>
      <c r="N472">
        <v>2</v>
      </c>
      <c r="O472" t="b">
        <v>0</v>
      </c>
      <c r="P472" t="s">
        <v>8269</v>
      </c>
      <c r="Q472" t="s">
        <v>8309</v>
      </c>
      <c r="R472" t="s">
        <v>8315</v>
      </c>
      <c r="S472" s="5">
        <f t="shared" si="30"/>
        <v>1.02</v>
      </c>
      <c r="T472" s="4">
        <f t="shared" si="31"/>
        <v>25.5</v>
      </c>
    </row>
    <row r="473" spans="1:20" ht="60" x14ac:dyDescent="0.25">
      <c r="A473" s="3">
        <v>471</v>
      </c>
      <c r="B473" s="1" t="s">
        <v>472</v>
      </c>
      <c r="C473" s="1" t="s">
        <v>4580</v>
      </c>
      <c r="D473">
        <v>55000</v>
      </c>
      <c r="E473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s="9">
        <f t="shared" si="28"/>
        <v>41748.680312500001</v>
      </c>
      <c r="L473" s="9">
        <f t="shared" si="29"/>
        <v>41703.721979166665</v>
      </c>
      <c r="M473" t="b">
        <v>0</v>
      </c>
      <c r="N473">
        <v>170</v>
      </c>
      <c r="O473" t="b">
        <v>0</v>
      </c>
      <c r="P473" t="s">
        <v>8269</v>
      </c>
      <c r="Q473" t="s">
        <v>8309</v>
      </c>
      <c r="R473" t="s">
        <v>8315</v>
      </c>
      <c r="S473" s="5">
        <f t="shared" si="30"/>
        <v>11.892727272727273</v>
      </c>
      <c r="T473" s="4">
        <f t="shared" si="31"/>
        <v>38.476470588235294</v>
      </c>
    </row>
    <row r="474" spans="1:20" ht="60" x14ac:dyDescent="0.25">
      <c r="A474" s="3">
        <v>472</v>
      </c>
      <c r="B474" s="1" t="s">
        <v>473</v>
      </c>
      <c r="C474" s="1" t="s">
        <v>4581</v>
      </c>
      <c r="D474">
        <v>800</v>
      </c>
      <c r="E47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s="9">
        <f t="shared" si="28"/>
        <v>41874.922662037039</v>
      </c>
      <c r="L474" s="9">
        <f t="shared" si="29"/>
        <v>41844.922662037039</v>
      </c>
      <c r="M474" t="b">
        <v>0</v>
      </c>
      <c r="N474">
        <v>5</v>
      </c>
      <c r="O474" t="b">
        <v>0</v>
      </c>
      <c r="P474" t="s">
        <v>8269</v>
      </c>
      <c r="Q474" t="s">
        <v>8309</v>
      </c>
      <c r="R474" t="s">
        <v>8315</v>
      </c>
      <c r="S474" s="5">
        <f t="shared" si="30"/>
        <v>17.625</v>
      </c>
      <c r="T474" s="4">
        <f t="shared" si="31"/>
        <v>28.2</v>
      </c>
    </row>
    <row r="475" spans="1:20" ht="45" x14ac:dyDescent="0.25">
      <c r="A475" s="3">
        <v>473</v>
      </c>
      <c r="B475" s="1" t="s">
        <v>474</v>
      </c>
      <c r="C475" s="1" t="s">
        <v>4582</v>
      </c>
      <c r="D475">
        <v>30000</v>
      </c>
      <c r="E47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s="9">
        <f t="shared" si="28"/>
        <v>41899.698136574072</v>
      </c>
      <c r="L475" s="9">
        <f t="shared" si="29"/>
        <v>41869.698136574072</v>
      </c>
      <c r="M475" t="b">
        <v>0</v>
      </c>
      <c r="N475">
        <v>14</v>
      </c>
      <c r="O475" t="b">
        <v>0</v>
      </c>
      <c r="P475" t="s">
        <v>8269</v>
      </c>
      <c r="Q475" t="s">
        <v>8309</v>
      </c>
      <c r="R475" t="s">
        <v>8315</v>
      </c>
      <c r="S475" s="5">
        <f t="shared" si="30"/>
        <v>2.87</v>
      </c>
      <c r="T475" s="4">
        <f t="shared" si="31"/>
        <v>61.5</v>
      </c>
    </row>
    <row r="476" spans="1:20" ht="45" x14ac:dyDescent="0.25">
      <c r="A476" s="3">
        <v>474</v>
      </c>
      <c r="B476" s="1" t="s">
        <v>475</v>
      </c>
      <c r="C476" s="1" t="s">
        <v>4583</v>
      </c>
      <c r="D476">
        <v>3300</v>
      </c>
      <c r="E47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s="9">
        <f t="shared" si="28"/>
        <v>42783.329039351855</v>
      </c>
      <c r="L476" s="9">
        <f t="shared" si="29"/>
        <v>42753.329039351855</v>
      </c>
      <c r="M476" t="b">
        <v>0</v>
      </c>
      <c r="N476">
        <v>1</v>
      </c>
      <c r="O476" t="b">
        <v>0</v>
      </c>
      <c r="P476" t="s">
        <v>8269</v>
      </c>
      <c r="Q476" t="s">
        <v>8309</v>
      </c>
      <c r="R476" t="s">
        <v>8315</v>
      </c>
      <c r="S476" s="5">
        <f t="shared" si="30"/>
        <v>3.0303030303030304E-2</v>
      </c>
      <c r="T476" s="4">
        <f t="shared" si="31"/>
        <v>1</v>
      </c>
    </row>
    <row r="477" spans="1:20" ht="60" x14ac:dyDescent="0.25">
      <c r="A477" s="3">
        <v>475</v>
      </c>
      <c r="B477" s="1" t="s">
        <v>476</v>
      </c>
      <c r="C477" s="1" t="s">
        <v>4584</v>
      </c>
      <c r="D477">
        <v>2000</v>
      </c>
      <c r="E47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s="9">
        <f t="shared" si="28"/>
        <v>42130.086145833338</v>
      </c>
      <c r="L477" s="9">
        <f t="shared" si="29"/>
        <v>42100.086145833338</v>
      </c>
      <c r="M477" t="b">
        <v>0</v>
      </c>
      <c r="N477">
        <v>0</v>
      </c>
      <c r="O477" t="b">
        <v>0</v>
      </c>
      <c r="P477" t="s">
        <v>8269</v>
      </c>
      <c r="Q477" t="s">
        <v>8309</v>
      </c>
      <c r="R477" t="s">
        <v>8315</v>
      </c>
      <c r="S477" s="5">
        <f t="shared" si="30"/>
        <v>0</v>
      </c>
      <c r="T477" s="4" t="e">
        <f t="shared" si="31"/>
        <v>#DIV/0!</v>
      </c>
    </row>
    <row r="478" spans="1:20" ht="30" x14ac:dyDescent="0.25">
      <c r="A478" s="3">
        <v>476</v>
      </c>
      <c r="B478" s="1" t="s">
        <v>477</v>
      </c>
      <c r="C478" s="1" t="s">
        <v>4585</v>
      </c>
      <c r="D478">
        <v>220000</v>
      </c>
      <c r="E47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s="9">
        <f t="shared" si="28"/>
        <v>41793.165972222225</v>
      </c>
      <c r="L478" s="9">
        <f t="shared" si="29"/>
        <v>41757.975011574075</v>
      </c>
      <c r="M478" t="b">
        <v>0</v>
      </c>
      <c r="N478">
        <v>124</v>
      </c>
      <c r="O478" t="b">
        <v>0</v>
      </c>
      <c r="P478" t="s">
        <v>8269</v>
      </c>
      <c r="Q478" t="s">
        <v>8309</v>
      </c>
      <c r="R478" t="s">
        <v>8315</v>
      </c>
      <c r="S478" s="5">
        <f t="shared" si="30"/>
        <v>2.230268181818182</v>
      </c>
      <c r="T478" s="4">
        <f t="shared" si="31"/>
        <v>39.569274193548388</v>
      </c>
    </row>
    <row r="479" spans="1:20" ht="60" x14ac:dyDescent="0.25">
      <c r="A479" s="3">
        <v>477</v>
      </c>
      <c r="B479" s="1" t="s">
        <v>478</v>
      </c>
      <c r="C479" s="1" t="s">
        <v>4586</v>
      </c>
      <c r="D479">
        <v>1500</v>
      </c>
      <c r="E479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s="9">
        <f t="shared" si="28"/>
        <v>41047.83488425926</v>
      </c>
      <c r="L479" s="9">
        <f t="shared" si="29"/>
        <v>40987.83488425926</v>
      </c>
      <c r="M479" t="b">
        <v>0</v>
      </c>
      <c r="N479">
        <v>0</v>
      </c>
      <c r="O479" t="b">
        <v>0</v>
      </c>
      <c r="P479" t="s">
        <v>8269</v>
      </c>
      <c r="Q479" t="s">
        <v>8309</v>
      </c>
      <c r="R479" t="s">
        <v>8315</v>
      </c>
      <c r="S479" s="5">
        <f t="shared" si="30"/>
        <v>0</v>
      </c>
      <c r="T479" s="4" t="e">
        <f t="shared" si="31"/>
        <v>#DIV/0!</v>
      </c>
    </row>
    <row r="480" spans="1:20" ht="45" x14ac:dyDescent="0.25">
      <c r="A480" s="3">
        <v>478</v>
      </c>
      <c r="B480" s="1" t="s">
        <v>479</v>
      </c>
      <c r="C480" s="1" t="s">
        <v>4587</v>
      </c>
      <c r="D480">
        <v>10000</v>
      </c>
      <c r="E480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s="9">
        <f t="shared" si="28"/>
        <v>42095.869317129633</v>
      </c>
      <c r="L480" s="9">
        <f t="shared" si="29"/>
        <v>42065.910983796297</v>
      </c>
      <c r="M480" t="b">
        <v>0</v>
      </c>
      <c r="N480">
        <v>0</v>
      </c>
      <c r="O480" t="b">
        <v>0</v>
      </c>
      <c r="P480" t="s">
        <v>8269</v>
      </c>
      <c r="Q480" t="s">
        <v>8309</v>
      </c>
      <c r="R480" t="s">
        <v>8315</v>
      </c>
      <c r="S480" s="5">
        <f t="shared" si="30"/>
        <v>0</v>
      </c>
      <c r="T480" s="4" t="e">
        <f t="shared" si="31"/>
        <v>#DIV/0!</v>
      </c>
    </row>
    <row r="481" spans="1:20" ht="45" x14ac:dyDescent="0.25">
      <c r="A481" s="3">
        <v>479</v>
      </c>
      <c r="B481" s="1" t="s">
        <v>480</v>
      </c>
      <c r="C481" s="1" t="s">
        <v>4588</v>
      </c>
      <c r="D481">
        <v>15000</v>
      </c>
      <c r="E481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s="9">
        <f t="shared" si="28"/>
        <v>41964.449479166666</v>
      </c>
      <c r="L481" s="9">
        <f t="shared" si="29"/>
        <v>41904.407812500001</v>
      </c>
      <c r="M481" t="b">
        <v>0</v>
      </c>
      <c r="N481">
        <v>55</v>
      </c>
      <c r="O481" t="b">
        <v>0</v>
      </c>
      <c r="P481" t="s">
        <v>8269</v>
      </c>
      <c r="Q481" t="s">
        <v>8309</v>
      </c>
      <c r="R481" t="s">
        <v>8315</v>
      </c>
      <c r="S481" s="5">
        <f t="shared" si="30"/>
        <v>32.56</v>
      </c>
      <c r="T481" s="4">
        <f t="shared" si="31"/>
        <v>88.8</v>
      </c>
    </row>
    <row r="482" spans="1:20" ht="60" x14ac:dyDescent="0.25">
      <c r="A482" s="3">
        <v>480</v>
      </c>
      <c r="B482" s="1" t="s">
        <v>481</v>
      </c>
      <c r="C482" s="1" t="s">
        <v>4589</v>
      </c>
      <c r="D482">
        <v>40000</v>
      </c>
      <c r="E482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s="9">
        <f t="shared" si="28"/>
        <v>41495.500173611108</v>
      </c>
      <c r="L482" s="9">
        <f t="shared" si="29"/>
        <v>41465.500173611108</v>
      </c>
      <c r="M482" t="b">
        <v>0</v>
      </c>
      <c r="N482">
        <v>140</v>
      </c>
      <c r="O482" t="b">
        <v>0</v>
      </c>
      <c r="P482" t="s">
        <v>8269</v>
      </c>
      <c r="Q482" t="s">
        <v>8309</v>
      </c>
      <c r="R482" t="s">
        <v>8315</v>
      </c>
      <c r="S482" s="5">
        <f t="shared" si="30"/>
        <v>19.41</v>
      </c>
      <c r="T482" s="4">
        <f t="shared" si="31"/>
        <v>55.457142857142856</v>
      </c>
    </row>
    <row r="483" spans="1:20" ht="60" x14ac:dyDescent="0.25">
      <c r="A483" s="3">
        <v>481</v>
      </c>
      <c r="B483" s="1" t="s">
        <v>482</v>
      </c>
      <c r="C483" s="1" t="s">
        <v>4590</v>
      </c>
      <c r="D483">
        <v>30000</v>
      </c>
      <c r="E483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s="9">
        <f t="shared" si="28"/>
        <v>41192.672326388885</v>
      </c>
      <c r="L483" s="9">
        <f t="shared" si="29"/>
        <v>41162.672326388885</v>
      </c>
      <c r="M483" t="b">
        <v>0</v>
      </c>
      <c r="N483">
        <v>21</v>
      </c>
      <c r="O483" t="b">
        <v>0</v>
      </c>
      <c r="P483" t="s">
        <v>8269</v>
      </c>
      <c r="Q483" t="s">
        <v>8309</v>
      </c>
      <c r="R483" t="s">
        <v>8315</v>
      </c>
      <c r="S483" s="5">
        <f t="shared" si="30"/>
        <v>6.1</v>
      </c>
      <c r="T483" s="4">
        <f t="shared" si="31"/>
        <v>87.142857142857139</v>
      </c>
    </row>
    <row r="484" spans="1:20" ht="45" x14ac:dyDescent="0.25">
      <c r="A484" s="3">
        <v>482</v>
      </c>
      <c r="B484" s="1" t="s">
        <v>483</v>
      </c>
      <c r="C484" s="1" t="s">
        <v>4591</v>
      </c>
      <c r="D484">
        <v>10000</v>
      </c>
      <c r="E48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s="9">
        <f t="shared" si="28"/>
        <v>42474.606944444444</v>
      </c>
      <c r="L484" s="9">
        <f t="shared" si="29"/>
        <v>42447.896875000006</v>
      </c>
      <c r="M484" t="b">
        <v>0</v>
      </c>
      <c r="N484">
        <v>1</v>
      </c>
      <c r="O484" t="b">
        <v>0</v>
      </c>
      <c r="P484" t="s">
        <v>8269</v>
      </c>
      <c r="Q484" t="s">
        <v>8309</v>
      </c>
      <c r="R484" t="s">
        <v>8315</v>
      </c>
      <c r="S484" s="5">
        <f t="shared" si="30"/>
        <v>0.1</v>
      </c>
      <c r="T484" s="4">
        <f t="shared" si="31"/>
        <v>10</v>
      </c>
    </row>
    <row r="485" spans="1:20" ht="60" x14ac:dyDescent="0.25">
      <c r="A485" s="3">
        <v>483</v>
      </c>
      <c r="B485" s="1" t="s">
        <v>484</v>
      </c>
      <c r="C485" s="1" t="s">
        <v>4592</v>
      </c>
      <c r="D485">
        <v>15000</v>
      </c>
      <c r="E48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s="9">
        <f t="shared" si="28"/>
        <v>41303.197592592594</v>
      </c>
      <c r="L485" s="9">
        <f t="shared" si="29"/>
        <v>41243.197592592594</v>
      </c>
      <c r="M485" t="b">
        <v>0</v>
      </c>
      <c r="N485">
        <v>147</v>
      </c>
      <c r="O485" t="b">
        <v>0</v>
      </c>
      <c r="P485" t="s">
        <v>8269</v>
      </c>
      <c r="Q485" t="s">
        <v>8309</v>
      </c>
      <c r="R485" t="s">
        <v>8315</v>
      </c>
      <c r="S485" s="5">
        <f t="shared" si="30"/>
        <v>50.2</v>
      </c>
      <c r="T485" s="4">
        <f t="shared" si="31"/>
        <v>51.224489795918366</v>
      </c>
    </row>
    <row r="486" spans="1:20" ht="60" x14ac:dyDescent="0.25">
      <c r="A486" s="3">
        <v>484</v>
      </c>
      <c r="B486" s="1" t="s">
        <v>485</v>
      </c>
      <c r="C486" s="1" t="s">
        <v>4593</v>
      </c>
      <c r="D486">
        <v>80000</v>
      </c>
      <c r="E48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s="9">
        <f t="shared" si="28"/>
        <v>42313.981157407412</v>
      </c>
      <c r="L486" s="9">
        <f t="shared" si="29"/>
        <v>42272.93949074074</v>
      </c>
      <c r="M486" t="b">
        <v>0</v>
      </c>
      <c r="N486">
        <v>11</v>
      </c>
      <c r="O486" t="b">
        <v>0</v>
      </c>
      <c r="P486" t="s">
        <v>8269</v>
      </c>
      <c r="Q486" t="s">
        <v>8309</v>
      </c>
      <c r="R486" t="s">
        <v>8315</v>
      </c>
      <c r="S486" s="5">
        <f t="shared" si="30"/>
        <v>0.18625</v>
      </c>
      <c r="T486" s="4">
        <f t="shared" si="31"/>
        <v>13.545454545454545</v>
      </c>
    </row>
    <row r="487" spans="1:20" ht="45" x14ac:dyDescent="0.25">
      <c r="A487" s="3">
        <v>485</v>
      </c>
      <c r="B487" s="1" t="s">
        <v>486</v>
      </c>
      <c r="C487" s="1" t="s">
        <v>4594</v>
      </c>
      <c r="D487">
        <v>37956</v>
      </c>
      <c r="E48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s="9">
        <f t="shared" si="28"/>
        <v>41411.50577546296</v>
      </c>
      <c r="L487" s="9">
        <f t="shared" si="29"/>
        <v>41381.50577546296</v>
      </c>
      <c r="M487" t="b">
        <v>0</v>
      </c>
      <c r="N487">
        <v>125</v>
      </c>
      <c r="O487" t="b">
        <v>0</v>
      </c>
      <c r="P487" t="s">
        <v>8269</v>
      </c>
      <c r="Q487" t="s">
        <v>8309</v>
      </c>
      <c r="R487" t="s">
        <v>8315</v>
      </c>
      <c r="S487" s="5">
        <f t="shared" si="30"/>
        <v>21.906971229845084</v>
      </c>
      <c r="T487" s="4">
        <f t="shared" si="31"/>
        <v>66.520080000000007</v>
      </c>
    </row>
    <row r="488" spans="1:20" ht="60" x14ac:dyDescent="0.25">
      <c r="A488" s="3">
        <v>486</v>
      </c>
      <c r="B488" s="1" t="s">
        <v>487</v>
      </c>
      <c r="C488" s="1" t="s">
        <v>4595</v>
      </c>
      <c r="D488">
        <v>550000</v>
      </c>
      <c r="E48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s="9">
        <f t="shared" si="28"/>
        <v>41791.94258101852</v>
      </c>
      <c r="L488" s="9">
        <f t="shared" si="29"/>
        <v>41761.94258101852</v>
      </c>
      <c r="M488" t="b">
        <v>0</v>
      </c>
      <c r="N488">
        <v>1</v>
      </c>
      <c r="O488" t="b">
        <v>0</v>
      </c>
      <c r="P488" t="s">
        <v>8269</v>
      </c>
      <c r="Q488" t="s">
        <v>8309</v>
      </c>
      <c r="R488" t="s">
        <v>8315</v>
      </c>
      <c r="S488" s="5">
        <f t="shared" si="30"/>
        <v>9.0909090909090905E-3</v>
      </c>
      <c r="T488" s="4">
        <f t="shared" si="31"/>
        <v>50</v>
      </c>
    </row>
    <row r="489" spans="1:20" ht="60" x14ac:dyDescent="0.25">
      <c r="A489" s="3">
        <v>487</v>
      </c>
      <c r="B489" s="1" t="s">
        <v>488</v>
      </c>
      <c r="C489" s="1" t="s">
        <v>4596</v>
      </c>
      <c r="D489">
        <v>50000</v>
      </c>
      <c r="E489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s="9">
        <f t="shared" si="28"/>
        <v>42729.636504629627</v>
      </c>
      <c r="L489" s="9">
        <f t="shared" si="29"/>
        <v>42669.594837962963</v>
      </c>
      <c r="M489" t="b">
        <v>0</v>
      </c>
      <c r="N489">
        <v>0</v>
      </c>
      <c r="O489" t="b">
        <v>0</v>
      </c>
      <c r="P489" t="s">
        <v>8269</v>
      </c>
      <c r="Q489" t="s">
        <v>8309</v>
      </c>
      <c r="R489" t="s">
        <v>8315</v>
      </c>
      <c r="S489" s="5">
        <f t="shared" si="30"/>
        <v>0</v>
      </c>
      <c r="T489" s="4" t="e">
        <f t="shared" si="31"/>
        <v>#DIV/0!</v>
      </c>
    </row>
    <row r="490" spans="1:20" ht="45" x14ac:dyDescent="0.25">
      <c r="A490" s="3">
        <v>488</v>
      </c>
      <c r="B490" s="1" t="s">
        <v>489</v>
      </c>
      <c r="C490" s="1" t="s">
        <v>4597</v>
      </c>
      <c r="D490">
        <v>12000</v>
      </c>
      <c r="E490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s="9">
        <f t="shared" si="28"/>
        <v>42744.054398148146</v>
      </c>
      <c r="L490" s="9">
        <f t="shared" si="29"/>
        <v>42714.054398148146</v>
      </c>
      <c r="M490" t="b">
        <v>0</v>
      </c>
      <c r="N490">
        <v>0</v>
      </c>
      <c r="O490" t="b">
        <v>0</v>
      </c>
      <c r="P490" t="s">
        <v>8269</v>
      </c>
      <c r="Q490" t="s">
        <v>8309</v>
      </c>
      <c r="R490" t="s">
        <v>8315</v>
      </c>
      <c r="S490" s="5">
        <f t="shared" si="30"/>
        <v>0</v>
      </c>
      <c r="T490" s="4" t="e">
        <f t="shared" si="31"/>
        <v>#DIV/0!</v>
      </c>
    </row>
    <row r="491" spans="1:20" ht="45" x14ac:dyDescent="0.25">
      <c r="A491" s="3">
        <v>489</v>
      </c>
      <c r="B491" s="1" t="s">
        <v>490</v>
      </c>
      <c r="C491" s="1" t="s">
        <v>4598</v>
      </c>
      <c r="D491">
        <v>74997</v>
      </c>
      <c r="E491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s="9">
        <f t="shared" si="28"/>
        <v>40913.481249999997</v>
      </c>
      <c r="L491" s="9">
        <f t="shared" si="29"/>
        <v>40882.481666666667</v>
      </c>
      <c r="M491" t="b">
        <v>0</v>
      </c>
      <c r="N491">
        <v>3</v>
      </c>
      <c r="O491" t="b">
        <v>0</v>
      </c>
      <c r="P491" t="s">
        <v>8269</v>
      </c>
      <c r="Q491" t="s">
        <v>8309</v>
      </c>
      <c r="R491" t="s">
        <v>8315</v>
      </c>
      <c r="S491" s="5">
        <f t="shared" si="30"/>
        <v>0.28667813379201834</v>
      </c>
      <c r="T491" s="4">
        <f t="shared" si="31"/>
        <v>71.666666666666671</v>
      </c>
    </row>
    <row r="492" spans="1:20" ht="15.75" x14ac:dyDescent="0.25">
      <c r="A492" s="3">
        <v>490</v>
      </c>
      <c r="B492" s="1" t="s">
        <v>491</v>
      </c>
      <c r="C492" s="1" t="s">
        <v>4599</v>
      </c>
      <c r="D492">
        <v>1000</v>
      </c>
      <c r="E492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s="9">
        <f t="shared" si="28"/>
        <v>41143.968576388892</v>
      </c>
      <c r="L492" s="9">
        <f t="shared" si="29"/>
        <v>41113.968576388892</v>
      </c>
      <c r="M492" t="b">
        <v>0</v>
      </c>
      <c r="N492">
        <v>0</v>
      </c>
      <c r="O492" t="b">
        <v>0</v>
      </c>
      <c r="P492" t="s">
        <v>8269</v>
      </c>
      <c r="Q492" t="s">
        <v>8309</v>
      </c>
      <c r="R492" t="s">
        <v>8315</v>
      </c>
      <c r="S492" s="5">
        <f t="shared" si="30"/>
        <v>0</v>
      </c>
      <c r="T492" s="4" t="e">
        <f t="shared" si="31"/>
        <v>#DIV/0!</v>
      </c>
    </row>
    <row r="493" spans="1:20" ht="45" x14ac:dyDescent="0.25">
      <c r="A493" s="3">
        <v>491</v>
      </c>
      <c r="B493" s="1" t="s">
        <v>492</v>
      </c>
      <c r="C493" s="1" t="s">
        <v>4600</v>
      </c>
      <c r="D493">
        <v>10000</v>
      </c>
      <c r="E493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s="9">
        <f t="shared" si="28"/>
        <v>42396.982627314821</v>
      </c>
      <c r="L493" s="9">
        <f t="shared" si="29"/>
        <v>42366.982627314821</v>
      </c>
      <c r="M493" t="b">
        <v>0</v>
      </c>
      <c r="N493">
        <v>0</v>
      </c>
      <c r="O493" t="b">
        <v>0</v>
      </c>
      <c r="P493" t="s">
        <v>8269</v>
      </c>
      <c r="Q493" t="s">
        <v>8309</v>
      </c>
      <c r="R493" t="s">
        <v>8315</v>
      </c>
      <c r="S493" s="5">
        <f t="shared" si="30"/>
        <v>0</v>
      </c>
      <c r="T493" s="4" t="e">
        <f t="shared" si="31"/>
        <v>#DIV/0!</v>
      </c>
    </row>
    <row r="494" spans="1:20" ht="60" x14ac:dyDescent="0.25">
      <c r="A494" s="3">
        <v>492</v>
      </c>
      <c r="B494" s="1" t="s">
        <v>493</v>
      </c>
      <c r="C494" s="1" t="s">
        <v>4601</v>
      </c>
      <c r="D494">
        <v>10000000</v>
      </c>
      <c r="E49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s="9">
        <f t="shared" si="28"/>
        <v>42656.03506944445</v>
      </c>
      <c r="L494" s="9">
        <f t="shared" si="29"/>
        <v>42596.03506944445</v>
      </c>
      <c r="M494" t="b">
        <v>0</v>
      </c>
      <c r="N494">
        <v>0</v>
      </c>
      <c r="O494" t="b">
        <v>0</v>
      </c>
      <c r="P494" t="s">
        <v>8269</v>
      </c>
      <c r="Q494" t="s">
        <v>8309</v>
      </c>
      <c r="R494" t="s">
        <v>8315</v>
      </c>
      <c r="S494" s="5">
        <f t="shared" si="30"/>
        <v>0</v>
      </c>
      <c r="T494" s="4" t="e">
        <f t="shared" si="31"/>
        <v>#DIV/0!</v>
      </c>
    </row>
    <row r="495" spans="1:20" ht="45" x14ac:dyDescent="0.25">
      <c r="A495" s="3">
        <v>493</v>
      </c>
      <c r="B495" s="1" t="s">
        <v>494</v>
      </c>
      <c r="C495" s="1" t="s">
        <v>4602</v>
      </c>
      <c r="D495">
        <v>30000</v>
      </c>
      <c r="E49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s="9">
        <f t="shared" si="28"/>
        <v>42144.726134259254</v>
      </c>
      <c r="L495" s="9">
        <f t="shared" si="29"/>
        <v>42114.726134259254</v>
      </c>
      <c r="M495" t="b">
        <v>0</v>
      </c>
      <c r="N495">
        <v>0</v>
      </c>
      <c r="O495" t="b">
        <v>0</v>
      </c>
      <c r="P495" t="s">
        <v>8269</v>
      </c>
      <c r="Q495" t="s">
        <v>8309</v>
      </c>
      <c r="R495" t="s">
        <v>8315</v>
      </c>
      <c r="S495" s="5">
        <f t="shared" si="30"/>
        <v>0</v>
      </c>
      <c r="T495" s="4" t="e">
        <f t="shared" si="31"/>
        <v>#DIV/0!</v>
      </c>
    </row>
    <row r="496" spans="1:20" ht="60" x14ac:dyDescent="0.25">
      <c r="A496" s="3">
        <v>494</v>
      </c>
      <c r="B496" s="1" t="s">
        <v>495</v>
      </c>
      <c r="C496" s="1" t="s">
        <v>4603</v>
      </c>
      <c r="D496">
        <v>20000</v>
      </c>
      <c r="E49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s="9">
        <f t="shared" si="28"/>
        <v>41823.125</v>
      </c>
      <c r="L496" s="9">
        <f t="shared" si="29"/>
        <v>41799.830613425926</v>
      </c>
      <c r="M496" t="b">
        <v>0</v>
      </c>
      <c r="N496">
        <v>3</v>
      </c>
      <c r="O496" t="b">
        <v>0</v>
      </c>
      <c r="P496" t="s">
        <v>8269</v>
      </c>
      <c r="Q496" t="s">
        <v>8309</v>
      </c>
      <c r="R496" t="s">
        <v>8315</v>
      </c>
      <c r="S496" s="5">
        <f t="shared" si="30"/>
        <v>0.155</v>
      </c>
      <c r="T496" s="4">
        <f t="shared" si="31"/>
        <v>10.333333333333334</v>
      </c>
    </row>
    <row r="497" spans="1:20" ht="45" x14ac:dyDescent="0.25">
      <c r="A497" s="3">
        <v>495</v>
      </c>
      <c r="B497" s="1" t="s">
        <v>496</v>
      </c>
      <c r="C497" s="1" t="s">
        <v>4604</v>
      </c>
      <c r="D497">
        <v>7000</v>
      </c>
      <c r="E49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s="9">
        <f t="shared" si="28"/>
        <v>42201.827604166669</v>
      </c>
      <c r="L497" s="9">
        <f t="shared" si="29"/>
        <v>42171.827604166669</v>
      </c>
      <c r="M497" t="b">
        <v>0</v>
      </c>
      <c r="N497">
        <v>0</v>
      </c>
      <c r="O497" t="b">
        <v>0</v>
      </c>
      <c r="P497" t="s">
        <v>8269</v>
      </c>
      <c r="Q497" t="s">
        <v>8309</v>
      </c>
      <c r="R497" t="s">
        <v>8315</v>
      </c>
      <c r="S497" s="5">
        <f t="shared" si="30"/>
        <v>0</v>
      </c>
      <c r="T497" s="4" t="e">
        <f t="shared" si="31"/>
        <v>#DIV/0!</v>
      </c>
    </row>
    <row r="498" spans="1:20" ht="45" x14ac:dyDescent="0.25">
      <c r="A498" s="3">
        <v>496</v>
      </c>
      <c r="B498" s="1" t="s">
        <v>497</v>
      </c>
      <c r="C498" s="1" t="s">
        <v>4605</v>
      </c>
      <c r="D498">
        <v>60000</v>
      </c>
      <c r="E49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s="9">
        <f t="shared" si="28"/>
        <v>41680.93141203704</v>
      </c>
      <c r="L498" s="9">
        <f t="shared" si="29"/>
        <v>41620.93141203704</v>
      </c>
      <c r="M498" t="b">
        <v>0</v>
      </c>
      <c r="N498">
        <v>1</v>
      </c>
      <c r="O498" t="b">
        <v>0</v>
      </c>
      <c r="P498" t="s">
        <v>8269</v>
      </c>
      <c r="Q498" t="s">
        <v>8309</v>
      </c>
      <c r="R498" t="s">
        <v>8315</v>
      </c>
      <c r="S498" s="5">
        <f t="shared" si="30"/>
        <v>1.6666666666666668E-3</v>
      </c>
      <c r="T498" s="4">
        <f t="shared" si="31"/>
        <v>1</v>
      </c>
    </row>
    <row r="499" spans="1:20" ht="15.75" x14ac:dyDescent="0.25">
      <c r="A499" s="3">
        <v>497</v>
      </c>
      <c r="B499" s="1" t="s">
        <v>498</v>
      </c>
      <c r="C499" s="1" t="s">
        <v>4606</v>
      </c>
      <c r="D499">
        <v>4480</v>
      </c>
      <c r="E499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s="9">
        <f t="shared" si="28"/>
        <v>41998.208333333328</v>
      </c>
      <c r="L499" s="9">
        <f t="shared" si="29"/>
        <v>41945.037789351853</v>
      </c>
      <c r="M499" t="b">
        <v>0</v>
      </c>
      <c r="N499">
        <v>3</v>
      </c>
      <c r="O499" t="b">
        <v>0</v>
      </c>
      <c r="P499" t="s">
        <v>8269</v>
      </c>
      <c r="Q499" t="s">
        <v>8309</v>
      </c>
      <c r="R499" t="s">
        <v>8315</v>
      </c>
      <c r="S499" s="5">
        <f t="shared" si="30"/>
        <v>0.6696428571428571</v>
      </c>
      <c r="T499" s="4">
        <f t="shared" si="31"/>
        <v>10</v>
      </c>
    </row>
    <row r="500" spans="1:20" ht="45" x14ac:dyDescent="0.25">
      <c r="A500" s="3">
        <v>498</v>
      </c>
      <c r="B500" s="1" t="s">
        <v>499</v>
      </c>
      <c r="C500" s="1" t="s">
        <v>4607</v>
      </c>
      <c r="D500">
        <v>65108</v>
      </c>
      <c r="E500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s="9">
        <f t="shared" si="28"/>
        <v>40900.762141203704</v>
      </c>
      <c r="L500" s="9">
        <f t="shared" si="29"/>
        <v>40858.762141203704</v>
      </c>
      <c r="M500" t="b">
        <v>0</v>
      </c>
      <c r="N500">
        <v>22</v>
      </c>
      <c r="O500" t="b">
        <v>0</v>
      </c>
      <c r="P500" t="s">
        <v>8269</v>
      </c>
      <c r="Q500" t="s">
        <v>8309</v>
      </c>
      <c r="R500" t="s">
        <v>8315</v>
      </c>
      <c r="S500" s="5">
        <f t="shared" si="30"/>
        <v>4.5985132395404564</v>
      </c>
      <c r="T500" s="4">
        <f t="shared" si="31"/>
        <v>136.09090909090909</v>
      </c>
    </row>
    <row r="501" spans="1:20" ht="60" x14ac:dyDescent="0.25">
      <c r="A501" s="3">
        <v>499</v>
      </c>
      <c r="B501" s="1" t="s">
        <v>500</v>
      </c>
      <c r="C501" s="1" t="s">
        <v>4608</v>
      </c>
      <c r="D501">
        <v>20000</v>
      </c>
      <c r="E501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s="9">
        <f t="shared" si="28"/>
        <v>40098.874305555553</v>
      </c>
      <c r="L501" s="9">
        <f t="shared" si="29"/>
        <v>40043.895462962959</v>
      </c>
      <c r="M501" t="b">
        <v>0</v>
      </c>
      <c r="N501">
        <v>26</v>
      </c>
      <c r="O501" t="b">
        <v>0</v>
      </c>
      <c r="P501" t="s">
        <v>8269</v>
      </c>
      <c r="Q501" t="s">
        <v>8309</v>
      </c>
      <c r="R501" t="s">
        <v>8315</v>
      </c>
      <c r="S501" s="5">
        <f t="shared" si="30"/>
        <v>9.5500000000000007</v>
      </c>
      <c r="T501" s="4">
        <f t="shared" si="31"/>
        <v>73.461538461538467</v>
      </c>
    </row>
    <row r="502" spans="1:20" ht="60" x14ac:dyDescent="0.25">
      <c r="A502" s="3">
        <v>500</v>
      </c>
      <c r="B502" s="1" t="s">
        <v>501</v>
      </c>
      <c r="C502" s="1" t="s">
        <v>4609</v>
      </c>
      <c r="D502">
        <v>6500</v>
      </c>
      <c r="E502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s="9">
        <f t="shared" si="28"/>
        <v>40306.927777777775</v>
      </c>
      <c r="L502" s="9">
        <f t="shared" si="29"/>
        <v>40247.886006944449</v>
      </c>
      <c r="M502" t="b">
        <v>0</v>
      </c>
      <c r="N502">
        <v>4</v>
      </c>
      <c r="O502" t="b">
        <v>0</v>
      </c>
      <c r="P502" t="s">
        <v>8269</v>
      </c>
      <c r="Q502" t="s">
        <v>8309</v>
      </c>
      <c r="R502" t="s">
        <v>8315</v>
      </c>
      <c r="S502" s="5">
        <f t="shared" si="30"/>
        <v>3.3076923076923079</v>
      </c>
      <c r="T502" s="4">
        <f t="shared" si="31"/>
        <v>53.75</v>
      </c>
    </row>
    <row r="503" spans="1:20" ht="60" x14ac:dyDescent="0.25">
      <c r="A503" s="3">
        <v>501</v>
      </c>
      <c r="B503" s="1" t="s">
        <v>502</v>
      </c>
      <c r="C503" s="1" t="s">
        <v>4610</v>
      </c>
      <c r="D503">
        <v>10000</v>
      </c>
      <c r="E503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s="9">
        <f t="shared" si="28"/>
        <v>40733.234386574077</v>
      </c>
      <c r="L503" s="9">
        <f t="shared" si="29"/>
        <v>40703.234386574077</v>
      </c>
      <c r="M503" t="b">
        <v>0</v>
      </c>
      <c r="N503">
        <v>0</v>
      </c>
      <c r="O503" t="b">
        <v>0</v>
      </c>
      <c r="P503" t="s">
        <v>8269</v>
      </c>
      <c r="Q503" t="s">
        <v>8309</v>
      </c>
      <c r="R503" t="s">
        <v>8315</v>
      </c>
      <c r="S503" s="5">
        <f t="shared" si="30"/>
        <v>0</v>
      </c>
      <c r="T503" s="4" t="e">
        <f t="shared" si="31"/>
        <v>#DIV/0!</v>
      </c>
    </row>
    <row r="504" spans="1:20" ht="60" x14ac:dyDescent="0.25">
      <c r="A504" s="3">
        <v>502</v>
      </c>
      <c r="B504" s="1" t="s">
        <v>503</v>
      </c>
      <c r="C504" s="1" t="s">
        <v>4611</v>
      </c>
      <c r="D504">
        <v>20000</v>
      </c>
      <c r="E50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s="9">
        <f t="shared" si="28"/>
        <v>40986.511863425927</v>
      </c>
      <c r="L504" s="9">
        <f t="shared" si="29"/>
        <v>40956.553530092591</v>
      </c>
      <c r="M504" t="b">
        <v>0</v>
      </c>
      <c r="N504">
        <v>4</v>
      </c>
      <c r="O504" t="b">
        <v>0</v>
      </c>
      <c r="P504" t="s">
        <v>8269</v>
      </c>
      <c r="Q504" t="s">
        <v>8309</v>
      </c>
      <c r="R504" t="s">
        <v>8315</v>
      </c>
      <c r="S504" s="5">
        <f t="shared" si="30"/>
        <v>1.1499999999999999</v>
      </c>
      <c r="T504" s="4">
        <f t="shared" si="31"/>
        <v>57.5</v>
      </c>
    </row>
    <row r="505" spans="1:20" ht="60" x14ac:dyDescent="0.25">
      <c r="A505" s="3">
        <v>503</v>
      </c>
      <c r="B505" s="1" t="s">
        <v>504</v>
      </c>
      <c r="C505" s="1" t="s">
        <v>4612</v>
      </c>
      <c r="D505">
        <v>6500</v>
      </c>
      <c r="E50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s="9">
        <f t="shared" si="28"/>
        <v>42021.526655092588</v>
      </c>
      <c r="L505" s="9">
        <f t="shared" si="29"/>
        <v>41991.526655092588</v>
      </c>
      <c r="M505" t="b">
        <v>0</v>
      </c>
      <c r="N505">
        <v>9</v>
      </c>
      <c r="O505" t="b">
        <v>0</v>
      </c>
      <c r="P505" t="s">
        <v>8269</v>
      </c>
      <c r="Q505" t="s">
        <v>8309</v>
      </c>
      <c r="R505" t="s">
        <v>8315</v>
      </c>
      <c r="S505" s="5">
        <f t="shared" si="30"/>
        <v>1.7538461538461538</v>
      </c>
      <c r="T505" s="4">
        <f t="shared" si="31"/>
        <v>12.666666666666666</v>
      </c>
    </row>
    <row r="506" spans="1:20" ht="60" x14ac:dyDescent="0.25">
      <c r="A506" s="3">
        <v>504</v>
      </c>
      <c r="B506" s="1" t="s">
        <v>505</v>
      </c>
      <c r="C506" s="1" t="s">
        <v>4613</v>
      </c>
      <c r="D506">
        <v>24500</v>
      </c>
      <c r="E50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s="9">
        <f t="shared" si="28"/>
        <v>41009.941979166666</v>
      </c>
      <c r="L506" s="9">
        <f t="shared" si="29"/>
        <v>40949.98364583333</v>
      </c>
      <c r="M506" t="b">
        <v>0</v>
      </c>
      <c r="N506">
        <v>5</v>
      </c>
      <c r="O506" t="b">
        <v>0</v>
      </c>
      <c r="P506" t="s">
        <v>8269</v>
      </c>
      <c r="Q506" t="s">
        <v>8309</v>
      </c>
      <c r="R506" t="s">
        <v>8315</v>
      </c>
      <c r="S506" s="5">
        <f t="shared" si="30"/>
        <v>1.3673469387755102</v>
      </c>
      <c r="T506" s="4">
        <f t="shared" si="31"/>
        <v>67</v>
      </c>
    </row>
    <row r="507" spans="1:20" ht="45" x14ac:dyDescent="0.25">
      <c r="A507" s="3">
        <v>505</v>
      </c>
      <c r="B507" s="1" t="s">
        <v>506</v>
      </c>
      <c r="C507" s="1" t="s">
        <v>4614</v>
      </c>
      <c r="D507">
        <v>12000</v>
      </c>
      <c r="E50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s="9">
        <f t="shared" si="28"/>
        <v>42363.098217592589</v>
      </c>
      <c r="L507" s="9">
        <f t="shared" si="29"/>
        <v>42318.098217592589</v>
      </c>
      <c r="M507" t="b">
        <v>0</v>
      </c>
      <c r="N507">
        <v>14</v>
      </c>
      <c r="O507" t="b">
        <v>0</v>
      </c>
      <c r="P507" t="s">
        <v>8269</v>
      </c>
      <c r="Q507" t="s">
        <v>8309</v>
      </c>
      <c r="R507" t="s">
        <v>8315</v>
      </c>
      <c r="S507" s="5">
        <f t="shared" si="30"/>
        <v>0.43333333333333329</v>
      </c>
      <c r="T507" s="4">
        <f t="shared" si="31"/>
        <v>3.7142857142857144</v>
      </c>
    </row>
    <row r="508" spans="1:20" ht="45" x14ac:dyDescent="0.25">
      <c r="A508" s="3">
        <v>506</v>
      </c>
      <c r="B508" s="1" t="s">
        <v>507</v>
      </c>
      <c r="C508" s="1" t="s">
        <v>4615</v>
      </c>
      <c r="D508">
        <v>200000</v>
      </c>
      <c r="E50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s="9">
        <f t="shared" si="28"/>
        <v>41496.552314814813</v>
      </c>
      <c r="L508" s="9">
        <f t="shared" si="29"/>
        <v>41466.552314814813</v>
      </c>
      <c r="M508" t="b">
        <v>0</v>
      </c>
      <c r="N508">
        <v>1</v>
      </c>
      <c r="O508" t="b">
        <v>0</v>
      </c>
      <c r="P508" t="s">
        <v>8269</v>
      </c>
      <c r="Q508" t="s">
        <v>8309</v>
      </c>
      <c r="R508" t="s">
        <v>8315</v>
      </c>
      <c r="S508" s="5">
        <f t="shared" si="30"/>
        <v>0.125</v>
      </c>
      <c r="T508" s="4">
        <f t="shared" si="31"/>
        <v>250</v>
      </c>
    </row>
    <row r="509" spans="1:20" ht="60" x14ac:dyDescent="0.25">
      <c r="A509" s="3">
        <v>507</v>
      </c>
      <c r="B509" s="1" t="s">
        <v>508</v>
      </c>
      <c r="C509" s="1" t="s">
        <v>4616</v>
      </c>
      <c r="D509">
        <v>20000</v>
      </c>
      <c r="E509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s="9">
        <f t="shared" si="28"/>
        <v>41201.958993055552</v>
      </c>
      <c r="L509" s="9">
        <f t="shared" si="29"/>
        <v>41156.958993055552</v>
      </c>
      <c r="M509" t="b">
        <v>0</v>
      </c>
      <c r="N509">
        <v>10</v>
      </c>
      <c r="O509" t="b">
        <v>0</v>
      </c>
      <c r="P509" t="s">
        <v>8269</v>
      </c>
      <c r="Q509" t="s">
        <v>8309</v>
      </c>
      <c r="R509" t="s">
        <v>8315</v>
      </c>
      <c r="S509" s="5">
        <f t="shared" si="30"/>
        <v>3.2</v>
      </c>
      <c r="T509" s="4">
        <f t="shared" si="31"/>
        <v>64</v>
      </c>
    </row>
    <row r="510" spans="1:20" ht="60" x14ac:dyDescent="0.25">
      <c r="A510" s="3">
        <v>508</v>
      </c>
      <c r="B510" s="1" t="s">
        <v>509</v>
      </c>
      <c r="C510" s="1" t="s">
        <v>4617</v>
      </c>
      <c r="D510">
        <v>50000</v>
      </c>
      <c r="E510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s="9">
        <f t="shared" si="28"/>
        <v>41054.593055555553</v>
      </c>
      <c r="L510" s="9">
        <f t="shared" si="29"/>
        <v>40995.024317129632</v>
      </c>
      <c r="M510" t="b">
        <v>0</v>
      </c>
      <c r="N510">
        <v>3</v>
      </c>
      <c r="O510" t="b">
        <v>0</v>
      </c>
      <c r="P510" t="s">
        <v>8269</v>
      </c>
      <c r="Q510" t="s">
        <v>8309</v>
      </c>
      <c r="R510" t="s">
        <v>8315</v>
      </c>
      <c r="S510" s="5">
        <f t="shared" si="30"/>
        <v>0.8</v>
      </c>
      <c r="T510" s="4">
        <f t="shared" si="31"/>
        <v>133.33333333333334</v>
      </c>
    </row>
    <row r="511" spans="1:20" ht="45" x14ac:dyDescent="0.25">
      <c r="A511" s="3">
        <v>509</v>
      </c>
      <c r="B511" s="1" t="s">
        <v>510</v>
      </c>
      <c r="C511" s="1" t="s">
        <v>4618</v>
      </c>
      <c r="D511">
        <v>5000</v>
      </c>
      <c r="E511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s="9">
        <f t="shared" si="28"/>
        <v>42183.631597222222</v>
      </c>
      <c r="L511" s="9">
        <f t="shared" si="29"/>
        <v>42153.631597222222</v>
      </c>
      <c r="M511" t="b">
        <v>0</v>
      </c>
      <c r="N511">
        <v>1</v>
      </c>
      <c r="O511" t="b">
        <v>0</v>
      </c>
      <c r="P511" t="s">
        <v>8269</v>
      </c>
      <c r="Q511" t="s">
        <v>8309</v>
      </c>
      <c r="R511" t="s">
        <v>8315</v>
      </c>
      <c r="S511" s="5">
        <f t="shared" si="30"/>
        <v>0.2</v>
      </c>
      <c r="T511" s="4">
        <f t="shared" si="31"/>
        <v>10</v>
      </c>
    </row>
    <row r="512" spans="1:20" ht="45" x14ac:dyDescent="0.25">
      <c r="A512" s="3">
        <v>510</v>
      </c>
      <c r="B512" s="1" t="s">
        <v>511</v>
      </c>
      <c r="C512" s="1" t="s">
        <v>4619</v>
      </c>
      <c r="D512">
        <v>14000</v>
      </c>
      <c r="E512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s="9">
        <f t="shared" si="28"/>
        <v>42430.176377314812</v>
      </c>
      <c r="L512" s="9">
        <f t="shared" si="29"/>
        <v>42400.176377314812</v>
      </c>
      <c r="M512" t="b">
        <v>0</v>
      </c>
      <c r="N512">
        <v>0</v>
      </c>
      <c r="O512" t="b">
        <v>0</v>
      </c>
      <c r="P512" t="s">
        <v>8269</v>
      </c>
      <c r="Q512" t="s">
        <v>8309</v>
      </c>
      <c r="R512" t="s">
        <v>8315</v>
      </c>
      <c r="S512" s="5">
        <f t="shared" si="30"/>
        <v>0</v>
      </c>
      <c r="T512" s="4" t="e">
        <f t="shared" si="31"/>
        <v>#DIV/0!</v>
      </c>
    </row>
    <row r="513" spans="1:20" ht="45" x14ac:dyDescent="0.25">
      <c r="A513" s="3">
        <v>511</v>
      </c>
      <c r="B513" s="1" t="s">
        <v>512</v>
      </c>
      <c r="C513" s="1" t="s">
        <v>4620</v>
      </c>
      <c r="D513">
        <v>5000</v>
      </c>
      <c r="E513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s="9">
        <f t="shared" si="28"/>
        <v>41370.261365740742</v>
      </c>
      <c r="L513" s="9">
        <f t="shared" si="29"/>
        <v>41340.303032407406</v>
      </c>
      <c r="M513" t="b">
        <v>0</v>
      </c>
      <c r="N513">
        <v>5</v>
      </c>
      <c r="O513" t="b">
        <v>0</v>
      </c>
      <c r="P513" t="s">
        <v>8269</v>
      </c>
      <c r="Q513" t="s">
        <v>8309</v>
      </c>
      <c r="R513" t="s">
        <v>8315</v>
      </c>
      <c r="S513" s="5">
        <f t="shared" si="30"/>
        <v>3</v>
      </c>
      <c r="T513" s="4">
        <f t="shared" si="31"/>
        <v>30</v>
      </c>
    </row>
    <row r="514" spans="1:20" ht="60" x14ac:dyDescent="0.25">
      <c r="A514" s="3">
        <v>512</v>
      </c>
      <c r="B514" s="1" t="s">
        <v>513</v>
      </c>
      <c r="C514" s="1" t="s">
        <v>4621</v>
      </c>
      <c r="D514">
        <v>8000</v>
      </c>
      <c r="E51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s="9">
        <f t="shared" si="28"/>
        <v>42694.783877314811</v>
      </c>
      <c r="L514" s="9">
        <f t="shared" si="29"/>
        <v>42649.742210648154</v>
      </c>
      <c r="M514" t="b">
        <v>0</v>
      </c>
      <c r="N514">
        <v>2</v>
      </c>
      <c r="O514" t="b">
        <v>0</v>
      </c>
      <c r="P514" t="s">
        <v>8269</v>
      </c>
      <c r="Q514" t="s">
        <v>8309</v>
      </c>
      <c r="R514" t="s">
        <v>8315</v>
      </c>
      <c r="S514" s="5">
        <f t="shared" si="30"/>
        <v>0.13749999999999998</v>
      </c>
      <c r="T514" s="4">
        <f t="shared" si="31"/>
        <v>5.5</v>
      </c>
    </row>
    <row r="515" spans="1:20" ht="45" x14ac:dyDescent="0.25">
      <c r="A515" s="3">
        <v>513</v>
      </c>
      <c r="B515" s="1" t="s">
        <v>514</v>
      </c>
      <c r="C515" s="1" t="s">
        <v>4622</v>
      </c>
      <c r="D515">
        <v>50000</v>
      </c>
      <c r="E51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s="9">
        <f t="shared" ref="K515:K578" si="32">(((I515/60)/60)/24)+DATE(1970,1,1)</f>
        <v>42597.291666666672</v>
      </c>
      <c r="L515" s="9">
        <f t="shared" ref="L515:L578" si="33">(((J515/60)/60)/24)+DATE(1970,1,1)</f>
        <v>42552.653993055559</v>
      </c>
      <c r="M515" t="b">
        <v>0</v>
      </c>
      <c r="N515">
        <v>68</v>
      </c>
      <c r="O515" t="b">
        <v>0</v>
      </c>
      <c r="P515" t="s">
        <v>8269</v>
      </c>
      <c r="Q515" t="s">
        <v>8309</v>
      </c>
      <c r="R515" t="s">
        <v>8315</v>
      </c>
      <c r="S515" s="5">
        <f t="shared" ref="S515:S578" si="34">+(E515/D515)*100</f>
        <v>13.923999999999999</v>
      </c>
      <c r="T515" s="4">
        <f t="shared" ref="T515:T578" si="35">+E515/N515</f>
        <v>102.38235294117646</v>
      </c>
    </row>
    <row r="516" spans="1:20" ht="45" x14ac:dyDescent="0.25">
      <c r="A516" s="3">
        <v>514</v>
      </c>
      <c r="B516" s="1" t="s">
        <v>515</v>
      </c>
      <c r="C516" s="1" t="s">
        <v>4623</v>
      </c>
      <c r="D516">
        <v>1500</v>
      </c>
      <c r="E51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s="9">
        <f t="shared" si="32"/>
        <v>41860.613969907405</v>
      </c>
      <c r="L516" s="9">
        <f t="shared" si="33"/>
        <v>41830.613969907405</v>
      </c>
      <c r="M516" t="b">
        <v>0</v>
      </c>
      <c r="N516">
        <v>3</v>
      </c>
      <c r="O516" t="b">
        <v>0</v>
      </c>
      <c r="P516" t="s">
        <v>8269</v>
      </c>
      <c r="Q516" t="s">
        <v>8309</v>
      </c>
      <c r="R516" t="s">
        <v>8315</v>
      </c>
      <c r="S516" s="5">
        <f t="shared" si="34"/>
        <v>3.3333333333333335</v>
      </c>
      <c r="T516" s="4">
        <f t="shared" si="35"/>
        <v>16.666666666666668</v>
      </c>
    </row>
    <row r="517" spans="1:20" ht="45" x14ac:dyDescent="0.25">
      <c r="A517" s="3">
        <v>515</v>
      </c>
      <c r="B517" s="1" t="s">
        <v>516</v>
      </c>
      <c r="C517" s="1" t="s">
        <v>4624</v>
      </c>
      <c r="D517">
        <v>97000</v>
      </c>
      <c r="E51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s="9">
        <f t="shared" si="32"/>
        <v>42367.490752314814</v>
      </c>
      <c r="L517" s="9">
        <f t="shared" si="33"/>
        <v>42327.490752314814</v>
      </c>
      <c r="M517" t="b">
        <v>0</v>
      </c>
      <c r="N517">
        <v>34</v>
      </c>
      <c r="O517" t="b">
        <v>0</v>
      </c>
      <c r="P517" t="s">
        <v>8269</v>
      </c>
      <c r="Q517" t="s">
        <v>8309</v>
      </c>
      <c r="R517" t="s">
        <v>8315</v>
      </c>
      <c r="S517" s="5">
        <f t="shared" si="34"/>
        <v>25.41340206185567</v>
      </c>
      <c r="T517" s="4">
        <f t="shared" si="35"/>
        <v>725.02941176470586</v>
      </c>
    </row>
    <row r="518" spans="1:20" ht="30" x14ac:dyDescent="0.25">
      <c r="A518" s="3">
        <v>516</v>
      </c>
      <c r="B518" s="1" t="s">
        <v>517</v>
      </c>
      <c r="C518" s="1" t="s">
        <v>4625</v>
      </c>
      <c r="D518">
        <v>5000</v>
      </c>
      <c r="E51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s="9">
        <f t="shared" si="32"/>
        <v>42151.778703703705</v>
      </c>
      <c r="L518" s="9">
        <f t="shared" si="33"/>
        <v>42091.778703703705</v>
      </c>
      <c r="M518" t="b">
        <v>0</v>
      </c>
      <c r="N518">
        <v>0</v>
      </c>
      <c r="O518" t="b">
        <v>0</v>
      </c>
      <c r="P518" t="s">
        <v>8269</v>
      </c>
      <c r="Q518" t="s">
        <v>8309</v>
      </c>
      <c r="R518" t="s">
        <v>8315</v>
      </c>
      <c r="S518" s="5">
        <f t="shared" si="34"/>
        <v>0</v>
      </c>
      <c r="T518" s="4" t="e">
        <f t="shared" si="35"/>
        <v>#DIV/0!</v>
      </c>
    </row>
    <row r="519" spans="1:20" ht="60" x14ac:dyDescent="0.25">
      <c r="A519" s="3">
        <v>517</v>
      </c>
      <c r="B519" s="1" t="s">
        <v>518</v>
      </c>
      <c r="C519" s="1" t="s">
        <v>4626</v>
      </c>
      <c r="D519">
        <v>15000</v>
      </c>
      <c r="E519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s="9">
        <f t="shared" si="32"/>
        <v>42768.615289351852</v>
      </c>
      <c r="L519" s="9">
        <f t="shared" si="33"/>
        <v>42738.615289351852</v>
      </c>
      <c r="M519" t="b">
        <v>0</v>
      </c>
      <c r="N519">
        <v>3</v>
      </c>
      <c r="O519" t="b">
        <v>0</v>
      </c>
      <c r="P519" t="s">
        <v>8269</v>
      </c>
      <c r="Q519" t="s">
        <v>8309</v>
      </c>
      <c r="R519" t="s">
        <v>8315</v>
      </c>
      <c r="S519" s="5">
        <f t="shared" si="34"/>
        <v>1.3666666666666667</v>
      </c>
      <c r="T519" s="4">
        <f t="shared" si="35"/>
        <v>68.333333333333329</v>
      </c>
    </row>
    <row r="520" spans="1:20" ht="60" x14ac:dyDescent="0.25">
      <c r="A520" s="3">
        <v>518</v>
      </c>
      <c r="B520" s="1" t="s">
        <v>519</v>
      </c>
      <c r="C520" s="1" t="s">
        <v>4627</v>
      </c>
      <c r="D520">
        <v>7175</v>
      </c>
      <c r="E520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s="9">
        <f t="shared" si="32"/>
        <v>42253.615277777775</v>
      </c>
      <c r="L520" s="9">
        <f t="shared" si="33"/>
        <v>42223.616018518514</v>
      </c>
      <c r="M520" t="b">
        <v>0</v>
      </c>
      <c r="N520">
        <v>0</v>
      </c>
      <c r="O520" t="b">
        <v>0</v>
      </c>
      <c r="P520" t="s">
        <v>8269</v>
      </c>
      <c r="Q520" t="s">
        <v>8309</v>
      </c>
      <c r="R520" t="s">
        <v>8315</v>
      </c>
      <c r="S520" s="5">
        <f t="shared" si="34"/>
        <v>0</v>
      </c>
      <c r="T520" s="4" t="e">
        <f t="shared" si="35"/>
        <v>#DIV/0!</v>
      </c>
    </row>
    <row r="521" spans="1:20" ht="45" x14ac:dyDescent="0.25">
      <c r="A521" s="3">
        <v>519</v>
      </c>
      <c r="B521" s="1" t="s">
        <v>520</v>
      </c>
      <c r="C521" s="1" t="s">
        <v>4628</v>
      </c>
      <c r="D521">
        <v>12001</v>
      </c>
      <c r="E521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s="9">
        <f t="shared" si="32"/>
        <v>41248.391446759262</v>
      </c>
      <c r="L521" s="9">
        <f t="shared" si="33"/>
        <v>41218.391446759262</v>
      </c>
      <c r="M521" t="b">
        <v>0</v>
      </c>
      <c r="N521">
        <v>70</v>
      </c>
      <c r="O521" t="b">
        <v>0</v>
      </c>
      <c r="P521" t="s">
        <v>8269</v>
      </c>
      <c r="Q521" t="s">
        <v>8309</v>
      </c>
      <c r="R521" t="s">
        <v>8315</v>
      </c>
      <c r="S521" s="5">
        <f t="shared" si="34"/>
        <v>22.881426547787683</v>
      </c>
      <c r="T521" s="4">
        <f t="shared" si="35"/>
        <v>39.228571428571428</v>
      </c>
    </row>
    <row r="522" spans="1:20" ht="60" x14ac:dyDescent="0.25">
      <c r="A522" s="3">
        <v>520</v>
      </c>
      <c r="B522" s="1" t="s">
        <v>521</v>
      </c>
      <c r="C522" s="1" t="s">
        <v>4629</v>
      </c>
      <c r="D522">
        <v>5000</v>
      </c>
      <c r="E522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s="9">
        <f t="shared" si="32"/>
        <v>42348.702094907407</v>
      </c>
      <c r="L522" s="9">
        <f t="shared" si="33"/>
        <v>42318.702094907407</v>
      </c>
      <c r="M522" t="b">
        <v>0</v>
      </c>
      <c r="N522">
        <v>34</v>
      </c>
      <c r="O522" t="b">
        <v>1</v>
      </c>
      <c r="P522" t="s">
        <v>8270</v>
      </c>
      <c r="Q522" t="s">
        <v>8316</v>
      </c>
      <c r="R522" t="s">
        <v>8317</v>
      </c>
      <c r="S522" s="5">
        <f t="shared" si="34"/>
        <v>102.1</v>
      </c>
      <c r="T522" s="4">
        <f t="shared" si="35"/>
        <v>150.14705882352942</v>
      </c>
    </row>
    <row r="523" spans="1:20" ht="60" x14ac:dyDescent="0.25">
      <c r="A523" s="3">
        <v>521</v>
      </c>
      <c r="B523" s="1" t="s">
        <v>522</v>
      </c>
      <c r="C523" s="1" t="s">
        <v>4630</v>
      </c>
      <c r="D523">
        <v>5000</v>
      </c>
      <c r="E523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s="9">
        <f t="shared" si="32"/>
        <v>42675.207638888889</v>
      </c>
      <c r="L523" s="9">
        <f t="shared" si="33"/>
        <v>42646.092812499999</v>
      </c>
      <c r="M523" t="b">
        <v>0</v>
      </c>
      <c r="N523">
        <v>56</v>
      </c>
      <c r="O523" t="b">
        <v>1</v>
      </c>
      <c r="P523" t="s">
        <v>8270</v>
      </c>
      <c r="Q523" t="s">
        <v>8316</v>
      </c>
      <c r="R523" t="s">
        <v>8317</v>
      </c>
      <c r="S523" s="5">
        <f t="shared" si="34"/>
        <v>104.64</v>
      </c>
      <c r="T523" s="4">
        <f t="shared" si="35"/>
        <v>93.428571428571431</v>
      </c>
    </row>
    <row r="524" spans="1:20" ht="45" x14ac:dyDescent="0.25">
      <c r="A524" s="3">
        <v>522</v>
      </c>
      <c r="B524" s="1" t="s">
        <v>523</v>
      </c>
      <c r="C524" s="1" t="s">
        <v>4631</v>
      </c>
      <c r="D524">
        <v>3000</v>
      </c>
      <c r="E52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s="9">
        <f t="shared" si="32"/>
        <v>42449.999131944445</v>
      </c>
      <c r="L524" s="9">
        <f t="shared" si="33"/>
        <v>42430.040798611109</v>
      </c>
      <c r="M524" t="b">
        <v>0</v>
      </c>
      <c r="N524">
        <v>31</v>
      </c>
      <c r="O524" t="b">
        <v>1</v>
      </c>
      <c r="P524" t="s">
        <v>8270</v>
      </c>
      <c r="Q524" t="s">
        <v>8316</v>
      </c>
      <c r="R524" t="s">
        <v>8317</v>
      </c>
      <c r="S524" s="5">
        <f t="shared" si="34"/>
        <v>114.66666666666667</v>
      </c>
      <c r="T524" s="4">
        <f t="shared" si="35"/>
        <v>110.96774193548387</v>
      </c>
    </row>
    <row r="525" spans="1:20" ht="60" x14ac:dyDescent="0.25">
      <c r="A525" s="3">
        <v>523</v>
      </c>
      <c r="B525" s="1" t="s">
        <v>524</v>
      </c>
      <c r="C525" s="1" t="s">
        <v>4632</v>
      </c>
      <c r="D525">
        <v>5000</v>
      </c>
      <c r="E52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s="9">
        <f t="shared" si="32"/>
        <v>42268.13282407407</v>
      </c>
      <c r="L525" s="9">
        <f t="shared" si="33"/>
        <v>42238.13282407407</v>
      </c>
      <c r="M525" t="b">
        <v>0</v>
      </c>
      <c r="N525">
        <v>84</v>
      </c>
      <c r="O525" t="b">
        <v>1</v>
      </c>
      <c r="P525" t="s">
        <v>8270</v>
      </c>
      <c r="Q525" t="s">
        <v>8316</v>
      </c>
      <c r="R525" t="s">
        <v>8317</v>
      </c>
      <c r="S525" s="5">
        <f t="shared" si="34"/>
        <v>120.6</v>
      </c>
      <c r="T525" s="4">
        <f t="shared" si="35"/>
        <v>71.785714285714292</v>
      </c>
    </row>
    <row r="526" spans="1:20" ht="60" x14ac:dyDescent="0.25">
      <c r="A526" s="3">
        <v>524</v>
      </c>
      <c r="B526" s="1" t="s">
        <v>525</v>
      </c>
      <c r="C526" s="1" t="s">
        <v>4633</v>
      </c>
      <c r="D526">
        <v>3500</v>
      </c>
      <c r="E52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s="9">
        <f t="shared" si="32"/>
        <v>42522.717233796298</v>
      </c>
      <c r="L526" s="9">
        <f t="shared" si="33"/>
        <v>42492.717233796298</v>
      </c>
      <c r="M526" t="b">
        <v>0</v>
      </c>
      <c r="N526">
        <v>130</v>
      </c>
      <c r="O526" t="b">
        <v>1</v>
      </c>
      <c r="P526" t="s">
        <v>8270</v>
      </c>
      <c r="Q526" t="s">
        <v>8316</v>
      </c>
      <c r="R526" t="s">
        <v>8317</v>
      </c>
      <c r="S526" s="5">
        <f t="shared" si="34"/>
        <v>108.67285714285715</v>
      </c>
      <c r="T526" s="4">
        <f t="shared" si="35"/>
        <v>29.258076923076924</v>
      </c>
    </row>
    <row r="527" spans="1:20" ht="60" x14ac:dyDescent="0.25">
      <c r="A527" s="3">
        <v>525</v>
      </c>
      <c r="B527" s="1" t="s">
        <v>526</v>
      </c>
      <c r="C527" s="1" t="s">
        <v>4634</v>
      </c>
      <c r="D527">
        <v>12000</v>
      </c>
      <c r="E52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s="9">
        <f t="shared" si="32"/>
        <v>41895.400937500002</v>
      </c>
      <c r="L527" s="9">
        <f t="shared" si="33"/>
        <v>41850.400937500002</v>
      </c>
      <c r="M527" t="b">
        <v>0</v>
      </c>
      <c r="N527">
        <v>12</v>
      </c>
      <c r="O527" t="b">
        <v>1</v>
      </c>
      <c r="P527" t="s">
        <v>8270</v>
      </c>
      <c r="Q527" t="s">
        <v>8316</v>
      </c>
      <c r="R527" t="s">
        <v>8317</v>
      </c>
      <c r="S527" s="5">
        <f t="shared" si="34"/>
        <v>100</v>
      </c>
      <c r="T527" s="4">
        <f t="shared" si="35"/>
        <v>1000</v>
      </c>
    </row>
    <row r="528" spans="1:20" ht="45" x14ac:dyDescent="0.25">
      <c r="A528" s="3">
        <v>526</v>
      </c>
      <c r="B528" s="1" t="s">
        <v>527</v>
      </c>
      <c r="C528" s="1" t="s">
        <v>4635</v>
      </c>
      <c r="D528">
        <v>1500</v>
      </c>
      <c r="E52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s="9">
        <f t="shared" si="32"/>
        <v>42223.708333333328</v>
      </c>
      <c r="L528" s="9">
        <f t="shared" si="33"/>
        <v>42192.591944444444</v>
      </c>
      <c r="M528" t="b">
        <v>0</v>
      </c>
      <c r="N528">
        <v>23</v>
      </c>
      <c r="O528" t="b">
        <v>1</v>
      </c>
      <c r="P528" t="s">
        <v>8270</v>
      </c>
      <c r="Q528" t="s">
        <v>8316</v>
      </c>
      <c r="R528" t="s">
        <v>8317</v>
      </c>
      <c r="S528" s="5">
        <f t="shared" si="34"/>
        <v>113.99999999999999</v>
      </c>
      <c r="T528" s="4">
        <f t="shared" si="35"/>
        <v>74.347826086956516</v>
      </c>
    </row>
    <row r="529" spans="1:20" ht="60" x14ac:dyDescent="0.25">
      <c r="A529" s="3">
        <v>527</v>
      </c>
      <c r="B529" s="1" t="s">
        <v>528</v>
      </c>
      <c r="C529" s="1" t="s">
        <v>4636</v>
      </c>
      <c r="D529">
        <v>10000</v>
      </c>
      <c r="E529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s="9">
        <f t="shared" si="32"/>
        <v>42783.670138888891</v>
      </c>
      <c r="L529" s="9">
        <f t="shared" si="33"/>
        <v>42753.205625000002</v>
      </c>
      <c r="M529" t="b">
        <v>0</v>
      </c>
      <c r="N529">
        <v>158</v>
      </c>
      <c r="O529" t="b">
        <v>1</v>
      </c>
      <c r="P529" t="s">
        <v>8270</v>
      </c>
      <c r="Q529" t="s">
        <v>8316</v>
      </c>
      <c r="R529" t="s">
        <v>8317</v>
      </c>
      <c r="S529" s="5">
        <f t="shared" si="34"/>
        <v>100.85</v>
      </c>
      <c r="T529" s="4">
        <f t="shared" si="35"/>
        <v>63.829113924050631</v>
      </c>
    </row>
    <row r="530" spans="1:20" ht="30" x14ac:dyDescent="0.25">
      <c r="A530" s="3">
        <v>528</v>
      </c>
      <c r="B530" s="1" t="s">
        <v>529</v>
      </c>
      <c r="C530" s="1" t="s">
        <v>4637</v>
      </c>
      <c r="D530">
        <v>1150</v>
      </c>
      <c r="E530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s="9">
        <f t="shared" si="32"/>
        <v>42176.888888888891</v>
      </c>
      <c r="L530" s="9">
        <f t="shared" si="33"/>
        <v>42155.920219907406</v>
      </c>
      <c r="M530" t="b">
        <v>0</v>
      </c>
      <c r="N530">
        <v>30</v>
      </c>
      <c r="O530" t="b">
        <v>1</v>
      </c>
      <c r="P530" t="s">
        <v>8270</v>
      </c>
      <c r="Q530" t="s">
        <v>8316</v>
      </c>
      <c r="R530" t="s">
        <v>8317</v>
      </c>
      <c r="S530" s="5">
        <f t="shared" si="34"/>
        <v>115.65217391304347</v>
      </c>
      <c r="T530" s="4">
        <f t="shared" si="35"/>
        <v>44.333333333333336</v>
      </c>
    </row>
    <row r="531" spans="1:20" ht="60" x14ac:dyDescent="0.25">
      <c r="A531" s="3">
        <v>529</v>
      </c>
      <c r="B531" s="1" t="s">
        <v>530</v>
      </c>
      <c r="C531" s="1" t="s">
        <v>4638</v>
      </c>
      <c r="D531">
        <v>1200</v>
      </c>
      <c r="E531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s="9">
        <f t="shared" si="32"/>
        <v>42746.208333333328</v>
      </c>
      <c r="L531" s="9">
        <f t="shared" si="33"/>
        <v>42725.031180555554</v>
      </c>
      <c r="M531" t="b">
        <v>0</v>
      </c>
      <c r="N531">
        <v>18</v>
      </c>
      <c r="O531" t="b">
        <v>1</v>
      </c>
      <c r="P531" t="s">
        <v>8270</v>
      </c>
      <c r="Q531" t="s">
        <v>8316</v>
      </c>
      <c r="R531" t="s">
        <v>8317</v>
      </c>
      <c r="S531" s="5">
        <f t="shared" si="34"/>
        <v>130.41666666666666</v>
      </c>
      <c r="T531" s="4">
        <f t="shared" si="35"/>
        <v>86.944444444444443</v>
      </c>
    </row>
    <row r="532" spans="1:20" ht="60" x14ac:dyDescent="0.25">
      <c r="A532" s="3">
        <v>530</v>
      </c>
      <c r="B532" s="1" t="s">
        <v>531</v>
      </c>
      <c r="C532" s="1" t="s">
        <v>4639</v>
      </c>
      <c r="D532">
        <v>3405</v>
      </c>
      <c r="E532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s="9">
        <f t="shared" si="32"/>
        <v>42179.083333333328</v>
      </c>
      <c r="L532" s="9">
        <f t="shared" si="33"/>
        <v>42157.591064814813</v>
      </c>
      <c r="M532" t="b">
        <v>0</v>
      </c>
      <c r="N532">
        <v>29</v>
      </c>
      <c r="O532" t="b">
        <v>1</v>
      </c>
      <c r="P532" t="s">
        <v>8270</v>
      </c>
      <c r="Q532" t="s">
        <v>8316</v>
      </c>
      <c r="R532" t="s">
        <v>8317</v>
      </c>
      <c r="S532" s="5">
        <f t="shared" si="34"/>
        <v>107.78267254038178</v>
      </c>
      <c r="T532" s="4">
        <f t="shared" si="35"/>
        <v>126.55172413793103</v>
      </c>
    </row>
    <row r="533" spans="1:20" ht="60" x14ac:dyDescent="0.25">
      <c r="A533" s="3">
        <v>531</v>
      </c>
      <c r="B533" s="1" t="s">
        <v>532</v>
      </c>
      <c r="C533" s="1" t="s">
        <v>4640</v>
      </c>
      <c r="D533">
        <v>4000</v>
      </c>
      <c r="E533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s="9">
        <f t="shared" si="32"/>
        <v>42721.290972222225</v>
      </c>
      <c r="L533" s="9">
        <f t="shared" si="33"/>
        <v>42676.065150462964</v>
      </c>
      <c r="M533" t="b">
        <v>0</v>
      </c>
      <c r="N533">
        <v>31</v>
      </c>
      <c r="O533" t="b">
        <v>1</v>
      </c>
      <c r="P533" t="s">
        <v>8270</v>
      </c>
      <c r="Q533" t="s">
        <v>8316</v>
      </c>
      <c r="R533" t="s">
        <v>8317</v>
      </c>
      <c r="S533" s="5">
        <f t="shared" si="34"/>
        <v>100</v>
      </c>
      <c r="T533" s="4">
        <f t="shared" si="35"/>
        <v>129.03225806451613</v>
      </c>
    </row>
    <row r="534" spans="1:20" ht="60" x14ac:dyDescent="0.25">
      <c r="A534" s="3">
        <v>532</v>
      </c>
      <c r="B534" s="1" t="s">
        <v>533</v>
      </c>
      <c r="C534" s="1" t="s">
        <v>4641</v>
      </c>
      <c r="D534">
        <v>10000</v>
      </c>
      <c r="E534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s="9">
        <f t="shared" si="32"/>
        <v>42503.007037037038</v>
      </c>
      <c r="L534" s="9">
        <f t="shared" si="33"/>
        <v>42473.007037037038</v>
      </c>
      <c r="M534" t="b">
        <v>0</v>
      </c>
      <c r="N534">
        <v>173</v>
      </c>
      <c r="O534" t="b">
        <v>1</v>
      </c>
      <c r="P534" t="s">
        <v>8270</v>
      </c>
      <c r="Q534" t="s">
        <v>8316</v>
      </c>
      <c r="R534" t="s">
        <v>8317</v>
      </c>
      <c r="S534" s="5">
        <f t="shared" si="34"/>
        <v>123.25</v>
      </c>
      <c r="T534" s="4">
        <f t="shared" si="35"/>
        <v>71.242774566473983</v>
      </c>
    </row>
    <row r="535" spans="1:20" ht="60" x14ac:dyDescent="0.25">
      <c r="A535" s="3">
        <v>533</v>
      </c>
      <c r="B535" s="1" t="s">
        <v>534</v>
      </c>
      <c r="C535" s="1" t="s">
        <v>4642</v>
      </c>
      <c r="D535">
        <v>2000</v>
      </c>
      <c r="E53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s="9">
        <f t="shared" si="32"/>
        <v>42506.43478009259</v>
      </c>
      <c r="L535" s="9">
        <f t="shared" si="33"/>
        <v>42482.43478009259</v>
      </c>
      <c r="M535" t="b">
        <v>0</v>
      </c>
      <c r="N535">
        <v>17</v>
      </c>
      <c r="O535" t="b">
        <v>1</v>
      </c>
      <c r="P535" t="s">
        <v>8270</v>
      </c>
      <c r="Q535" t="s">
        <v>8316</v>
      </c>
      <c r="R535" t="s">
        <v>8317</v>
      </c>
      <c r="S535" s="5">
        <f t="shared" si="34"/>
        <v>100.2</v>
      </c>
      <c r="T535" s="4">
        <f t="shared" si="35"/>
        <v>117.88235294117646</v>
      </c>
    </row>
    <row r="536" spans="1:20" ht="60" x14ac:dyDescent="0.25">
      <c r="A536" s="3">
        <v>534</v>
      </c>
      <c r="B536" s="1" t="s">
        <v>535</v>
      </c>
      <c r="C536" s="1" t="s">
        <v>4643</v>
      </c>
      <c r="D536">
        <v>15000</v>
      </c>
      <c r="E53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s="9">
        <f t="shared" si="32"/>
        <v>42309.958333333328</v>
      </c>
      <c r="L536" s="9">
        <f t="shared" si="33"/>
        <v>42270.810995370368</v>
      </c>
      <c r="M536" t="b">
        <v>0</v>
      </c>
      <c r="N536">
        <v>48</v>
      </c>
      <c r="O536" t="b">
        <v>1</v>
      </c>
      <c r="P536" t="s">
        <v>8270</v>
      </c>
      <c r="Q536" t="s">
        <v>8316</v>
      </c>
      <c r="R536" t="s">
        <v>8317</v>
      </c>
      <c r="S536" s="5">
        <f t="shared" si="34"/>
        <v>104.66666666666666</v>
      </c>
      <c r="T536" s="4">
        <f t="shared" si="35"/>
        <v>327.08333333333331</v>
      </c>
    </row>
    <row r="537" spans="1:20" ht="45" x14ac:dyDescent="0.25">
      <c r="A537" s="3">
        <v>535</v>
      </c>
      <c r="B537" s="1" t="s">
        <v>536</v>
      </c>
      <c r="C537" s="1" t="s">
        <v>4644</v>
      </c>
      <c r="D537">
        <v>2000</v>
      </c>
      <c r="E53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s="9">
        <f t="shared" si="32"/>
        <v>42741.545196759253</v>
      </c>
      <c r="L537" s="9">
        <f t="shared" si="33"/>
        <v>42711.545196759253</v>
      </c>
      <c r="M537" t="b">
        <v>0</v>
      </c>
      <c r="N537">
        <v>59</v>
      </c>
      <c r="O537" t="b">
        <v>1</v>
      </c>
      <c r="P537" t="s">
        <v>8270</v>
      </c>
      <c r="Q537" t="s">
        <v>8316</v>
      </c>
      <c r="R537" t="s">
        <v>8317</v>
      </c>
      <c r="S537" s="5">
        <f t="shared" si="34"/>
        <v>102.49999999999999</v>
      </c>
      <c r="T537" s="4">
        <f t="shared" si="35"/>
        <v>34.745762711864408</v>
      </c>
    </row>
    <row r="538" spans="1:20" ht="60" x14ac:dyDescent="0.25">
      <c r="A538" s="3">
        <v>536</v>
      </c>
      <c r="B538" s="1" t="s">
        <v>537</v>
      </c>
      <c r="C538" s="1" t="s">
        <v>4645</v>
      </c>
      <c r="D538">
        <v>3300</v>
      </c>
      <c r="E53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s="9">
        <f t="shared" si="32"/>
        <v>42219.75</v>
      </c>
      <c r="L538" s="9">
        <f t="shared" si="33"/>
        <v>42179.344988425932</v>
      </c>
      <c r="M538" t="b">
        <v>0</v>
      </c>
      <c r="N538">
        <v>39</v>
      </c>
      <c r="O538" t="b">
        <v>1</v>
      </c>
      <c r="P538" t="s">
        <v>8270</v>
      </c>
      <c r="Q538" t="s">
        <v>8316</v>
      </c>
      <c r="R538" t="s">
        <v>8317</v>
      </c>
      <c r="S538" s="5">
        <f t="shared" si="34"/>
        <v>118.25757575757576</v>
      </c>
      <c r="T538" s="4">
        <f t="shared" si="35"/>
        <v>100.06410256410257</v>
      </c>
    </row>
    <row r="539" spans="1:20" ht="60" x14ac:dyDescent="0.25">
      <c r="A539" s="3">
        <v>537</v>
      </c>
      <c r="B539" s="1" t="s">
        <v>538</v>
      </c>
      <c r="C539" s="1" t="s">
        <v>4646</v>
      </c>
      <c r="D539">
        <v>2000</v>
      </c>
      <c r="E539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s="9">
        <f t="shared" si="32"/>
        <v>42312.810081018513</v>
      </c>
      <c r="L539" s="9">
        <f t="shared" si="33"/>
        <v>42282.768414351856</v>
      </c>
      <c r="M539" t="b">
        <v>0</v>
      </c>
      <c r="N539">
        <v>59</v>
      </c>
      <c r="O539" t="b">
        <v>1</v>
      </c>
      <c r="P539" t="s">
        <v>8270</v>
      </c>
      <c r="Q539" t="s">
        <v>8316</v>
      </c>
      <c r="R539" t="s">
        <v>8317</v>
      </c>
      <c r="S539" s="5">
        <f t="shared" si="34"/>
        <v>120.5</v>
      </c>
      <c r="T539" s="4">
        <f t="shared" si="35"/>
        <v>40.847457627118644</v>
      </c>
    </row>
    <row r="540" spans="1:20" ht="60" x14ac:dyDescent="0.25">
      <c r="A540" s="3">
        <v>538</v>
      </c>
      <c r="B540" s="1" t="s">
        <v>539</v>
      </c>
      <c r="C540" s="1" t="s">
        <v>4647</v>
      </c>
      <c r="D540">
        <v>5000</v>
      </c>
      <c r="E540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s="9">
        <f t="shared" si="32"/>
        <v>42503.794710648144</v>
      </c>
      <c r="L540" s="9">
        <f t="shared" si="33"/>
        <v>42473.794710648144</v>
      </c>
      <c r="M540" t="b">
        <v>0</v>
      </c>
      <c r="N540">
        <v>60</v>
      </c>
      <c r="O540" t="b">
        <v>1</v>
      </c>
      <c r="P540" t="s">
        <v>8270</v>
      </c>
      <c r="Q540" t="s">
        <v>8316</v>
      </c>
      <c r="R540" t="s">
        <v>8317</v>
      </c>
      <c r="S540" s="5">
        <f t="shared" si="34"/>
        <v>302.42</v>
      </c>
      <c r="T540" s="4">
        <f t="shared" si="35"/>
        <v>252.01666666666668</v>
      </c>
    </row>
    <row r="541" spans="1:20" ht="45" x14ac:dyDescent="0.25">
      <c r="A541" s="3">
        <v>539</v>
      </c>
      <c r="B541" s="1" t="s">
        <v>540</v>
      </c>
      <c r="C541" s="1" t="s">
        <v>4648</v>
      </c>
      <c r="D541">
        <v>500</v>
      </c>
      <c r="E541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s="9">
        <f t="shared" si="32"/>
        <v>42556.049849537041</v>
      </c>
      <c r="L541" s="9">
        <f t="shared" si="33"/>
        <v>42535.049849537041</v>
      </c>
      <c r="M541" t="b">
        <v>0</v>
      </c>
      <c r="N541">
        <v>20</v>
      </c>
      <c r="O541" t="b">
        <v>1</v>
      </c>
      <c r="P541" t="s">
        <v>8270</v>
      </c>
      <c r="Q541" t="s">
        <v>8316</v>
      </c>
      <c r="R541" t="s">
        <v>8317</v>
      </c>
      <c r="S541" s="5">
        <f t="shared" si="34"/>
        <v>100.64400000000001</v>
      </c>
      <c r="T541" s="4">
        <f t="shared" si="35"/>
        <v>25.161000000000001</v>
      </c>
    </row>
    <row r="542" spans="1:20" ht="60" x14ac:dyDescent="0.25">
      <c r="A542" s="3">
        <v>540</v>
      </c>
      <c r="B542" s="1" t="s">
        <v>541</v>
      </c>
      <c r="C542" s="1" t="s">
        <v>4649</v>
      </c>
      <c r="D542">
        <v>15000</v>
      </c>
      <c r="E542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s="9">
        <f t="shared" si="32"/>
        <v>42039.817199074074</v>
      </c>
      <c r="L542" s="9">
        <f t="shared" si="33"/>
        <v>42009.817199074074</v>
      </c>
      <c r="M542" t="b">
        <v>0</v>
      </c>
      <c r="N542">
        <v>1</v>
      </c>
      <c r="O542" t="b">
        <v>0</v>
      </c>
      <c r="P542" t="s">
        <v>8271</v>
      </c>
      <c r="Q542" t="s">
        <v>8318</v>
      </c>
      <c r="R542" t="s">
        <v>8319</v>
      </c>
      <c r="S542" s="5">
        <f t="shared" si="34"/>
        <v>6.6666666666666671E-3</v>
      </c>
      <c r="T542" s="4">
        <f t="shared" si="35"/>
        <v>1</v>
      </c>
    </row>
    <row r="543" spans="1:20" ht="45" x14ac:dyDescent="0.25">
      <c r="A543" s="3">
        <v>541</v>
      </c>
      <c r="B543" s="1" t="s">
        <v>542</v>
      </c>
      <c r="C543" s="1" t="s">
        <v>4650</v>
      </c>
      <c r="D543">
        <v>4500</v>
      </c>
      <c r="E543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s="9">
        <f t="shared" si="32"/>
        <v>42306.046689814815</v>
      </c>
      <c r="L543" s="9">
        <f t="shared" si="33"/>
        <v>42276.046689814815</v>
      </c>
      <c r="M543" t="b">
        <v>0</v>
      </c>
      <c r="N543">
        <v>1</v>
      </c>
      <c r="O543" t="b">
        <v>0</v>
      </c>
      <c r="P543" t="s">
        <v>8271</v>
      </c>
      <c r="Q543" t="s">
        <v>8318</v>
      </c>
      <c r="R543" t="s">
        <v>8319</v>
      </c>
      <c r="S543" s="5">
        <f t="shared" si="34"/>
        <v>0.55555555555555558</v>
      </c>
      <c r="T543" s="4">
        <f t="shared" si="35"/>
        <v>25</v>
      </c>
    </row>
    <row r="544" spans="1:20" ht="45" x14ac:dyDescent="0.25">
      <c r="A544" s="3">
        <v>542</v>
      </c>
      <c r="B544" s="1" t="s">
        <v>543</v>
      </c>
      <c r="C544" s="1" t="s">
        <v>4651</v>
      </c>
      <c r="D544">
        <v>250000</v>
      </c>
      <c r="E54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s="9">
        <f t="shared" si="32"/>
        <v>42493.695787037039</v>
      </c>
      <c r="L544" s="9">
        <f t="shared" si="33"/>
        <v>42433.737453703703</v>
      </c>
      <c r="M544" t="b">
        <v>0</v>
      </c>
      <c r="N544">
        <v>1</v>
      </c>
      <c r="O544" t="b">
        <v>0</v>
      </c>
      <c r="P544" t="s">
        <v>8271</v>
      </c>
      <c r="Q544" t="s">
        <v>8318</v>
      </c>
      <c r="R544" t="s">
        <v>8319</v>
      </c>
      <c r="S544" s="5">
        <f t="shared" si="34"/>
        <v>3.9999999999999996E-4</v>
      </c>
      <c r="T544" s="4">
        <f t="shared" si="35"/>
        <v>1</v>
      </c>
    </row>
    <row r="545" spans="1:20" ht="60" x14ac:dyDescent="0.25">
      <c r="A545" s="3">
        <v>543</v>
      </c>
      <c r="B545" s="1" t="s">
        <v>544</v>
      </c>
      <c r="C545" s="1" t="s">
        <v>4652</v>
      </c>
      <c r="D545">
        <v>22000</v>
      </c>
      <c r="E54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s="9">
        <f t="shared" si="32"/>
        <v>41944.092152777775</v>
      </c>
      <c r="L545" s="9">
        <f t="shared" si="33"/>
        <v>41914.092152777775</v>
      </c>
      <c r="M545" t="b">
        <v>0</v>
      </c>
      <c r="N545">
        <v>2</v>
      </c>
      <c r="O545" t="b">
        <v>0</v>
      </c>
      <c r="P545" t="s">
        <v>8271</v>
      </c>
      <c r="Q545" t="s">
        <v>8318</v>
      </c>
      <c r="R545" t="s">
        <v>8319</v>
      </c>
      <c r="S545" s="5">
        <f t="shared" si="34"/>
        <v>0.31818181818181818</v>
      </c>
      <c r="T545" s="4">
        <f t="shared" si="35"/>
        <v>35</v>
      </c>
    </row>
    <row r="546" spans="1:20" ht="60" x14ac:dyDescent="0.25">
      <c r="A546" s="3">
        <v>544</v>
      </c>
      <c r="B546" s="1" t="s">
        <v>545</v>
      </c>
      <c r="C546" s="1" t="s">
        <v>4653</v>
      </c>
      <c r="D546">
        <v>500</v>
      </c>
      <c r="E54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s="9">
        <f t="shared" si="32"/>
        <v>42555.656944444447</v>
      </c>
      <c r="L546" s="9">
        <f t="shared" si="33"/>
        <v>42525.656944444447</v>
      </c>
      <c r="M546" t="b">
        <v>0</v>
      </c>
      <c r="N546">
        <v>2</v>
      </c>
      <c r="O546" t="b">
        <v>0</v>
      </c>
      <c r="P546" t="s">
        <v>8271</v>
      </c>
      <c r="Q546" t="s">
        <v>8318</v>
      </c>
      <c r="R546" t="s">
        <v>8319</v>
      </c>
      <c r="S546" s="5">
        <f t="shared" si="34"/>
        <v>1.2</v>
      </c>
      <c r="T546" s="4">
        <f t="shared" si="35"/>
        <v>3</v>
      </c>
    </row>
    <row r="547" spans="1:20" ht="60" x14ac:dyDescent="0.25">
      <c r="A547" s="3">
        <v>545</v>
      </c>
      <c r="B547" s="1" t="s">
        <v>546</v>
      </c>
      <c r="C547" s="1" t="s">
        <v>4654</v>
      </c>
      <c r="D547">
        <v>50000</v>
      </c>
      <c r="E54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s="9">
        <f t="shared" si="32"/>
        <v>42323.634131944447</v>
      </c>
      <c r="L547" s="9">
        <f t="shared" si="33"/>
        <v>42283.592465277776</v>
      </c>
      <c r="M547" t="b">
        <v>0</v>
      </c>
      <c r="N547">
        <v>34</v>
      </c>
      <c r="O547" t="b">
        <v>0</v>
      </c>
      <c r="P547" t="s">
        <v>8271</v>
      </c>
      <c r="Q547" t="s">
        <v>8318</v>
      </c>
      <c r="R547" t="s">
        <v>8319</v>
      </c>
      <c r="S547" s="5">
        <f t="shared" si="34"/>
        <v>27.383999999999997</v>
      </c>
      <c r="T547" s="4">
        <f t="shared" si="35"/>
        <v>402.70588235294116</v>
      </c>
    </row>
    <row r="548" spans="1:20" ht="60" x14ac:dyDescent="0.25">
      <c r="A548" s="3">
        <v>546</v>
      </c>
      <c r="B548" s="1" t="s">
        <v>547</v>
      </c>
      <c r="C548" s="1" t="s">
        <v>4655</v>
      </c>
      <c r="D548">
        <v>60000</v>
      </c>
      <c r="E54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s="9">
        <f t="shared" si="32"/>
        <v>42294.667997685188</v>
      </c>
      <c r="L548" s="9">
        <f t="shared" si="33"/>
        <v>42249.667997685188</v>
      </c>
      <c r="M548" t="b">
        <v>0</v>
      </c>
      <c r="N548">
        <v>2</v>
      </c>
      <c r="O548" t="b">
        <v>0</v>
      </c>
      <c r="P548" t="s">
        <v>8271</v>
      </c>
      <c r="Q548" t="s">
        <v>8318</v>
      </c>
      <c r="R548" t="s">
        <v>8319</v>
      </c>
      <c r="S548" s="5">
        <f t="shared" si="34"/>
        <v>8.666666666666667E-2</v>
      </c>
      <c r="T548" s="4">
        <f t="shared" si="35"/>
        <v>26</v>
      </c>
    </row>
    <row r="549" spans="1:20" ht="60" x14ac:dyDescent="0.25">
      <c r="A549" s="3">
        <v>547</v>
      </c>
      <c r="B549" s="1" t="s">
        <v>548</v>
      </c>
      <c r="C549" s="1" t="s">
        <v>4656</v>
      </c>
      <c r="D549">
        <v>7500</v>
      </c>
      <c r="E549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s="9">
        <f t="shared" si="32"/>
        <v>42410.696342592593</v>
      </c>
      <c r="L549" s="9">
        <f t="shared" si="33"/>
        <v>42380.696342592593</v>
      </c>
      <c r="M549" t="b">
        <v>0</v>
      </c>
      <c r="N549">
        <v>0</v>
      </c>
      <c r="O549" t="b">
        <v>0</v>
      </c>
      <c r="P549" t="s">
        <v>8271</v>
      </c>
      <c r="Q549" t="s">
        <v>8318</v>
      </c>
      <c r="R549" t="s">
        <v>8319</v>
      </c>
      <c r="S549" s="5">
        <f t="shared" si="34"/>
        <v>0</v>
      </c>
      <c r="T549" s="4" t="e">
        <f t="shared" si="35"/>
        <v>#DIV/0!</v>
      </c>
    </row>
    <row r="550" spans="1:20" ht="45" x14ac:dyDescent="0.25">
      <c r="A550" s="3">
        <v>548</v>
      </c>
      <c r="B550" s="1" t="s">
        <v>549</v>
      </c>
      <c r="C550" s="1" t="s">
        <v>4657</v>
      </c>
      <c r="D550">
        <v>10000</v>
      </c>
      <c r="E550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s="9">
        <f t="shared" si="32"/>
        <v>42306.903333333335</v>
      </c>
      <c r="L550" s="9">
        <f t="shared" si="33"/>
        <v>42276.903333333335</v>
      </c>
      <c r="M550" t="b">
        <v>0</v>
      </c>
      <c r="N550">
        <v>1</v>
      </c>
      <c r="O550" t="b">
        <v>0</v>
      </c>
      <c r="P550" t="s">
        <v>8271</v>
      </c>
      <c r="Q550" t="s">
        <v>8318</v>
      </c>
      <c r="R550" t="s">
        <v>8319</v>
      </c>
      <c r="S550" s="5">
        <f t="shared" si="34"/>
        <v>0.09</v>
      </c>
      <c r="T550" s="4">
        <f t="shared" si="35"/>
        <v>9</v>
      </c>
    </row>
    <row r="551" spans="1:20" ht="60" x14ac:dyDescent="0.25">
      <c r="A551" s="3">
        <v>549</v>
      </c>
      <c r="B551" s="1" t="s">
        <v>550</v>
      </c>
      <c r="C551" s="1" t="s">
        <v>4658</v>
      </c>
      <c r="D551">
        <v>2500</v>
      </c>
      <c r="E551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s="9">
        <f t="shared" si="32"/>
        <v>42193.636828703704</v>
      </c>
      <c r="L551" s="9">
        <f t="shared" si="33"/>
        <v>42163.636828703704</v>
      </c>
      <c r="M551" t="b">
        <v>0</v>
      </c>
      <c r="N551">
        <v>8</v>
      </c>
      <c r="O551" t="b">
        <v>0</v>
      </c>
      <c r="P551" t="s">
        <v>8271</v>
      </c>
      <c r="Q551" t="s">
        <v>8318</v>
      </c>
      <c r="R551" t="s">
        <v>8319</v>
      </c>
      <c r="S551" s="5">
        <f t="shared" si="34"/>
        <v>2.7199999999999998</v>
      </c>
      <c r="T551" s="4">
        <f t="shared" si="35"/>
        <v>8.5</v>
      </c>
    </row>
    <row r="552" spans="1:20" ht="60" x14ac:dyDescent="0.25">
      <c r="A552" s="3">
        <v>550</v>
      </c>
      <c r="B552" s="1" t="s">
        <v>551</v>
      </c>
      <c r="C552" s="1" t="s">
        <v>4659</v>
      </c>
      <c r="D552">
        <v>5000</v>
      </c>
      <c r="E552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s="9">
        <f t="shared" si="32"/>
        <v>42766.208333333328</v>
      </c>
      <c r="L552" s="9">
        <f t="shared" si="33"/>
        <v>42753.678761574076</v>
      </c>
      <c r="M552" t="b">
        <v>0</v>
      </c>
      <c r="N552">
        <v>4</v>
      </c>
      <c r="O552" t="b">
        <v>0</v>
      </c>
      <c r="P552" t="s">
        <v>8271</v>
      </c>
      <c r="Q552" t="s">
        <v>8318</v>
      </c>
      <c r="R552" t="s">
        <v>8319</v>
      </c>
      <c r="S552" s="5">
        <f t="shared" si="34"/>
        <v>0.70000000000000007</v>
      </c>
      <c r="T552" s="4">
        <f t="shared" si="35"/>
        <v>8.75</v>
      </c>
    </row>
    <row r="553" spans="1:20" ht="60" x14ac:dyDescent="0.25">
      <c r="A553" s="3">
        <v>551</v>
      </c>
      <c r="B553" s="1" t="s">
        <v>552</v>
      </c>
      <c r="C553" s="1" t="s">
        <v>4660</v>
      </c>
      <c r="D553">
        <v>75000</v>
      </c>
      <c r="E553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s="9">
        <f t="shared" si="32"/>
        <v>42217.745138888888</v>
      </c>
      <c r="L553" s="9">
        <f t="shared" si="33"/>
        <v>42173.275740740741</v>
      </c>
      <c r="M553" t="b">
        <v>0</v>
      </c>
      <c r="N553">
        <v>28</v>
      </c>
      <c r="O553" t="b">
        <v>0</v>
      </c>
      <c r="P553" t="s">
        <v>8271</v>
      </c>
      <c r="Q553" t="s">
        <v>8318</v>
      </c>
      <c r="R553" t="s">
        <v>8319</v>
      </c>
      <c r="S553" s="5">
        <f t="shared" si="34"/>
        <v>5.0413333333333332</v>
      </c>
      <c r="T553" s="4">
        <f t="shared" si="35"/>
        <v>135.03571428571428</v>
      </c>
    </row>
    <row r="554" spans="1:20" ht="45" x14ac:dyDescent="0.25">
      <c r="A554" s="3">
        <v>552</v>
      </c>
      <c r="B554" s="1" t="s">
        <v>553</v>
      </c>
      <c r="C554" s="1" t="s">
        <v>4661</v>
      </c>
      <c r="D554">
        <v>45000</v>
      </c>
      <c r="E55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s="9">
        <f t="shared" si="32"/>
        <v>42378.616851851853</v>
      </c>
      <c r="L554" s="9">
        <f t="shared" si="33"/>
        <v>42318.616851851853</v>
      </c>
      <c r="M554" t="b">
        <v>0</v>
      </c>
      <c r="N554">
        <v>0</v>
      </c>
      <c r="O554" t="b">
        <v>0</v>
      </c>
      <c r="P554" t="s">
        <v>8271</v>
      </c>
      <c r="Q554" t="s">
        <v>8318</v>
      </c>
      <c r="R554" t="s">
        <v>8319</v>
      </c>
      <c r="S554" s="5">
        <f t="shared" si="34"/>
        <v>0</v>
      </c>
      <c r="T554" s="4" t="e">
        <f t="shared" si="35"/>
        <v>#DIV/0!</v>
      </c>
    </row>
    <row r="555" spans="1:20" ht="45" x14ac:dyDescent="0.25">
      <c r="A555" s="3">
        <v>553</v>
      </c>
      <c r="B555" s="1" t="s">
        <v>554</v>
      </c>
      <c r="C555" s="1" t="s">
        <v>4662</v>
      </c>
      <c r="D555">
        <v>25000</v>
      </c>
      <c r="E55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s="9">
        <f t="shared" si="32"/>
        <v>41957.761469907404</v>
      </c>
      <c r="L555" s="9">
        <f t="shared" si="33"/>
        <v>41927.71980324074</v>
      </c>
      <c r="M555" t="b">
        <v>0</v>
      </c>
      <c r="N555">
        <v>6</v>
      </c>
      <c r="O555" t="b">
        <v>0</v>
      </c>
      <c r="P555" t="s">
        <v>8271</v>
      </c>
      <c r="Q555" t="s">
        <v>8318</v>
      </c>
      <c r="R555" t="s">
        <v>8319</v>
      </c>
      <c r="S555" s="5">
        <f t="shared" si="34"/>
        <v>0.49199999999999999</v>
      </c>
      <c r="T555" s="4">
        <f t="shared" si="35"/>
        <v>20.5</v>
      </c>
    </row>
    <row r="556" spans="1:20" ht="60" x14ac:dyDescent="0.25">
      <c r="A556" s="3">
        <v>554</v>
      </c>
      <c r="B556" s="1" t="s">
        <v>555</v>
      </c>
      <c r="C556" s="1" t="s">
        <v>4663</v>
      </c>
      <c r="D556">
        <v>3870</v>
      </c>
      <c r="E55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s="9">
        <f t="shared" si="32"/>
        <v>41931.684861111113</v>
      </c>
      <c r="L556" s="9">
        <f t="shared" si="33"/>
        <v>41901.684861111113</v>
      </c>
      <c r="M556" t="b">
        <v>0</v>
      </c>
      <c r="N556">
        <v>22</v>
      </c>
      <c r="O556" t="b">
        <v>0</v>
      </c>
      <c r="P556" t="s">
        <v>8271</v>
      </c>
      <c r="Q556" t="s">
        <v>8318</v>
      </c>
      <c r="R556" t="s">
        <v>8319</v>
      </c>
      <c r="S556" s="5">
        <f t="shared" si="34"/>
        <v>36.589147286821706</v>
      </c>
      <c r="T556" s="4">
        <f t="shared" si="35"/>
        <v>64.36363636363636</v>
      </c>
    </row>
    <row r="557" spans="1:20" ht="60" x14ac:dyDescent="0.25">
      <c r="A557" s="3">
        <v>555</v>
      </c>
      <c r="B557" s="1" t="s">
        <v>556</v>
      </c>
      <c r="C557" s="1" t="s">
        <v>4664</v>
      </c>
      <c r="D557">
        <v>7500</v>
      </c>
      <c r="E55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s="9">
        <f t="shared" si="32"/>
        <v>42533.353506944448</v>
      </c>
      <c r="L557" s="9">
        <f t="shared" si="33"/>
        <v>42503.353506944448</v>
      </c>
      <c r="M557" t="b">
        <v>0</v>
      </c>
      <c r="N557">
        <v>0</v>
      </c>
      <c r="O557" t="b">
        <v>0</v>
      </c>
      <c r="P557" t="s">
        <v>8271</v>
      </c>
      <c r="Q557" t="s">
        <v>8318</v>
      </c>
      <c r="R557" t="s">
        <v>8319</v>
      </c>
      <c r="S557" s="5">
        <f t="shared" si="34"/>
        <v>0</v>
      </c>
      <c r="T557" s="4" t="e">
        <f t="shared" si="35"/>
        <v>#DIV/0!</v>
      </c>
    </row>
    <row r="558" spans="1:20" ht="30" x14ac:dyDescent="0.25">
      <c r="A558" s="3">
        <v>556</v>
      </c>
      <c r="B558" s="1" t="s">
        <v>557</v>
      </c>
      <c r="C558" s="1" t="s">
        <v>4665</v>
      </c>
      <c r="D558">
        <v>8000</v>
      </c>
      <c r="E55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s="9">
        <f t="shared" si="32"/>
        <v>42375.860150462962</v>
      </c>
      <c r="L558" s="9">
        <f t="shared" si="33"/>
        <v>42345.860150462962</v>
      </c>
      <c r="M558" t="b">
        <v>0</v>
      </c>
      <c r="N558">
        <v>1</v>
      </c>
      <c r="O558" t="b">
        <v>0</v>
      </c>
      <c r="P558" t="s">
        <v>8271</v>
      </c>
      <c r="Q558" t="s">
        <v>8318</v>
      </c>
      <c r="R558" t="s">
        <v>8319</v>
      </c>
      <c r="S558" s="5">
        <f t="shared" si="34"/>
        <v>2.5</v>
      </c>
      <c r="T558" s="4">
        <f t="shared" si="35"/>
        <v>200</v>
      </c>
    </row>
    <row r="559" spans="1:20" ht="60" x14ac:dyDescent="0.25">
      <c r="A559" s="3">
        <v>557</v>
      </c>
      <c r="B559" s="1" t="s">
        <v>558</v>
      </c>
      <c r="C559" s="1" t="s">
        <v>4666</v>
      </c>
      <c r="D559">
        <v>150000</v>
      </c>
      <c r="E559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s="9">
        <f t="shared" si="32"/>
        <v>42706.983831018515</v>
      </c>
      <c r="L559" s="9">
        <f t="shared" si="33"/>
        <v>42676.942164351851</v>
      </c>
      <c r="M559" t="b">
        <v>0</v>
      </c>
      <c r="N559">
        <v>20</v>
      </c>
      <c r="O559" t="b">
        <v>0</v>
      </c>
      <c r="P559" t="s">
        <v>8271</v>
      </c>
      <c r="Q559" t="s">
        <v>8318</v>
      </c>
      <c r="R559" t="s">
        <v>8319</v>
      </c>
      <c r="S559" s="5">
        <f t="shared" si="34"/>
        <v>0.91066666666666674</v>
      </c>
      <c r="T559" s="4">
        <f t="shared" si="35"/>
        <v>68.3</v>
      </c>
    </row>
    <row r="560" spans="1:20" ht="60" x14ac:dyDescent="0.25">
      <c r="A560" s="3">
        <v>558</v>
      </c>
      <c r="B560" s="1" t="s">
        <v>559</v>
      </c>
      <c r="C560" s="1" t="s">
        <v>4667</v>
      </c>
      <c r="D560">
        <v>750</v>
      </c>
      <c r="E560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s="9">
        <f t="shared" si="32"/>
        <v>42087.841493055559</v>
      </c>
      <c r="L560" s="9">
        <f t="shared" si="33"/>
        <v>42057.883159722223</v>
      </c>
      <c r="M560" t="b">
        <v>0</v>
      </c>
      <c r="N560">
        <v>0</v>
      </c>
      <c r="O560" t="b">
        <v>0</v>
      </c>
      <c r="P560" t="s">
        <v>8271</v>
      </c>
      <c r="Q560" t="s">
        <v>8318</v>
      </c>
      <c r="R560" t="s">
        <v>8319</v>
      </c>
      <c r="S560" s="5">
        <f t="shared" si="34"/>
        <v>0</v>
      </c>
      <c r="T560" s="4" t="e">
        <f t="shared" si="35"/>
        <v>#DIV/0!</v>
      </c>
    </row>
    <row r="561" spans="1:20" ht="60" x14ac:dyDescent="0.25">
      <c r="A561" s="3">
        <v>559</v>
      </c>
      <c r="B561" s="1" t="s">
        <v>560</v>
      </c>
      <c r="C561" s="1" t="s">
        <v>4668</v>
      </c>
      <c r="D561">
        <v>240000</v>
      </c>
      <c r="E561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s="9">
        <f t="shared" si="32"/>
        <v>42351.283101851848</v>
      </c>
      <c r="L561" s="9">
        <f t="shared" si="33"/>
        <v>42321.283101851848</v>
      </c>
      <c r="M561" t="b">
        <v>0</v>
      </c>
      <c r="N561">
        <v>1</v>
      </c>
      <c r="O561" t="b">
        <v>0</v>
      </c>
      <c r="P561" t="s">
        <v>8271</v>
      </c>
      <c r="Q561" t="s">
        <v>8318</v>
      </c>
      <c r="R561" t="s">
        <v>8319</v>
      </c>
      <c r="S561" s="5">
        <f t="shared" si="34"/>
        <v>2.0833333333333336E-2</v>
      </c>
      <c r="T561" s="4">
        <f t="shared" si="35"/>
        <v>50</v>
      </c>
    </row>
    <row r="562" spans="1:20" ht="45" x14ac:dyDescent="0.25">
      <c r="A562" s="3">
        <v>560</v>
      </c>
      <c r="B562" s="1" t="s">
        <v>561</v>
      </c>
      <c r="C562" s="1" t="s">
        <v>4669</v>
      </c>
      <c r="D562">
        <v>100000</v>
      </c>
      <c r="E562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s="9">
        <f t="shared" si="32"/>
        <v>41990.771354166667</v>
      </c>
      <c r="L562" s="9">
        <f t="shared" si="33"/>
        <v>41960.771354166667</v>
      </c>
      <c r="M562" t="b">
        <v>0</v>
      </c>
      <c r="N562">
        <v>3</v>
      </c>
      <c r="O562" t="b">
        <v>0</v>
      </c>
      <c r="P562" t="s">
        <v>8271</v>
      </c>
      <c r="Q562" t="s">
        <v>8318</v>
      </c>
      <c r="R562" t="s">
        <v>8319</v>
      </c>
      <c r="S562" s="5">
        <f t="shared" si="34"/>
        <v>1.2E-2</v>
      </c>
      <c r="T562" s="4">
        <f t="shared" si="35"/>
        <v>4</v>
      </c>
    </row>
    <row r="563" spans="1:20" ht="60" x14ac:dyDescent="0.25">
      <c r="A563" s="3">
        <v>561</v>
      </c>
      <c r="B563" s="1" t="s">
        <v>562</v>
      </c>
      <c r="C563" s="1" t="s">
        <v>4670</v>
      </c>
      <c r="D563">
        <v>15000</v>
      </c>
      <c r="E563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s="9">
        <f t="shared" si="32"/>
        <v>42303.658715277779</v>
      </c>
      <c r="L563" s="9">
        <f t="shared" si="33"/>
        <v>42268.658715277779</v>
      </c>
      <c r="M563" t="b">
        <v>0</v>
      </c>
      <c r="N563">
        <v>2</v>
      </c>
      <c r="O563" t="b">
        <v>0</v>
      </c>
      <c r="P563" t="s">
        <v>8271</v>
      </c>
      <c r="Q563" t="s">
        <v>8318</v>
      </c>
      <c r="R563" t="s">
        <v>8319</v>
      </c>
      <c r="S563" s="5">
        <f t="shared" si="34"/>
        <v>0.36666666666666664</v>
      </c>
      <c r="T563" s="4">
        <f t="shared" si="35"/>
        <v>27.5</v>
      </c>
    </row>
    <row r="564" spans="1:20" ht="60" x14ac:dyDescent="0.25">
      <c r="A564" s="3">
        <v>562</v>
      </c>
      <c r="B564" s="1" t="s">
        <v>563</v>
      </c>
      <c r="C564" s="1" t="s">
        <v>4671</v>
      </c>
      <c r="D564">
        <v>50000</v>
      </c>
      <c r="E56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s="9">
        <f t="shared" si="32"/>
        <v>42722.389062500006</v>
      </c>
      <c r="L564" s="9">
        <f t="shared" si="33"/>
        <v>42692.389062500006</v>
      </c>
      <c r="M564" t="b">
        <v>0</v>
      </c>
      <c r="N564">
        <v>0</v>
      </c>
      <c r="O564" t="b">
        <v>0</v>
      </c>
      <c r="P564" t="s">
        <v>8271</v>
      </c>
      <c r="Q564" t="s">
        <v>8318</v>
      </c>
      <c r="R564" t="s">
        <v>8319</v>
      </c>
      <c r="S564" s="5">
        <f t="shared" si="34"/>
        <v>0</v>
      </c>
      <c r="T564" s="4" t="e">
        <f t="shared" si="35"/>
        <v>#DIV/0!</v>
      </c>
    </row>
    <row r="565" spans="1:20" ht="60" x14ac:dyDescent="0.25">
      <c r="A565" s="3">
        <v>563</v>
      </c>
      <c r="B565" s="1" t="s">
        <v>564</v>
      </c>
      <c r="C565" s="1" t="s">
        <v>4672</v>
      </c>
      <c r="D565">
        <v>75000</v>
      </c>
      <c r="E56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s="9">
        <f t="shared" si="32"/>
        <v>42052.069988425923</v>
      </c>
      <c r="L565" s="9">
        <f t="shared" si="33"/>
        <v>42022.069988425923</v>
      </c>
      <c r="M565" t="b">
        <v>0</v>
      </c>
      <c r="N565">
        <v>2</v>
      </c>
      <c r="O565" t="b">
        <v>0</v>
      </c>
      <c r="P565" t="s">
        <v>8271</v>
      </c>
      <c r="Q565" t="s">
        <v>8318</v>
      </c>
      <c r="R565" t="s">
        <v>8319</v>
      </c>
      <c r="S565" s="5">
        <f t="shared" si="34"/>
        <v>9.0666666666666659E-2</v>
      </c>
      <c r="T565" s="4">
        <f t="shared" si="35"/>
        <v>34</v>
      </c>
    </row>
    <row r="566" spans="1:20" ht="60" x14ac:dyDescent="0.25">
      <c r="A566" s="3">
        <v>564</v>
      </c>
      <c r="B566" s="1" t="s">
        <v>565</v>
      </c>
      <c r="C566" s="1" t="s">
        <v>4673</v>
      </c>
      <c r="D566">
        <v>18000</v>
      </c>
      <c r="E56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s="9">
        <f t="shared" si="32"/>
        <v>42441.942997685182</v>
      </c>
      <c r="L566" s="9">
        <f t="shared" si="33"/>
        <v>42411.942997685182</v>
      </c>
      <c r="M566" t="b">
        <v>0</v>
      </c>
      <c r="N566">
        <v>1</v>
      </c>
      <c r="O566" t="b">
        <v>0</v>
      </c>
      <c r="P566" t="s">
        <v>8271</v>
      </c>
      <c r="Q566" t="s">
        <v>8318</v>
      </c>
      <c r="R566" t="s">
        <v>8319</v>
      </c>
      <c r="S566" s="5">
        <f t="shared" si="34"/>
        <v>5.5555555555555558E-3</v>
      </c>
      <c r="T566" s="4">
        <f t="shared" si="35"/>
        <v>1</v>
      </c>
    </row>
    <row r="567" spans="1:20" ht="60" x14ac:dyDescent="0.25">
      <c r="A567" s="3">
        <v>565</v>
      </c>
      <c r="B567" s="1" t="s">
        <v>566</v>
      </c>
      <c r="C567" s="1" t="s">
        <v>4674</v>
      </c>
      <c r="D567">
        <v>25000</v>
      </c>
      <c r="E56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s="9">
        <f t="shared" si="32"/>
        <v>42195.785289351858</v>
      </c>
      <c r="L567" s="9">
        <f t="shared" si="33"/>
        <v>42165.785289351858</v>
      </c>
      <c r="M567" t="b">
        <v>0</v>
      </c>
      <c r="N567">
        <v>0</v>
      </c>
      <c r="O567" t="b">
        <v>0</v>
      </c>
      <c r="P567" t="s">
        <v>8271</v>
      </c>
      <c r="Q567" t="s">
        <v>8318</v>
      </c>
      <c r="R567" t="s">
        <v>8319</v>
      </c>
      <c r="S567" s="5">
        <f t="shared" si="34"/>
        <v>0</v>
      </c>
      <c r="T567" s="4" t="e">
        <f t="shared" si="35"/>
        <v>#DIV/0!</v>
      </c>
    </row>
    <row r="568" spans="1:20" ht="60" x14ac:dyDescent="0.25">
      <c r="A568" s="3">
        <v>566</v>
      </c>
      <c r="B568" s="1" t="s">
        <v>567</v>
      </c>
      <c r="C568" s="1" t="s">
        <v>4675</v>
      </c>
      <c r="D568">
        <v>5000</v>
      </c>
      <c r="E56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s="9">
        <f t="shared" si="32"/>
        <v>42565.68440972222</v>
      </c>
      <c r="L568" s="9">
        <f t="shared" si="33"/>
        <v>42535.68440972222</v>
      </c>
      <c r="M568" t="b">
        <v>0</v>
      </c>
      <c r="N568">
        <v>1</v>
      </c>
      <c r="O568" t="b">
        <v>0</v>
      </c>
      <c r="P568" t="s">
        <v>8271</v>
      </c>
      <c r="Q568" t="s">
        <v>8318</v>
      </c>
      <c r="R568" t="s">
        <v>8319</v>
      </c>
      <c r="S568" s="5">
        <f t="shared" si="34"/>
        <v>0.02</v>
      </c>
      <c r="T568" s="4">
        <f t="shared" si="35"/>
        <v>1</v>
      </c>
    </row>
    <row r="569" spans="1:20" ht="60" x14ac:dyDescent="0.25">
      <c r="A569" s="3">
        <v>567</v>
      </c>
      <c r="B569" s="1" t="s">
        <v>568</v>
      </c>
      <c r="C569" s="1" t="s">
        <v>4676</v>
      </c>
      <c r="D569">
        <v>10000</v>
      </c>
      <c r="E569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s="9">
        <f t="shared" si="32"/>
        <v>42005.842523148152</v>
      </c>
      <c r="L569" s="9">
        <f t="shared" si="33"/>
        <v>41975.842523148152</v>
      </c>
      <c r="M569" t="b">
        <v>0</v>
      </c>
      <c r="N569">
        <v>0</v>
      </c>
      <c r="O569" t="b">
        <v>0</v>
      </c>
      <c r="P569" t="s">
        <v>8271</v>
      </c>
      <c r="Q569" t="s">
        <v>8318</v>
      </c>
      <c r="R569" t="s">
        <v>8319</v>
      </c>
      <c r="S569" s="5">
        <f t="shared" si="34"/>
        <v>0</v>
      </c>
      <c r="T569" s="4" t="e">
        <f t="shared" si="35"/>
        <v>#DIV/0!</v>
      </c>
    </row>
    <row r="570" spans="1:20" ht="75" x14ac:dyDescent="0.25">
      <c r="A570" s="3">
        <v>568</v>
      </c>
      <c r="B570" s="1" t="s">
        <v>569</v>
      </c>
      <c r="C570" s="1" t="s">
        <v>4677</v>
      </c>
      <c r="D570">
        <v>24500</v>
      </c>
      <c r="E570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s="9">
        <f t="shared" si="32"/>
        <v>42385.458333333328</v>
      </c>
      <c r="L570" s="9">
        <f t="shared" si="33"/>
        <v>42348.9215625</v>
      </c>
      <c r="M570" t="b">
        <v>0</v>
      </c>
      <c r="N570">
        <v>5</v>
      </c>
      <c r="O570" t="b">
        <v>0</v>
      </c>
      <c r="P570" t="s">
        <v>8271</v>
      </c>
      <c r="Q570" t="s">
        <v>8318</v>
      </c>
      <c r="R570" t="s">
        <v>8319</v>
      </c>
      <c r="S570" s="5">
        <f t="shared" si="34"/>
        <v>1</v>
      </c>
      <c r="T570" s="4">
        <f t="shared" si="35"/>
        <v>49</v>
      </c>
    </row>
    <row r="571" spans="1:20" ht="45" x14ac:dyDescent="0.25">
      <c r="A571" s="3">
        <v>569</v>
      </c>
      <c r="B571" s="1" t="s">
        <v>570</v>
      </c>
      <c r="C571" s="1" t="s">
        <v>4678</v>
      </c>
      <c r="D571">
        <v>2500</v>
      </c>
      <c r="E571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s="9">
        <f t="shared" si="32"/>
        <v>42370.847361111111</v>
      </c>
      <c r="L571" s="9">
        <f t="shared" si="33"/>
        <v>42340.847361111111</v>
      </c>
      <c r="M571" t="b">
        <v>0</v>
      </c>
      <c r="N571">
        <v>1</v>
      </c>
      <c r="O571" t="b">
        <v>0</v>
      </c>
      <c r="P571" t="s">
        <v>8271</v>
      </c>
      <c r="Q571" t="s">
        <v>8318</v>
      </c>
      <c r="R571" t="s">
        <v>8319</v>
      </c>
      <c r="S571" s="5">
        <f t="shared" si="34"/>
        <v>0.8</v>
      </c>
      <c r="T571" s="4">
        <f t="shared" si="35"/>
        <v>20</v>
      </c>
    </row>
    <row r="572" spans="1:20" ht="30" x14ac:dyDescent="0.25">
      <c r="A572" s="3">
        <v>570</v>
      </c>
      <c r="B572" s="1" t="s">
        <v>571</v>
      </c>
      <c r="C572" s="1" t="s">
        <v>4679</v>
      </c>
      <c r="D572">
        <v>85000</v>
      </c>
      <c r="E572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s="9">
        <f t="shared" si="32"/>
        <v>42418.798252314817</v>
      </c>
      <c r="L572" s="9">
        <f t="shared" si="33"/>
        <v>42388.798252314817</v>
      </c>
      <c r="M572" t="b">
        <v>0</v>
      </c>
      <c r="N572">
        <v>1</v>
      </c>
      <c r="O572" t="b">
        <v>0</v>
      </c>
      <c r="P572" t="s">
        <v>8271</v>
      </c>
      <c r="Q572" t="s">
        <v>8318</v>
      </c>
      <c r="R572" t="s">
        <v>8319</v>
      </c>
      <c r="S572" s="5">
        <f t="shared" si="34"/>
        <v>0.16705882352941176</v>
      </c>
      <c r="T572" s="4">
        <f t="shared" si="35"/>
        <v>142</v>
      </c>
    </row>
    <row r="573" spans="1:20" ht="60" x14ac:dyDescent="0.25">
      <c r="A573" s="3">
        <v>571</v>
      </c>
      <c r="B573" s="1" t="s">
        <v>572</v>
      </c>
      <c r="C573" s="1" t="s">
        <v>4680</v>
      </c>
      <c r="D573">
        <v>25000</v>
      </c>
      <c r="E573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s="9">
        <f t="shared" si="32"/>
        <v>42212.165972222225</v>
      </c>
      <c r="L573" s="9">
        <f t="shared" si="33"/>
        <v>42192.816238425927</v>
      </c>
      <c r="M573" t="b">
        <v>0</v>
      </c>
      <c r="N573">
        <v>2</v>
      </c>
      <c r="O573" t="b">
        <v>0</v>
      </c>
      <c r="P573" t="s">
        <v>8271</v>
      </c>
      <c r="Q573" t="s">
        <v>8318</v>
      </c>
      <c r="R573" t="s">
        <v>8319</v>
      </c>
      <c r="S573" s="5">
        <f t="shared" si="34"/>
        <v>0.42399999999999999</v>
      </c>
      <c r="T573" s="4">
        <f t="shared" si="35"/>
        <v>53</v>
      </c>
    </row>
    <row r="574" spans="1:20" ht="60" x14ac:dyDescent="0.25">
      <c r="A574" s="3">
        <v>572</v>
      </c>
      <c r="B574" s="1" t="s">
        <v>573</v>
      </c>
      <c r="C574" s="1" t="s">
        <v>4681</v>
      </c>
      <c r="D574">
        <v>2500</v>
      </c>
      <c r="E57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s="9">
        <f t="shared" si="32"/>
        <v>42312.757962962962</v>
      </c>
      <c r="L574" s="9">
        <f t="shared" si="33"/>
        <v>42282.71629629629</v>
      </c>
      <c r="M574" t="b">
        <v>0</v>
      </c>
      <c r="N574">
        <v>0</v>
      </c>
      <c r="O574" t="b">
        <v>0</v>
      </c>
      <c r="P574" t="s">
        <v>8271</v>
      </c>
      <c r="Q574" t="s">
        <v>8318</v>
      </c>
      <c r="R574" t="s">
        <v>8319</v>
      </c>
      <c r="S574" s="5">
        <f t="shared" si="34"/>
        <v>0</v>
      </c>
      <c r="T574" s="4" t="e">
        <f t="shared" si="35"/>
        <v>#DIV/0!</v>
      </c>
    </row>
    <row r="575" spans="1:20" ht="60" x14ac:dyDescent="0.25">
      <c r="A575" s="3">
        <v>573</v>
      </c>
      <c r="B575" s="1" t="s">
        <v>574</v>
      </c>
      <c r="C575" s="1" t="s">
        <v>4682</v>
      </c>
      <c r="D575">
        <v>88888</v>
      </c>
      <c r="E57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s="9">
        <f t="shared" si="32"/>
        <v>42022.05</v>
      </c>
      <c r="L575" s="9">
        <f t="shared" si="33"/>
        <v>41963.050127314811</v>
      </c>
      <c r="M575" t="b">
        <v>0</v>
      </c>
      <c r="N575">
        <v>9</v>
      </c>
      <c r="O575" t="b">
        <v>0</v>
      </c>
      <c r="P575" t="s">
        <v>8271</v>
      </c>
      <c r="Q575" t="s">
        <v>8318</v>
      </c>
      <c r="R575" t="s">
        <v>8319</v>
      </c>
      <c r="S575" s="5">
        <f t="shared" si="34"/>
        <v>0.38925389253892539</v>
      </c>
      <c r="T575" s="4">
        <f t="shared" si="35"/>
        <v>38.444444444444443</v>
      </c>
    </row>
    <row r="576" spans="1:20" ht="60" x14ac:dyDescent="0.25">
      <c r="A576" s="3">
        <v>574</v>
      </c>
      <c r="B576" s="1" t="s">
        <v>575</v>
      </c>
      <c r="C576" s="1" t="s">
        <v>4683</v>
      </c>
      <c r="D576">
        <v>11180</v>
      </c>
      <c r="E57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s="9">
        <f t="shared" si="32"/>
        <v>42662.443368055552</v>
      </c>
      <c r="L576" s="9">
        <f t="shared" si="33"/>
        <v>42632.443368055552</v>
      </c>
      <c r="M576" t="b">
        <v>0</v>
      </c>
      <c r="N576">
        <v>4</v>
      </c>
      <c r="O576" t="b">
        <v>0</v>
      </c>
      <c r="P576" t="s">
        <v>8271</v>
      </c>
      <c r="Q576" t="s">
        <v>8318</v>
      </c>
      <c r="R576" t="s">
        <v>8319</v>
      </c>
      <c r="S576" s="5">
        <f t="shared" si="34"/>
        <v>0.7155635062611807</v>
      </c>
      <c r="T576" s="4">
        <f t="shared" si="35"/>
        <v>20</v>
      </c>
    </row>
    <row r="577" spans="1:20" ht="60" x14ac:dyDescent="0.25">
      <c r="A577" s="3">
        <v>575</v>
      </c>
      <c r="B577" s="1" t="s">
        <v>576</v>
      </c>
      <c r="C577" s="1" t="s">
        <v>4684</v>
      </c>
      <c r="D577">
        <v>60000</v>
      </c>
      <c r="E57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s="9">
        <f t="shared" si="32"/>
        <v>42168.692627314813</v>
      </c>
      <c r="L577" s="9">
        <f t="shared" si="33"/>
        <v>42138.692627314813</v>
      </c>
      <c r="M577" t="b">
        <v>0</v>
      </c>
      <c r="N577">
        <v>4</v>
      </c>
      <c r="O577" t="b">
        <v>0</v>
      </c>
      <c r="P577" t="s">
        <v>8271</v>
      </c>
      <c r="Q577" t="s">
        <v>8318</v>
      </c>
      <c r="R577" t="s">
        <v>8319</v>
      </c>
      <c r="S577" s="5">
        <f t="shared" si="34"/>
        <v>0.43166666666666664</v>
      </c>
      <c r="T577" s="4">
        <f t="shared" si="35"/>
        <v>64.75</v>
      </c>
    </row>
    <row r="578" spans="1:20" ht="45" x14ac:dyDescent="0.25">
      <c r="A578" s="3">
        <v>576</v>
      </c>
      <c r="B578" s="1" t="s">
        <v>577</v>
      </c>
      <c r="C578" s="1" t="s">
        <v>4685</v>
      </c>
      <c r="D578">
        <v>80000</v>
      </c>
      <c r="E57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s="9">
        <f t="shared" si="32"/>
        <v>42091.43</v>
      </c>
      <c r="L578" s="9">
        <f t="shared" si="33"/>
        <v>42031.471666666665</v>
      </c>
      <c r="M578" t="b">
        <v>0</v>
      </c>
      <c r="N578">
        <v>1</v>
      </c>
      <c r="O578" t="b">
        <v>0</v>
      </c>
      <c r="P578" t="s">
        <v>8271</v>
      </c>
      <c r="Q578" t="s">
        <v>8318</v>
      </c>
      <c r="R578" t="s">
        <v>8319</v>
      </c>
      <c r="S578" s="5">
        <f t="shared" si="34"/>
        <v>1.25E-3</v>
      </c>
      <c r="T578" s="4">
        <f t="shared" si="35"/>
        <v>1</v>
      </c>
    </row>
    <row r="579" spans="1:20" ht="60" x14ac:dyDescent="0.25">
      <c r="A579" s="3">
        <v>577</v>
      </c>
      <c r="B579" s="1" t="s">
        <v>578</v>
      </c>
      <c r="C579" s="1" t="s">
        <v>4686</v>
      </c>
      <c r="D579">
        <v>5000</v>
      </c>
      <c r="E579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s="9">
        <f t="shared" ref="K579:K642" si="36">(((I579/60)/60)/24)+DATE(1970,1,1)</f>
        <v>42510.589143518519</v>
      </c>
      <c r="L579" s="9">
        <f t="shared" ref="L579:L642" si="37">(((J579/60)/60)/24)+DATE(1970,1,1)</f>
        <v>42450.589143518519</v>
      </c>
      <c r="M579" t="b">
        <v>0</v>
      </c>
      <c r="N579">
        <v>1</v>
      </c>
      <c r="O579" t="b">
        <v>0</v>
      </c>
      <c r="P579" t="s">
        <v>8271</v>
      </c>
      <c r="Q579" t="s">
        <v>8318</v>
      </c>
      <c r="R579" t="s">
        <v>8319</v>
      </c>
      <c r="S579" s="5">
        <f t="shared" ref="S579:S642" si="38">+(E579/D579)*100</f>
        <v>0.2</v>
      </c>
      <c r="T579" s="4">
        <f t="shared" ref="T579:T642" si="39">+E579/N579</f>
        <v>10</v>
      </c>
    </row>
    <row r="580" spans="1:20" ht="30" x14ac:dyDescent="0.25">
      <c r="A580" s="3">
        <v>578</v>
      </c>
      <c r="B580" s="1" t="s">
        <v>579</v>
      </c>
      <c r="C580" s="1" t="s">
        <v>4687</v>
      </c>
      <c r="D580">
        <v>125000</v>
      </c>
      <c r="E580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s="9">
        <f t="shared" si="36"/>
        <v>42254.578622685185</v>
      </c>
      <c r="L580" s="9">
        <f t="shared" si="37"/>
        <v>42230.578622685185</v>
      </c>
      <c r="M580" t="b">
        <v>0</v>
      </c>
      <c r="N580">
        <v>7</v>
      </c>
      <c r="O580" t="b">
        <v>0</v>
      </c>
      <c r="P580" t="s">
        <v>8271</v>
      </c>
      <c r="Q580" t="s">
        <v>8318</v>
      </c>
      <c r="R580" t="s">
        <v>8319</v>
      </c>
      <c r="S580" s="5">
        <f t="shared" si="38"/>
        <v>1.12E-2</v>
      </c>
      <c r="T580" s="4">
        <f t="shared" si="39"/>
        <v>2</v>
      </c>
    </row>
    <row r="581" spans="1:20" ht="45" x14ac:dyDescent="0.25">
      <c r="A581" s="3">
        <v>579</v>
      </c>
      <c r="B581" s="1" t="s">
        <v>580</v>
      </c>
      <c r="C581" s="1" t="s">
        <v>4688</v>
      </c>
      <c r="D581">
        <v>12000</v>
      </c>
      <c r="E581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s="9">
        <f t="shared" si="36"/>
        <v>41998.852118055554</v>
      </c>
      <c r="L581" s="9">
        <f t="shared" si="37"/>
        <v>41968.852118055554</v>
      </c>
      <c r="M581" t="b">
        <v>0</v>
      </c>
      <c r="N581">
        <v>5</v>
      </c>
      <c r="O581" t="b">
        <v>0</v>
      </c>
      <c r="P581" t="s">
        <v>8271</v>
      </c>
      <c r="Q581" t="s">
        <v>8318</v>
      </c>
      <c r="R581" t="s">
        <v>8319</v>
      </c>
      <c r="S581" s="5">
        <f t="shared" si="38"/>
        <v>1.4583333333333333</v>
      </c>
      <c r="T581" s="4">
        <f t="shared" si="39"/>
        <v>35</v>
      </c>
    </row>
    <row r="582" spans="1:20" ht="60" x14ac:dyDescent="0.25">
      <c r="A582" s="3">
        <v>580</v>
      </c>
      <c r="B582" s="1" t="s">
        <v>581</v>
      </c>
      <c r="C582" s="1" t="s">
        <v>4689</v>
      </c>
      <c r="D582">
        <v>3000</v>
      </c>
      <c r="E582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s="9">
        <f t="shared" si="36"/>
        <v>42635.908182870371</v>
      </c>
      <c r="L582" s="9">
        <f t="shared" si="37"/>
        <v>42605.908182870371</v>
      </c>
      <c r="M582" t="b">
        <v>0</v>
      </c>
      <c r="N582">
        <v>1</v>
      </c>
      <c r="O582" t="b">
        <v>0</v>
      </c>
      <c r="P582" t="s">
        <v>8271</v>
      </c>
      <c r="Q582" t="s">
        <v>8318</v>
      </c>
      <c r="R582" t="s">
        <v>8319</v>
      </c>
      <c r="S582" s="5">
        <f t="shared" si="38"/>
        <v>3.3333333333333333E-2</v>
      </c>
      <c r="T582" s="4">
        <f t="shared" si="39"/>
        <v>1</v>
      </c>
    </row>
    <row r="583" spans="1:20" ht="60" x14ac:dyDescent="0.25">
      <c r="A583" s="3">
        <v>581</v>
      </c>
      <c r="B583" s="1" t="s">
        <v>582</v>
      </c>
      <c r="C583" s="1" t="s">
        <v>4690</v>
      </c>
      <c r="D583">
        <v>400</v>
      </c>
      <c r="E583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s="9">
        <f t="shared" si="36"/>
        <v>42218.012777777782</v>
      </c>
      <c r="L583" s="9">
        <f t="shared" si="37"/>
        <v>42188.012777777782</v>
      </c>
      <c r="M583" t="b">
        <v>0</v>
      </c>
      <c r="N583">
        <v>0</v>
      </c>
      <c r="O583" t="b">
        <v>0</v>
      </c>
      <c r="P583" t="s">
        <v>8271</v>
      </c>
      <c r="Q583" t="s">
        <v>8318</v>
      </c>
      <c r="R583" t="s">
        <v>8319</v>
      </c>
      <c r="S583" s="5">
        <f t="shared" si="38"/>
        <v>0</v>
      </c>
      <c r="T583" s="4" t="e">
        <f t="shared" si="39"/>
        <v>#DIV/0!</v>
      </c>
    </row>
    <row r="584" spans="1:20" ht="60" x14ac:dyDescent="0.25">
      <c r="A584" s="3">
        <v>582</v>
      </c>
      <c r="B584" s="1" t="s">
        <v>583</v>
      </c>
      <c r="C584" s="1" t="s">
        <v>4691</v>
      </c>
      <c r="D584">
        <v>100000</v>
      </c>
      <c r="E58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s="9">
        <f t="shared" si="36"/>
        <v>42078.75</v>
      </c>
      <c r="L584" s="9">
        <f t="shared" si="37"/>
        <v>42055.739803240736</v>
      </c>
      <c r="M584" t="b">
        <v>0</v>
      </c>
      <c r="N584">
        <v>0</v>
      </c>
      <c r="O584" t="b">
        <v>0</v>
      </c>
      <c r="P584" t="s">
        <v>8271</v>
      </c>
      <c r="Q584" t="s">
        <v>8318</v>
      </c>
      <c r="R584" t="s">
        <v>8319</v>
      </c>
      <c r="S584" s="5">
        <f t="shared" si="38"/>
        <v>0</v>
      </c>
      <c r="T584" s="4" t="e">
        <f t="shared" si="39"/>
        <v>#DIV/0!</v>
      </c>
    </row>
    <row r="585" spans="1:20" ht="45" x14ac:dyDescent="0.25">
      <c r="A585" s="3">
        <v>583</v>
      </c>
      <c r="B585" s="1" t="s">
        <v>584</v>
      </c>
      <c r="C585" s="1" t="s">
        <v>4692</v>
      </c>
      <c r="D585">
        <v>9000</v>
      </c>
      <c r="E58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s="9">
        <f t="shared" si="36"/>
        <v>42082.896840277783</v>
      </c>
      <c r="L585" s="9">
        <f t="shared" si="37"/>
        <v>42052.93850694444</v>
      </c>
      <c r="M585" t="b">
        <v>0</v>
      </c>
      <c r="N585">
        <v>1</v>
      </c>
      <c r="O585" t="b">
        <v>0</v>
      </c>
      <c r="P585" t="s">
        <v>8271</v>
      </c>
      <c r="Q585" t="s">
        <v>8318</v>
      </c>
      <c r="R585" t="s">
        <v>8319</v>
      </c>
      <c r="S585" s="5">
        <f t="shared" si="38"/>
        <v>1.1111111111111112E-2</v>
      </c>
      <c r="T585" s="4">
        <f t="shared" si="39"/>
        <v>1</v>
      </c>
    </row>
    <row r="586" spans="1:20" ht="45" x14ac:dyDescent="0.25">
      <c r="A586" s="3">
        <v>584</v>
      </c>
      <c r="B586" s="1" t="s">
        <v>585</v>
      </c>
      <c r="C586" s="1" t="s">
        <v>4693</v>
      </c>
      <c r="D586">
        <v>1000</v>
      </c>
      <c r="E58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s="9">
        <f t="shared" si="36"/>
        <v>42079.674953703703</v>
      </c>
      <c r="L586" s="9">
        <f t="shared" si="37"/>
        <v>42049.716620370367</v>
      </c>
      <c r="M586" t="b">
        <v>0</v>
      </c>
      <c r="N586">
        <v>2</v>
      </c>
      <c r="O586" t="b">
        <v>0</v>
      </c>
      <c r="P586" t="s">
        <v>8271</v>
      </c>
      <c r="Q586" t="s">
        <v>8318</v>
      </c>
      <c r="R586" t="s">
        <v>8319</v>
      </c>
      <c r="S586" s="5">
        <f t="shared" si="38"/>
        <v>1</v>
      </c>
      <c r="T586" s="4">
        <f t="shared" si="39"/>
        <v>5</v>
      </c>
    </row>
    <row r="587" spans="1:20" ht="45" x14ac:dyDescent="0.25">
      <c r="A587" s="3">
        <v>585</v>
      </c>
      <c r="B587" s="1" t="s">
        <v>586</v>
      </c>
      <c r="C587" s="1" t="s">
        <v>4694</v>
      </c>
      <c r="D587">
        <v>9000</v>
      </c>
      <c r="E58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s="9">
        <f t="shared" si="36"/>
        <v>42339</v>
      </c>
      <c r="L587" s="9">
        <f t="shared" si="37"/>
        <v>42283.3909375</v>
      </c>
      <c r="M587" t="b">
        <v>0</v>
      </c>
      <c r="N587">
        <v>0</v>
      </c>
      <c r="O587" t="b">
        <v>0</v>
      </c>
      <c r="P587" t="s">
        <v>8271</v>
      </c>
      <c r="Q587" t="s">
        <v>8318</v>
      </c>
      <c r="R587" t="s">
        <v>8319</v>
      </c>
      <c r="S587" s="5">
        <f t="shared" si="38"/>
        <v>0</v>
      </c>
      <c r="T587" s="4" t="e">
        <f t="shared" si="39"/>
        <v>#DIV/0!</v>
      </c>
    </row>
    <row r="588" spans="1:20" ht="45" x14ac:dyDescent="0.25">
      <c r="A588" s="3">
        <v>586</v>
      </c>
      <c r="B588" s="1" t="s">
        <v>587</v>
      </c>
      <c r="C588" s="1" t="s">
        <v>4695</v>
      </c>
      <c r="D588">
        <v>10000</v>
      </c>
      <c r="E58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s="9">
        <f t="shared" si="36"/>
        <v>42050.854247685187</v>
      </c>
      <c r="L588" s="9">
        <f t="shared" si="37"/>
        <v>42020.854247685187</v>
      </c>
      <c r="M588" t="b">
        <v>0</v>
      </c>
      <c r="N588">
        <v>4</v>
      </c>
      <c r="O588" t="b">
        <v>0</v>
      </c>
      <c r="P588" t="s">
        <v>8271</v>
      </c>
      <c r="Q588" t="s">
        <v>8318</v>
      </c>
      <c r="R588" t="s">
        <v>8319</v>
      </c>
      <c r="S588" s="5">
        <f t="shared" si="38"/>
        <v>0.55999999999999994</v>
      </c>
      <c r="T588" s="4">
        <f t="shared" si="39"/>
        <v>14</v>
      </c>
    </row>
    <row r="589" spans="1:20" ht="75" x14ac:dyDescent="0.25">
      <c r="A589" s="3">
        <v>587</v>
      </c>
      <c r="B589" s="1" t="s">
        <v>588</v>
      </c>
      <c r="C589" s="1" t="s">
        <v>4696</v>
      </c>
      <c r="D589">
        <v>30000</v>
      </c>
      <c r="E589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s="9">
        <f t="shared" si="36"/>
        <v>42110.757326388892</v>
      </c>
      <c r="L589" s="9">
        <f t="shared" si="37"/>
        <v>42080.757326388892</v>
      </c>
      <c r="M589" t="b">
        <v>0</v>
      </c>
      <c r="N589">
        <v>7</v>
      </c>
      <c r="O589" t="b">
        <v>0</v>
      </c>
      <c r="P589" t="s">
        <v>8271</v>
      </c>
      <c r="Q589" t="s">
        <v>8318</v>
      </c>
      <c r="R589" t="s">
        <v>8319</v>
      </c>
      <c r="S589" s="5">
        <f t="shared" si="38"/>
        <v>9.0833333333333339</v>
      </c>
      <c r="T589" s="4">
        <f t="shared" si="39"/>
        <v>389.28571428571428</v>
      </c>
    </row>
    <row r="590" spans="1:20" ht="60" x14ac:dyDescent="0.25">
      <c r="A590" s="3">
        <v>588</v>
      </c>
      <c r="B590" s="1" t="s">
        <v>589</v>
      </c>
      <c r="C590" s="1" t="s">
        <v>4697</v>
      </c>
      <c r="D590">
        <v>9000</v>
      </c>
      <c r="E590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s="9">
        <f t="shared" si="36"/>
        <v>42691.811180555553</v>
      </c>
      <c r="L590" s="9">
        <f t="shared" si="37"/>
        <v>42631.769513888896</v>
      </c>
      <c r="M590" t="b">
        <v>0</v>
      </c>
      <c r="N590">
        <v>2</v>
      </c>
      <c r="O590" t="b">
        <v>0</v>
      </c>
      <c r="P590" t="s">
        <v>8271</v>
      </c>
      <c r="Q590" t="s">
        <v>8318</v>
      </c>
      <c r="R590" t="s">
        <v>8319</v>
      </c>
      <c r="S590" s="5">
        <f t="shared" si="38"/>
        <v>3.3444444444444441</v>
      </c>
      <c r="T590" s="4">
        <f t="shared" si="39"/>
        <v>150.5</v>
      </c>
    </row>
    <row r="591" spans="1:20" ht="15.75" x14ac:dyDescent="0.25">
      <c r="A591" s="3">
        <v>589</v>
      </c>
      <c r="B591" s="1" t="s">
        <v>590</v>
      </c>
      <c r="C591" s="1" t="s">
        <v>4698</v>
      </c>
      <c r="D591">
        <v>7500</v>
      </c>
      <c r="E591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s="9">
        <f t="shared" si="36"/>
        <v>42193.614571759259</v>
      </c>
      <c r="L591" s="9">
        <f t="shared" si="37"/>
        <v>42178.614571759259</v>
      </c>
      <c r="M591" t="b">
        <v>0</v>
      </c>
      <c r="N591">
        <v>1</v>
      </c>
      <c r="O591" t="b">
        <v>0</v>
      </c>
      <c r="P591" t="s">
        <v>8271</v>
      </c>
      <c r="Q591" t="s">
        <v>8318</v>
      </c>
      <c r="R591" t="s">
        <v>8319</v>
      </c>
      <c r="S591" s="5">
        <f t="shared" si="38"/>
        <v>1.3333333333333334E-2</v>
      </c>
      <c r="T591" s="4">
        <f t="shared" si="39"/>
        <v>1</v>
      </c>
    </row>
    <row r="592" spans="1:20" ht="60" x14ac:dyDescent="0.25">
      <c r="A592" s="3">
        <v>590</v>
      </c>
      <c r="B592" s="1" t="s">
        <v>591</v>
      </c>
      <c r="C592" s="1" t="s">
        <v>4699</v>
      </c>
      <c r="D592">
        <v>5000</v>
      </c>
      <c r="E592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s="9">
        <f t="shared" si="36"/>
        <v>42408.542361111111</v>
      </c>
      <c r="L592" s="9">
        <f t="shared" si="37"/>
        <v>42377.554756944446</v>
      </c>
      <c r="M592" t="b">
        <v>0</v>
      </c>
      <c r="N592">
        <v>9</v>
      </c>
      <c r="O592" t="b">
        <v>0</v>
      </c>
      <c r="P592" t="s">
        <v>8271</v>
      </c>
      <c r="Q592" t="s">
        <v>8318</v>
      </c>
      <c r="R592" t="s">
        <v>8319</v>
      </c>
      <c r="S592" s="5">
        <f t="shared" si="38"/>
        <v>4.46</v>
      </c>
      <c r="T592" s="4">
        <f t="shared" si="39"/>
        <v>24.777777777777779</v>
      </c>
    </row>
    <row r="593" spans="1:20" ht="45" x14ac:dyDescent="0.25">
      <c r="A593" s="3">
        <v>591</v>
      </c>
      <c r="B593" s="1" t="s">
        <v>592</v>
      </c>
      <c r="C593" s="1" t="s">
        <v>4700</v>
      </c>
      <c r="D593">
        <v>100000</v>
      </c>
      <c r="E593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s="9">
        <f t="shared" si="36"/>
        <v>42207.543171296296</v>
      </c>
      <c r="L593" s="9">
        <f t="shared" si="37"/>
        <v>42177.543171296296</v>
      </c>
      <c r="M593" t="b">
        <v>0</v>
      </c>
      <c r="N593">
        <v>2</v>
      </c>
      <c r="O593" t="b">
        <v>0</v>
      </c>
      <c r="P593" t="s">
        <v>8271</v>
      </c>
      <c r="Q593" t="s">
        <v>8318</v>
      </c>
      <c r="R593" t="s">
        <v>8319</v>
      </c>
      <c r="S593" s="5">
        <f t="shared" si="38"/>
        <v>6.0999999999999999E-2</v>
      </c>
      <c r="T593" s="4">
        <f t="shared" si="39"/>
        <v>30.5</v>
      </c>
    </row>
    <row r="594" spans="1:20" ht="60" x14ac:dyDescent="0.25">
      <c r="A594" s="3">
        <v>592</v>
      </c>
      <c r="B594" s="1" t="s">
        <v>593</v>
      </c>
      <c r="C594" s="1" t="s">
        <v>4701</v>
      </c>
      <c r="D594">
        <v>7500</v>
      </c>
      <c r="E59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s="9">
        <f t="shared" si="36"/>
        <v>41976.232175925921</v>
      </c>
      <c r="L594" s="9">
        <f t="shared" si="37"/>
        <v>41946.232175925928</v>
      </c>
      <c r="M594" t="b">
        <v>0</v>
      </c>
      <c r="N594">
        <v>1</v>
      </c>
      <c r="O594" t="b">
        <v>0</v>
      </c>
      <c r="P594" t="s">
        <v>8271</v>
      </c>
      <c r="Q594" t="s">
        <v>8318</v>
      </c>
      <c r="R594" t="s">
        <v>8319</v>
      </c>
      <c r="S594" s="5">
        <f t="shared" si="38"/>
        <v>3.3333333333333335</v>
      </c>
      <c r="T594" s="4">
        <f t="shared" si="39"/>
        <v>250</v>
      </c>
    </row>
    <row r="595" spans="1:20" ht="60" x14ac:dyDescent="0.25">
      <c r="A595" s="3">
        <v>593</v>
      </c>
      <c r="B595" s="1" t="s">
        <v>594</v>
      </c>
      <c r="C595" s="1" t="s">
        <v>4702</v>
      </c>
      <c r="D595">
        <v>500</v>
      </c>
      <c r="E59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s="9">
        <f t="shared" si="36"/>
        <v>42100.635937500003</v>
      </c>
      <c r="L595" s="9">
        <f t="shared" si="37"/>
        <v>42070.677604166667</v>
      </c>
      <c r="M595" t="b">
        <v>0</v>
      </c>
      <c r="N595">
        <v>7</v>
      </c>
      <c r="O595" t="b">
        <v>0</v>
      </c>
      <c r="P595" t="s">
        <v>8271</v>
      </c>
      <c r="Q595" t="s">
        <v>8318</v>
      </c>
      <c r="R595" t="s">
        <v>8319</v>
      </c>
      <c r="S595" s="5">
        <f t="shared" si="38"/>
        <v>23</v>
      </c>
      <c r="T595" s="4">
        <f t="shared" si="39"/>
        <v>16.428571428571427</v>
      </c>
    </row>
    <row r="596" spans="1:20" ht="30" x14ac:dyDescent="0.25">
      <c r="A596" s="3">
        <v>594</v>
      </c>
      <c r="B596" s="1" t="s">
        <v>595</v>
      </c>
      <c r="C596" s="1" t="s">
        <v>4703</v>
      </c>
      <c r="D596">
        <v>25000</v>
      </c>
      <c r="E59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s="9">
        <f t="shared" si="36"/>
        <v>42476.780162037037</v>
      </c>
      <c r="L596" s="9">
        <f t="shared" si="37"/>
        <v>42446.780162037037</v>
      </c>
      <c r="M596" t="b">
        <v>0</v>
      </c>
      <c r="N596">
        <v>2</v>
      </c>
      <c r="O596" t="b">
        <v>0</v>
      </c>
      <c r="P596" t="s">
        <v>8271</v>
      </c>
      <c r="Q596" t="s">
        <v>8318</v>
      </c>
      <c r="R596" t="s">
        <v>8319</v>
      </c>
      <c r="S596" s="5">
        <f t="shared" si="38"/>
        <v>0.104</v>
      </c>
      <c r="T596" s="4">
        <f t="shared" si="39"/>
        <v>13</v>
      </c>
    </row>
    <row r="597" spans="1:20" ht="60" x14ac:dyDescent="0.25">
      <c r="A597" s="3">
        <v>595</v>
      </c>
      <c r="B597" s="1" t="s">
        <v>596</v>
      </c>
      <c r="C597" s="1" t="s">
        <v>4704</v>
      </c>
      <c r="D597">
        <v>100000</v>
      </c>
      <c r="E59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s="9">
        <f t="shared" si="36"/>
        <v>42128.069884259254</v>
      </c>
      <c r="L597" s="9">
        <f t="shared" si="37"/>
        <v>42083.069884259254</v>
      </c>
      <c r="M597" t="b">
        <v>0</v>
      </c>
      <c r="N597">
        <v>8</v>
      </c>
      <c r="O597" t="b">
        <v>0</v>
      </c>
      <c r="P597" t="s">
        <v>8271</v>
      </c>
      <c r="Q597" t="s">
        <v>8318</v>
      </c>
      <c r="R597" t="s">
        <v>8319</v>
      </c>
      <c r="S597" s="5">
        <f t="shared" si="38"/>
        <v>0.42599999999999999</v>
      </c>
      <c r="T597" s="4">
        <f t="shared" si="39"/>
        <v>53.25</v>
      </c>
    </row>
    <row r="598" spans="1:20" ht="45" x14ac:dyDescent="0.25">
      <c r="A598" s="3">
        <v>596</v>
      </c>
      <c r="B598" s="1" t="s">
        <v>597</v>
      </c>
      <c r="C598" s="1" t="s">
        <v>4705</v>
      </c>
      <c r="D598">
        <v>20000</v>
      </c>
      <c r="E59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s="9">
        <f t="shared" si="36"/>
        <v>42676.896898148145</v>
      </c>
      <c r="L598" s="9">
        <f t="shared" si="37"/>
        <v>42646.896898148145</v>
      </c>
      <c r="M598" t="b">
        <v>0</v>
      </c>
      <c r="N598">
        <v>2</v>
      </c>
      <c r="O598" t="b">
        <v>0</v>
      </c>
      <c r="P598" t="s">
        <v>8271</v>
      </c>
      <c r="Q598" t="s">
        <v>8318</v>
      </c>
      <c r="R598" t="s">
        <v>8319</v>
      </c>
      <c r="S598" s="5">
        <f t="shared" si="38"/>
        <v>0.03</v>
      </c>
      <c r="T598" s="4">
        <f t="shared" si="39"/>
        <v>3</v>
      </c>
    </row>
    <row r="599" spans="1:20" ht="45" x14ac:dyDescent="0.25">
      <c r="A599" s="3">
        <v>597</v>
      </c>
      <c r="B599" s="1" t="s">
        <v>598</v>
      </c>
      <c r="C599" s="1" t="s">
        <v>4706</v>
      </c>
      <c r="D599">
        <v>7500</v>
      </c>
      <c r="E599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s="9">
        <f t="shared" si="36"/>
        <v>42582.666666666672</v>
      </c>
      <c r="L599" s="9">
        <f t="shared" si="37"/>
        <v>42545.705266203702</v>
      </c>
      <c r="M599" t="b">
        <v>0</v>
      </c>
      <c r="N599">
        <v>2</v>
      </c>
      <c r="O599" t="b">
        <v>0</v>
      </c>
      <c r="P599" t="s">
        <v>8271</v>
      </c>
      <c r="Q599" t="s">
        <v>8318</v>
      </c>
      <c r="R599" t="s">
        <v>8319</v>
      </c>
      <c r="S599" s="5">
        <f t="shared" si="38"/>
        <v>0.26666666666666666</v>
      </c>
      <c r="T599" s="4">
        <f t="shared" si="39"/>
        <v>10</v>
      </c>
    </row>
    <row r="600" spans="1:20" ht="30" x14ac:dyDescent="0.25">
      <c r="A600" s="3">
        <v>598</v>
      </c>
      <c r="B600" s="1" t="s">
        <v>599</v>
      </c>
      <c r="C600" s="1" t="s">
        <v>4707</v>
      </c>
      <c r="D600">
        <v>2500</v>
      </c>
      <c r="E600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s="9">
        <f t="shared" si="36"/>
        <v>41978.00209490741</v>
      </c>
      <c r="L600" s="9">
        <f t="shared" si="37"/>
        <v>41948.00209490741</v>
      </c>
      <c r="M600" t="b">
        <v>0</v>
      </c>
      <c r="N600">
        <v>7</v>
      </c>
      <c r="O600" t="b">
        <v>0</v>
      </c>
      <c r="P600" t="s">
        <v>8271</v>
      </c>
      <c r="Q600" t="s">
        <v>8318</v>
      </c>
      <c r="R600" t="s">
        <v>8319</v>
      </c>
      <c r="S600" s="5">
        <f t="shared" si="38"/>
        <v>34</v>
      </c>
      <c r="T600" s="4">
        <f t="shared" si="39"/>
        <v>121.42857142857143</v>
      </c>
    </row>
    <row r="601" spans="1:20" ht="60" x14ac:dyDescent="0.25">
      <c r="A601" s="3">
        <v>599</v>
      </c>
      <c r="B601" s="1" t="s">
        <v>600</v>
      </c>
      <c r="C601" s="1" t="s">
        <v>4708</v>
      </c>
      <c r="D601">
        <v>50000</v>
      </c>
      <c r="E601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s="9">
        <f t="shared" si="36"/>
        <v>42071.636111111111</v>
      </c>
      <c r="L601" s="9">
        <f t="shared" si="37"/>
        <v>42047.812523148154</v>
      </c>
      <c r="M601" t="b">
        <v>0</v>
      </c>
      <c r="N601">
        <v>2</v>
      </c>
      <c r="O601" t="b">
        <v>0</v>
      </c>
      <c r="P601" t="s">
        <v>8271</v>
      </c>
      <c r="Q601" t="s">
        <v>8318</v>
      </c>
      <c r="R601" t="s">
        <v>8319</v>
      </c>
      <c r="S601" s="5">
        <f t="shared" si="38"/>
        <v>6.2E-2</v>
      </c>
      <c r="T601" s="4">
        <f t="shared" si="39"/>
        <v>15.5</v>
      </c>
    </row>
    <row r="602" spans="1:20" ht="30" x14ac:dyDescent="0.25">
      <c r="A602" s="3">
        <v>600</v>
      </c>
      <c r="B602" s="1" t="s">
        <v>601</v>
      </c>
      <c r="C602" s="1" t="s">
        <v>4709</v>
      </c>
      <c r="D602">
        <v>5000</v>
      </c>
      <c r="E602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s="9">
        <f t="shared" si="36"/>
        <v>42133.798171296294</v>
      </c>
      <c r="L602" s="9">
        <f t="shared" si="37"/>
        <v>42073.798171296294</v>
      </c>
      <c r="M602" t="b">
        <v>0</v>
      </c>
      <c r="N602">
        <v>1</v>
      </c>
      <c r="O602" t="b">
        <v>0</v>
      </c>
      <c r="P602" t="s">
        <v>8271</v>
      </c>
      <c r="Q602" t="s">
        <v>8318</v>
      </c>
      <c r="R602" t="s">
        <v>8319</v>
      </c>
      <c r="S602" s="5">
        <f t="shared" si="38"/>
        <v>2</v>
      </c>
      <c r="T602" s="4">
        <f t="shared" si="39"/>
        <v>100</v>
      </c>
    </row>
    <row r="603" spans="1:20" ht="60" x14ac:dyDescent="0.25">
      <c r="A603" s="3">
        <v>601</v>
      </c>
      <c r="B603" s="1" t="s">
        <v>602</v>
      </c>
      <c r="C603" s="1" t="s">
        <v>4710</v>
      </c>
      <c r="D603">
        <v>10000</v>
      </c>
      <c r="E603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s="9">
        <f t="shared" si="36"/>
        <v>41999.858090277776</v>
      </c>
      <c r="L603" s="9">
        <f t="shared" si="37"/>
        <v>41969.858090277776</v>
      </c>
      <c r="M603" t="b">
        <v>0</v>
      </c>
      <c r="N603">
        <v>6</v>
      </c>
      <c r="O603" t="b">
        <v>0</v>
      </c>
      <c r="P603" t="s">
        <v>8271</v>
      </c>
      <c r="Q603" t="s">
        <v>8318</v>
      </c>
      <c r="R603" t="s">
        <v>8319</v>
      </c>
      <c r="S603" s="5">
        <f t="shared" si="38"/>
        <v>1.4000000000000001</v>
      </c>
      <c r="T603" s="4">
        <f t="shared" si="39"/>
        <v>23.333333333333332</v>
      </c>
    </row>
    <row r="604" spans="1:20" ht="45" x14ac:dyDescent="0.25">
      <c r="A604" s="3">
        <v>602</v>
      </c>
      <c r="B604" s="1" t="s">
        <v>603</v>
      </c>
      <c r="C604" s="1" t="s">
        <v>4711</v>
      </c>
      <c r="D604">
        <v>70000</v>
      </c>
      <c r="E60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s="9">
        <f t="shared" si="36"/>
        <v>42173.79415509259</v>
      </c>
      <c r="L604" s="9">
        <f t="shared" si="37"/>
        <v>42143.79415509259</v>
      </c>
      <c r="M604" t="b">
        <v>0</v>
      </c>
      <c r="N604">
        <v>0</v>
      </c>
      <c r="O604" t="b">
        <v>0</v>
      </c>
      <c r="P604" t="s">
        <v>8271</v>
      </c>
      <c r="Q604" t="s">
        <v>8318</v>
      </c>
      <c r="R604" t="s">
        <v>8319</v>
      </c>
      <c r="S604" s="5">
        <f t="shared" si="38"/>
        <v>0</v>
      </c>
      <c r="T604" s="4" t="e">
        <f t="shared" si="39"/>
        <v>#DIV/0!</v>
      </c>
    </row>
    <row r="605" spans="1:20" ht="45" x14ac:dyDescent="0.25">
      <c r="A605" s="3">
        <v>603</v>
      </c>
      <c r="B605" s="1" t="s">
        <v>604</v>
      </c>
      <c r="C605" s="1" t="s">
        <v>4712</v>
      </c>
      <c r="D605">
        <v>15000</v>
      </c>
      <c r="E60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s="9">
        <f t="shared" si="36"/>
        <v>41865.639155092591</v>
      </c>
      <c r="L605" s="9">
        <f t="shared" si="37"/>
        <v>41835.639155092591</v>
      </c>
      <c r="M605" t="b">
        <v>0</v>
      </c>
      <c r="N605">
        <v>13</v>
      </c>
      <c r="O605" t="b">
        <v>0</v>
      </c>
      <c r="P605" t="s">
        <v>8271</v>
      </c>
      <c r="Q605" t="s">
        <v>8318</v>
      </c>
      <c r="R605" t="s">
        <v>8319</v>
      </c>
      <c r="S605" s="5">
        <f t="shared" si="38"/>
        <v>3.9334666666666664</v>
      </c>
      <c r="T605" s="4">
        <f t="shared" si="39"/>
        <v>45.386153846153846</v>
      </c>
    </row>
    <row r="606" spans="1:20" ht="60" x14ac:dyDescent="0.25">
      <c r="A606" s="3">
        <v>604</v>
      </c>
      <c r="B606" s="1" t="s">
        <v>605</v>
      </c>
      <c r="C606" s="1" t="s">
        <v>4713</v>
      </c>
      <c r="D606">
        <v>1500</v>
      </c>
      <c r="E60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s="9">
        <f t="shared" si="36"/>
        <v>41879.035370370373</v>
      </c>
      <c r="L606" s="9">
        <f t="shared" si="37"/>
        <v>41849.035370370373</v>
      </c>
      <c r="M606" t="b">
        <v>0</v>
      </c>
      <c r="N606">
        <v>0</v>
      </c>
      <c r="O606" t="b">
        <v>0</v>
      </c>
      <c r="P606" t="s">
        <v>8271</v>
      </c>
      <c r="Q606" t="s">
        <v>8318</v>
      </c>
      <c r="R606" t="s">
        <v>8319</v>
      </c>
      <c r="S606" s="5">
        <f t="shared" si="38"/>
        <v>0</v>
      </c>
      <c r="T606" s="4" t="e">
        <f t="shared" si="39"/>
        <v>#DIV/0!</v>
      </c>
    </row>
    <row r="607" spans="1:20" ht="30" x14ac:dyDescent="0.25">
      <c r="A607" s="3">
        <v>605</v>
      </c>
      <c r="B607" s="1" t="s">
        <v>606</v>
      </c>
      <c r="C607" s="1" t="s">
        <v>4714</v>
      </c>
      <c r="D607">
        <v>5000</v>
      </c>
      <c r="E60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s="9">
        <f t="shared" si="36"/>
        <v>42239.357731481476</v>
      </c>
      <c r="L607" s="9">
        <f t="shared" si="37"/>
        <v>42194.357731481476</v>
      </c>
      <c r="M607" t="b">
        <v>0</v>
      </c>
      <c r="N607">
        <v>8</v>
      </c>
      <c r="O607" t="b">
        <v>0</v>
      </c>
      <c r="P607" t="s">
        <v>8271</v>
      </c>
      <c r="Q607" t="s">
        <v>8318</v>
      </c>
      <c r="R607" t="s">
        <v>8319</v>
      </c>
      <c r="S607" s="5">
        <f t="shared" si="38"/>
        <v>2.62</v>
      </c>
      <c r="T607" s="4">
        <f t="shared" si="39"/>
        <v>16.375</v>
      </c>
    </row>
    <row r="608" spans="1:20" ht="60" x14ac:dyDescent="0.25">
      <c r="A608" s="3">
        <v>606</v>
      </c>
      <c r="B608" s="1" t="s">
        <v>607</v>
      </c>
      <c r="C608" s="1" t="s">
        <v>4715</v>
      </c>
      <c r="D608">
        <v>5000</v>
      </c>
      <c r="E60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s="9">
        <f t="shared" si="36"/>
        <v>42148.625</v>
      </c>
      <c r="L608" s="9">
        <f t="shared" si="37"/>
        <v>42102.650567129633</v>
      </c>
      <c r="M608" t="b">
        <v>0</v>
      </c>
      <c r="N608">
        <v>1</v>
      </c>
      <c r="O608" t="b">
        <v>0</v>
      </c>
      <c r="P608" t="s">
        <v>8271</v>
      </c>
      <c r="Q608" t="s">
        <v>8318</v>
      </c>
      <c r="R608" t="s">
        <v>8319</v>
      </c>
      <c r="S608" s="5">
        <f t="shared" si="38"/>
        <v>0.2</v>
      </c>
      <c r="T608" s="4">
        <f t="shared" si="39"/>
        <v>10</v>
      </c>
    </row>
    <row r="609" spans="1:20" ht="60" x14ac:dyDescent="0.25">
      <c r="A609" s="3">
        <v>607</v>
      </c>
      <c r="B609" s="1" t="s">
        <v>608</v>
      </c>
      <c r="C609" s="1" t="s">
        <v>4716</v>
      </c>
      <c r="D609">
        <v>250</v>
      </c>
      <c r="E609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s="9">
        <f t="shared" si="36"/>
        <v>42330.867314814815</v>
      </c>
      <c r="L609" s="9">
        <f t="shared" si="37"/>
        <v>42300.825648148151</v>
      </c>
      <c r="M609" t="b">
        <v>0</v>
      </c>
      <c r="N609">
        <v>0</v>
      </c>
      <c r="O609" t="b">
        <v>0</v>
      </c>
      <c r="P609" t="s">
        <v>8271</v>
      </c>
      <c r="Q609" t="s">
        <v>8318</v>
      </c>
      <c r="R609" t="s">
        <v>8319</v>
      </c>
      <c r="S609" s="5">
        <f t="shared" si="38"/>
        <v>0</v>
      </c>
      <c r="T609" s="4" t="e">
        <f t="shared" si="39"/>
        <v>#DIV/0!</v>
      </c>
    </row>
    <row r="610" spans="1:20" ht="60" x14ac:dyDescent="0.25">
      <c r="A610" s="3">
        <v>608</v>
      </c>
      <c r="B610" s="1" t="s">
        <v>609</v>
      </c>
      <c r="C610" s="1" t="s">
        <v>4717</v>
      </c>
      <c r="D610">
        <v>150000</v>
      </c>
      <c r="E610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s="9">
        <f t="shared" si="36"/>
        <v>42170.921064814815</v>
      </c>
      <c r="L610" s="9">
        <f t="shared" si="37"/>
        <v>42140.921064814815</v>
      </c>
      <c r="M610" t="b">
        <v>0</v>
      </c>
      <c r="N610">
        <v>5</v>
      </c>
      <c r="O610" t="b">
        <v>0</v>
      </c>
      <c r="P610" t="s">
        <v>8271</v>
      </c>
      <c r="Q610" t="s">
        <v>8318</v>
      </c>
      <c r="R610" t="s">
        <v>8319</v>
      </c>
      <c r="S610" s="5">
        <f t="shared" si="38"/>
        <v>0.97400000000000009</v>
      </c>
      <c r="T610" s="4">
        <f t="shared" si="39"/>
        <v>292.2</v>
      </c>
    </row>
    <row r="611" spans="1:20" ht="60" x14ac:dyDescent="0.25">
      <c r="A611" s="3">
        <v>609</v>
      </c>
      <c r="B611" s="1" t="s">
        <v>610</v>
      </c>
      <c r="C611" s="1" t="s">
        <v>4718</v>
      </c>
      <c r="D611">
        <v>780</v>
      </c>
      <c r="E611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s="9">
        <f t="shared" si="36"/>
        <v>42337.075740740736</v>
      </c>
      <c r="L611" s="9">
        <f t="shared" si="37"/>
        <v>42307.034074074079</v>
      </c>
      <c r="M611" t="b">
        <v>0</v>
      </c>
      <c r="N611">
        <v>1</v>
      </c>
      <c r="O611" t="b">
        <v>0</v>
      </c>
      <c r="P611" t="s">
        <v>8271</v>
      </c>
      <c r="Q611" t="s">
        <v>8318</v>
      </c>
      <c r="R611" t="s">
        <v>8319</v>
      </c>
      <c r="S611" s="5">
        <f t="shared" si="38"/>
        <v>0.64102564102564097</v>
      </c>
      <c r="T611" s="4">
        <f t="shared" si="39"/>
        <v>5</v>
      </c>
    </row>
    <row r="612" spans="1:20" ht="45" x14ac:dyDescent="0.25">
      <c r="A612" s="3">
        <v>610</v>
      </c>
      <c r="B612" s="1" t="s">
        <v>611</v>
      </c>
      <c r="C612" s="1" t="s">
        <v>4719</v>
      </c>
      <c r="D612">
        <v>13803</v>
      </c>
      <c r="E612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s="9">
        <f t="shared" si="36"/>
        <v>42116.83085648148</v>
      </c>
      <c r="L612" s="9">
        <f t="shared" si="37"/>
        <v>42086.83085648148</v>
      </c>
      <c r="M612" t="b">
        <v>0</v>
      </c>
      <c r="N612">
        <v>0</v>
      </c>
      <c r="O612" t="b">
        <v>0</v>
      </c>
      <c r="P612" t="s">
        <v>8271</v>
      </c>
      <c r="Q612" t="s">
        <v>8318</v>
      </c>
      <c r="R612" t="s">
        <v>8319</v>
      </c>
      <c r="S612" s="5">
        <f t="shared" si="38"/>
        <v>0</v>
      </c>
      <c r="T612" s="4" t="e">
        <f t="shared" si="39"/>
        <v>#DIV/0!</v>
      </c>
    </row>
    <row r="613" spans="1:20" ht="60" x14ac:dyDescent="0.25">
      <c r="A613" s="3">
        <v>611</v>
      </c>
      <c r="B613" s="1" t="s">
        <v>612</v>
      </c>
      <c r="C613" s="1" t="s">
        <v>4720</v>
      </c>
      <c r="D613">
        <v>80000</v>
      </c>
      <c r="E613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s="9">
        <f t="shared" si="36"/>
        <v>42388.560613425929</v>
      </c>
      <c r="L613" s="9">
        <f t="shared" si="37"/>
        <v>42328.560613425929</v>
      </c>
      <c r="M613" t="b">
        <v>0</v>
      </c>
      <c r="N613">
        <v>0</v>
      </c>
      <c r="O613" t="b">
        <v>0</v>
      </c>
      <c r="P613" t="s">
        <v>8271</v>
      </c>
      <c r="Q613" t="s">
        <v>8318</v>
      </c>
      <c r="R613" t="s">
        <v>8319</v>
      </c>
      <c r="S613" s="5">
        <f t="shared" si="38"/>
        <v>0</v>
      </c>
      <c r="T613" s="4" t="e">
        <f t="shared" si="39"/>
        <v>#DIV/0!</v>
      </c>
    </row>
    <row r="614" spans="1:20" ht="30" x14ac:dyDescent="0.25">
      <c r="A614" s="3">
        <v>612</v>
      </c>
      <c r="B614" s="1" t="s">
        <v>613</v>
      </c>
      <c r="C614" s="1" t="s">
        <v>4721</v>
      </c>
      <c r="D614">
        <v>10000</v>
      </c>
      <c r="E61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s="9">
        <f t="shared" si="36"/>
        <v>42615.031782407401</v>
      </c>
      <c r="L614" s="9">
        <f t="shared" si="37"/>
        <v>42585.031782407401</v>
      </c>
      <c r="M614" t="b">
        <v>0</v>
      </c>
      <c r="N614">
        <v>0</v>
      </c>
      <c r="O614" t="b">
        <v>0</v>
      </c>
      <c r="P614" t="s">
        <v>8271</v>
      </c>
      <c r="Q614" t="s">
        <v>8318</v>
      </c>
      <c r="R614" t="s">
        <v>8319</v>
      </c>
      <c r="S614" s="5">
        <f t="shared" si="38"/>
        <v>0</v>
      </c>
      <c r="T614" s="4" t="e">
        <f t="shared" si="39"/>
        <v>#DIV/0!</v>
      </c>
    </row>
    <row r="615" spans="1:20" ht="60" x14ac:dyDescent="0.25">
      <c r="A615" s="3">
        <v>613</v>
      </c>
      <c r="B615" s="1" t="s">
        <v>614</v>
      </c>
      <c r="C615" s="1" t="s">
        <v>4722</v>
      </c>
      <c r="D615">
        <v>60000</v>
      </c>
      <c r="E61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s="9">
        <f t="shared" si="36"/>
        <v>42278.207638888889</v>
      </c>
      <c r="L615" s="9">
        <f t="shared" si="37"/>
        <v>42247.496759259258</v>
      </c>
      <c r="M615" t="b">
        <v>0</v>
      </c>
      <c r="N615">
        <v>121</v>
      </c>
      <c r="O615" t="b">
        <v>0</v>
      </c>
      <c r="P615" t="s">
        <v>8271</v>
      </c>
      <c r="Q615" t="s">
        <v>8318</v>
      </c>
      <c r="R615" t="s">
        <v>8319</v>
      </c>
      <c r="S615" s="5">
        <f t="shared" si="38"/>
        <v>21.363333333333333</v>
      </c>
      <c r="T615" s="4">
        <f t="shared" si="39"/>
        <v>105.93388429752066</v>
      </c>
    </row>
    <row r="616" spans="1:20" ht="45" x14ac:dyDescent="0.25">
      <c r="A616" s="3">
        <v>614</v>
      </c>
      <c r="B616" s="1" t="s">
        <v>615</v>
      </c>
      <c r="C616" s="1" t="s">
        <v>4723</v>
      </c>
      <c r="D616">
        <v>10000</v>
      </c>
      <c r="E61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s="9">
        <f t="shared" si="36"/>
        <v>42545.061805555553</v>
      </c>
      <c r="L616" s="9">
        <f t="shared" si="37"/>
        <v>42515.061805555553</v>
      </c>
      <c r="M616" t="b">
        <v>0</v>
      </c>
      <c r="N616">
        <v>0</v>
      </c>
      <c r="O616" t="b">
        <v>0</v>
      </c>
      <c r="P616" t="s">
        <v>8271</v>
      </c>
      <c r="Q616" t="s">
        <v>8318</v>
      </c>
      <c r="R616" t="s">
        <v>8319</v>
      </c>
      <c r="S616" s="5">
        <f t="shared" si="38"/>
        <v>0</v>
      </c>
      <c r="T616" s="4" t="e">
        <f t="shared" si="39"/>
        <v>#DIV/0!</v>
      </c>
    </row>
    <row r="617" spans="1:20" ht="45" x14ac:dyDescent="0.25">
      <c r="A617" s="3">
        <v>615</v>
      </c>
      <c r="B617" s="1" t="s">
        <v>616</v>
      </c>
      <c r="C617" s="1" t="s">
        <v>4724</v>
      </c>
      <c r="D617">
        <v>515</v>
      </c>
      <c r="E61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s="9">
        <f t="shared" si="36"/>
        <v>42272.122210648144</v>
      </c>
      <c r="L617" s="9">
        <f t="shared" si="37"/>
        <v>42242.122210648144</v>
      </c>
      <c r="M617" t="b">
        <v>0</v>
      </c>
      <c r="N617">
        <v>0</v>
      </c>
      <c r="O617" t="b">
        <v>0</v>
      </c>
      <c r="P617" t="s">
        <v>8271</v>
      </c>
      <c r="Q617" t="s">
        <v>8318</v>
      </c>
      <c r="R617" t="s">
        <v>8319</v>
      </c>
      <c r="S617" s="5">
        <f t="shared" si="38"/>
        <v>0</v>
      </c>
      <c r="T617" s="4" t="e">
        <f t="shared" si="39"/>
        <v>#DIV/0!</v>
      </c>
    </row>
    <row r="618" spans="1:20" ht="60" x14ac:dyDescent="0.25">
      <c r="A618" s="3">
        <v>616</v>
      </c>
      <c r="B618" s="1" t="s">
        <v>617</v>
      </c>
      <c r="C618" s="1" t="s">
        <v>4725</v>
      </c>
      <c r="D618">
        <v>5000</v>
      </c>
      <c r="E61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s="9">
        <f t="shared" si="36"/>
        <v>42791.376238425932</v>
      </c>
      <c r="L618" s="9">
        <f t="shared" si="37"/>
        <v>42761.376238425932</v>
      </c>
      <c r="M618" t="b">
        <v>0</v>
      </c>
      <c r="N618">
        <v>0</v>
      </c>
      <c r="O618" t="b">
        <v>0</v>
      </c>
      <c r="P618" t="s">
        <v>8271</v>
      </c>
      <c r="Q618" t="s">
        <v>8318</v>
      </c>
      <c r="R618" t="s">
        <v>8319</v>
      </c>
      <c r="S618" s="5">
        <f t="shared" si="38"/>
        <v>0</v>
      </c>
      <c r="T618" s="4" t="e">
        <f t="shared" si="39"/>
        <v>#DIV/0!</v>
      </c>
    </row>
    <row r="619" spans="1:20" ht="60" x14ac:dyDescent="0.25">
      <c r="A619" s="3">
        <v>617</v>
      </c>
      <c r="B619" s="1" t="s">
        <v>618</v>
      </c>
      <c r="C619" s="1" t="s">
        <v>4726</v>
      </c>
      <c r="D619">
        <v>2000</v>
      </c>
      <c r="E619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s="9">
        <f t="shared" si="36"/>
        <v>42132.343090277776</v>
      </c>
      <c r="L619" s="9">
        <f t="shared" si="37"/>
        <v>42087.343090277776</v>
      </c>
      <c r="M619" t="b">
        <v>0</v>
      </c>
      <c r="N619">
        <v>3</v>
      </c>
      <c r="O619" t="b">
        <v>0</v>
      </c>
      <c r="P619" t="s">
        <v>8271</v>
      </c>
      <c r="Q619" t="s">
        <v>8318</v>
      </c>
      <c r="R619" t="s">
        <v>8319</v>
      </c>
      <c r="S619" s="5">
        <f t="shared" si="38"/>
        <v>3</v>
      </c>
      <c r="T619" s="4">
        <f t="shared" si="39"/>
        <v>20</v>
      </c>
    </row>
    <row r="620" spans="1:20" ht="60" x14ac:dyDescent="0.25">
      <c r="A620" s="3">
        <v>618</v>
      </c>
      <c r="B620" s="1" t="s">
        <v>619</v>
      </c>
      <c r="C620" s="1" t="s">
        <v>4727</v>
      </c>
      <c r="D620">
        <v>400</v>
      </c>
      <c r="E620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s="9">
        <f t="shared" si="36"/>
        <v>42347.810219907406</v>
      </c>
      <c r="L620" s="9">
        <f t="shared" si="37"/>
        <v>42317.810219907406</v>
      </c>
      <c r="M620" t="b">
        <v>0</v>
      </c>
      <c r="N620">
        <v>0</v>
      </c>
      <c r="O620" t="b">
        <v>0</v>
      </c>
      <c r="P620" t="s">
        <v>8271</v>
      </c>
      <c r="Q620" t="s">
        <v>8318</v>
      </c>
      <c r="R620" t="s">
        <v>8319</v>
      </c>
      <c r="S620" s="5">
        <f t="shared" si="38"/>
        <v>0</v>
      </c>
      <c r="T620" s="4" t="e">
        <f t="shared" si="39"/>
        <v>#DIV/0!</v>
      </c>
    </row>
    <row r="621" spans="1:20" ht="30" x14ac:dyDescent="0.25">
      <c r="A621" s="3">
        <v>619</v>
      </c>
      <c r="B621" s="1" t="s">
        <v>620</v>
      </c>
      <c r="C621" s="1" t="s">
        <v>4728</v>
      </c>
      <c r="D621">
        <v>2500000</v>
      </c>
      <c r="E621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s="9">
        <f t="shared" si="36"/>
        <v>41968.692013888889</v>
      </c>
      <c r="L621" s="9">
        <f t="shared" si="37"/>
        <v>41908.650347222225</v>
      </c>
      <c r="M621" t="b">
        <v>0</v>
      </c>
      <c r="N621">
        <v>1</v>
      </c>
      <c r="O621" t="b">
        <v>0</v>
      </c>
      <c r="P621" t="s">
        <v>8271</v>
      </c>
      <c r="Q621" t="s">
        <v>8318</v>
      </c>
      <c r="R621" t="s">
        <v>8319</v>
      </c>
      <c r="S621" s="5">
        <f t="shared" si="38"/>
        <v>3.9999999999999996E-5</v>
      </c>
      <c r="T621" s="4">
        <f t="shared" si="39"/>
        <v>1</v>
      </c>
    </row>
    <row r="622" spans="1:20" ht="45" x14ac:dyDescent="0.25">
      <c r="A622" s="3">
        <v>620</v>
      </c>
      <c r="B622" s="1" t="s">
        <v>621</v>
      </c>
      <c r="C622" s="1" t="s">
        <v>4729</v>
      </c>
      <c r="D622">
        <v>30000</v>
      </c>
      <c r="E622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s="9">
        <f t="shared" si="36"/>
        <v>41876.716874999998</v>
      </c>
      <c r="L622" s="9">
        <f t="shared" si="37"/>
        <v>41831.716874999998</v>
      </c>
      <c r="M622" t="b">
        <v>0</v>
      </c>
      <c r="N622">
        <v>1</v>
      </c>
      <c r="O622" t="b">
        <v>0</v>
      </c>
      <c r="P622" t="s">
        <v>8271</v>
      </c>
      <c r="Q622" t="s">
        <v>8318</v>
      </c>
      <c r="R622" t="s">
        <v>8319</v>
      </c>
      <c r="S622" s="5">
        <f t="shared" si="38"/>
        <v>1</v>
      </c>
      <c r="T622" s="4">
        <f t="shared" si="39"/>
        <v>300</v>
      </c>
    </row>
    <row r="623" spans="1:20" ht="60" x14ac:dyDescent="0.25">
      <c r="A623" s="3">
        <v>621</v>
      </c>
      <c r="B623" s="1" t="s">
        <v>622</v>
      </c>
      <c r="C623" s="1" t="s">
        <v>4730</v>
      </c>
      <c r="D623">
        <v>25000</v>
      </c>
      <c r="E623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s="9">
        <f t="shared" si="36"/>
        <v>42558.987696759257</v>
      </c>
      <c r="L623" s="9">
        <f t="shared" si="37"/>
        <v>42528.987696759257</v>
      </c>
      <c r="M623" t="b">
        <v>0</v>
      </c>
      <c r="N623">
        <v>3</v>
      </c>
      <c r="O623" t="b">
        <v>0</v>
      </c>
      <c r="P623" t="s">
        <v>8271</v>
      </c>
      <c r="Q623" t="s">
        <v>8318</v>
      </c>
      <c r="R623" t="s">
        <v>8319</v>
      </c>
      <c r="S623" s="5">
        <f t="shared" si="38"/>
        <v>1.044</v>
      </c>
      <c r="T623" s="4">
        <f t="shared" si="39"/>
        <v>87</v>
      </c>
    </row>
    <row r="624" spans="1:20" ht="60" x14ac:dyDescent="0.25">
      <c r="A624" s="3">
        <v>622</v>
      </c>
      <c r="B624" s="1" t="s">
        <v>623</v>
      </c>
      <c r="C624" s="1" t="s">
        <v>4731</v>
      </c>
      <c r="D624">
        <v>6000</v>
      </c>
      <c r="E62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s="9">
        <f t="shared" si="36"/>
        <v>42552.774745370371</v>
      </c>
      <c r="L624" s="9">
        <f t="shared" si="37"/>
        <v>42532.774745370371</v>
      </c>
      <c r="M624" t="b">
        <v>0</v>
      </c>
      <c r="N624">
        <v>9</v>
      </c>
      <c r="O624" t="b">
        <v>0</v>
      </c>
      <c r="P624" t="s">
        <v>8271</v>
      </c>
      <c r="Q624" t="s">
        <v>8318</v>
      </c>
      <c r="R624" t="s">
        <v>8319</v>
      </c>
      <c r="S624" s="5">
        <f t="shared" si="38"/>
        <v>5.6833333333333336</v>
      </c>
      <c r="T624" s="4">
        <f t="shared" si="39"/>
        <v>37.888888888888886</v>
      </c>
    </row>
    <row r="625" spans="1:20" ht="60" x14ac:dyDescent="0.25">
      <c r="A625" s="3">
        <v>623</v>
      </c>
      <c r="B625" s="1" t="s">
        <v>624</v>
      </c>
      <c r="C625" s="1" t="s">
        <v>4732</v>
      </c>
      <c r="D625">
        <v>75000</v>
      </c>
      <c r="E62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s="9">
        <f t="shared" si="36"/>
        <v>42152.009224537032</v>
      </c>
      <c r="L625" s="9">
        <f t="shared" si="37"/>
        <v>42122.009224537032</v>
      </c>
      <c r="M625" t="b">
        <v>0</v>
      </c>
      <c r="N625">
        <v>0</v>
      </c>
      <c r="O625" t="b">
        <v>0</v>
      </c>
      <c r="P625" t="s">
        <v>8271</v>
      </c>
      <c r="Q625" t="s">
        <v>8318</v>
      </c>
      <c r="R625" t="s">
        <v>8319</v>
      </c>
      <c r="S625" s="5">
        <f t="shared" si="38"/>
        <v>0</v>
      </c>
      <c r="T625" s="4" t="e">
        <f t="shared" si="39"/>
        <v>#DIV/0!</v>
      </c>
    </row>
    <row r="626" spans="1:20" ht="45" x14ac:dyDescent="0.25">
      <c r="A626" s="3">
        <v>624</v>
      </c>
      <c r="B626" s="1" t="s">
        <v>625</v>
      </c>
      <c r="C626" s="1" t="s">
        <v>4733</v>
      </c>
      <c r="D626">
        <v>5000</v>
      </c>
      <c r="E62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s="9">
        <f t="shared" si="36"/>
        <v>42138.988900462966</v>
      </c>
      <c r="L626" s="9">
        <f t="shared" si="37"/>
        <v>42108.988900462966</v>
      </c>
      <c r="M626" t="b">
        <v>0</v>
      </c>
      <c r="N626">
        <v>0</v>
      </c>
      <c r="O626" t="b">
        <v>0</v>
      </c>
      <c r="P626" t="s">
        <v>8271</v>
      </c>
      <c r="Q626" t="s">
        <v>8318</v>
      </c>
      <c r="R626" t="s">
        <v>8319</v>
      </c>
      <c r="S626" s="5">
        <f t="shared" si="38"/>
        <v>0</v>
      </c>
      <c r="T626" s="4" t="e">
        <f t="shared" si="39"/>
        <v>#DIV/0!</v>
      </c>
    </row>
    <row r="627" spans="1:20" ht="60" x14ac:dyDescent="0.25">
      <c r="A627" s="3">
        <v>625</v>
      </c>
      <c r="B627" s="1" t="s">
        <v>626</v>
      </c>
      <c r="C627" s="1" t="s">
        <v>4734</v>
      </c>
      <c r="D627">
        <v>25000</v>
      </c>
      <c r="E62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s="9">
        <f t="shared" si="36"/>
        <v>42820.853900462964</v>
      </c>
      <c r="L627" s="9">
        <f t="shared" si="37"/>
        <v>42790.895567129628</v>
      </c>
      <c r="M627" t="b">
        <v>0</v>
      </c>
      <c r="N627">
        <v>0</v>
      </c>
      <c r="O627" t="b">
        <v>0</v>
      </c>
      <c r="P627" t="s">
        <v>8271</v>
      </c>
      <c r="Q627" t="s">
        <v>8318</v>
      </c>
      <c r="R627" t="s">
        <v>8319</v>
      </c>
      <c r="S627" s="5">
        <f t="shared" si="38"/>
        <v>0</v>
      </c>
      <c r="T627" s="4" t="e">
        <f t="shared" si="39"/>
        <v>#DIV/0!</v>
      </c>
    </row>
    <row r="628" spans="1:20" ht="60" x14ac:dyDescent="0.25">
      <c r="A628" s="3">
        <v>626</v>
      </c>
      <c r="B628" s="1" t="s">
        <v>627</v>
      </c>
      <c r="C628" s="1" t="s">
        <v>4735</v>
      </c>
      <c r="D628">
        <v>25000</v>
      </c>
      <c r="E62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s="9">
        <f t="shared" si="36"/>
        <v>42231.556944444441</v>
      </c>
      <c r="L628" s="9">
        <f t="shared" si="37"/>
        <v>42198.559479166666</v>
      </c>
      <c r="M628" t="b">
        <v>0</v>
      </c>
      <c r="N628">
        <v>39</v>
      </c>
      <c r="O628" t="b">
        <v>0</v>
      </c>
      <c r="P628" t="s">
        <v>8271</v>
      </c>
      <c r="Q628" t="s">
        <v>8318</v>
      </c>
      <c r="R628" t="s">
        <v>8319</v>
      </c>
      <c r="S628" s="5">
        <f t="shared" si="38"/>
        <v>17.380000000000003</v>
      </c>
      <c r="T628" s="4">
        <f t="shared" si="39"/>
        <v>111.41025641025641</v>
      </c>
    </row>
    <row r="629" spans="1:20" ht="60" x14ac:dyDescent="0.25">
      <c r="A629" s="3">
        <v>627</v>
      </c>
      <c r="B629" s="1" t="s">
        <v>628</v>
      </c>
      <c r="C629" s="1" t="s">
        <v>4736</v>
      </c>
      <c r="D629">
        <v>450000</v>
      </c>
      <c r="E629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s="9">
        <f t="shared" si="36"/>
        <v>42443.958333333328</v>
      </c>
      <c r="L629" s="9">
        <f t="shared" si="37"/>
        <v>42384.306840277779</v>
      </c>
      <c r="M629" t="b">
        <v>0</v>
      </c>
      <c r="N629">
        <v>1</v>
      </c>
      <c r="O629" t="b">
        <v>0</v>
      </c>
      <c r="P629" t="s">
        <v>8271</v>
      </c>
      <c r="Q629" t="s">
        <v>8318</v>
      </c>
      <c r="R629" t="s">
        <v>8319</v>
      </c>
      <c r="S629" s="5">
        <f t="shared" si="38"/>
        <v>0.02</v>
      </c>
      <c r="T629" s="4">
        <f t="shared" si="39"/>
        <v>90</v>
      </c>
    </row>
    <row r="630" spans="1:20" ht="45" x14ac:dyDescent="0.25">
      <c r="A630" s="3">
        <v>628</v>
      </c>
      <c r="B630" s="1" t="s">
        <v>629</v>
      </c>
      <c r="C630" s="1" t="s">
        <v>4737</v>
      </c>
      <c r="D630">
        <v>5000</v>
      </c>
      <c r="E630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s="9">
        <f t="shared" si="36"/>
        <v>41833.692789351851</v>
      </c>
      <c r="L630" s="9">
        <f t="shared" si="37"/>
        <v>41803.692789351851</v>
      </c>
      <c r="M630" t="b">
        <v>0</v>
      </c>
      <c r="N630">
        <v>0</v>
      </c>
      <c r="O630" t="b">
        <v>0</v>
      </c>
      <c r="P630" t="s">
        <v>8271</v>
      </c>
      <c r="Q630" t="s">
        <v>8318</v>
      </c>
      <c r="R630" t="s">
        <v>8319</v>
      </c>
      <c r="S630" s="5">
        <f t="shared" si="38"/>
        <v>0</v>
      </c>
      <c r="T630" s="4" t="e">
        <f t="shared" si="39"/>
        <v>#DIV/0!</v>
      </c>
    </row>
    <row r="631" spans="1:20" ht="60" x14ac:dyDescent="0.25">
      <c r="A631" s="3">
        <v>629</v>
      </c>
      <c r="B631" s="1" t="s">
        <v>630</v>
      </c>
      <c r="C631" s="1" t="s">
        <v>4738</v>
      </c>
      <c r="D631">
        <v>200000</v>
      </c>
      <c r="E631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s="9">
        <f t="shared" si="36"/>
        <v>42504.637824074074</v>
      </c>
      <c r="L631" s="9">
        <f t="shared" si="37"/>
        <v>42474.637824074074</v>
      </c>
      <c r="M631" t="b">
        <v>0</v>
      </c>
      <c r="N631">
        <v>3</v>
      </c>
      <c r="O631" t="b">
        <v>0</v>
      </c>
      <c r="P631" t="s">
        <v>8271</v>
      </c>
      <c r="Q631" t="s">
        <v>8318</v>
      </c>
      <c r="R631" t="s">
        <v>8319</v>
      </c>
      <c r="S631" s="5">
        <f t="shared" si="38"/>
        <v>0.17500000000000002</v>
      </c>
      <c r="T631" s="4">
        <f t="shared" si="39"/>
        <v>116.66666666666667</v>
      </c>
    </row>
    <row r="632" spans="1:20" ht="60" x14ac:dyDescent="0.25">
      <c r="A632" s="3">
        <v>630</v>
      </c>
      <c r="B632" s="1" t="s">
        <v>631</v>
      </c>
      <c r="C632" s="1" t="s">
        <v>4739</v>
      </c>
      <c r="D632">
        <v>11999</v>
      </c>
      <c r="E632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s="9">
        <f t="shared" si="36"/>
        <v>42253.215277777781</v>
      </c>
      <c r="L632" s="9">
        <f t="shared" si="37"/>
        <v>42223.619456018518</v>
      </c>
      <c r="M632" t="b">
        <v>0</v>
      </c>
      <c r="N632">
        <v>1</v>
      </c>
      <c r="O632" t="b">
        <v>0</v>
      </c>
      <c r="P632" t="s">
        <v>8271</v>
      </c>
      <c r="Q632" t="s">
        <v>8318</v>
      </c>
      <c r="R632" t="s">
        <v>8319</v>
      </c>
      <c r="S632" s="5">
        <f t="shared" si="38"/>
        <v>8.3340278356529712E-2</v>
      </c>
      <c r="T632" s="4">
        <f t="shared" si="39"/>
        <v>10</v>
      </c>
    </row>
    <row r="633" spans="1:20" ht="45" x14ac:dyDescent="0.25">
      <c r="A633" s="3">
        <v>631</v>
      </c>
      <c r="B633" s="1" t="s">
        <v>632</v>
      </c>
      <c r="C633" s="1" t="s">
        <v>4740</v>
      </c>
      <c r="D633">
        <v>50000</v>
      </c>
      <c r="E633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s="9">
        <f t="shared" si="36"/>
        <v>42518.772326388891</v>
      </c>
      <c r="L633" s="9">
        <f t="shared" si="37"/>
        <v>42489.772326388891</v>
      </c>
      <c r="M633" t="b">
        <v>0</v>
      </c>
      <c r="N633">
        <v>9</v>
      </c>
      <c r="O633" t="b">
        <v>0</v>
      </c>
      <c r="P633" t="s">
        <v>8271</v>
      </c>
      <c r="Q633" t="s">
        <v>8318</v>
      </c>
      <c r="R633" t="s">
        <v>8319</v>
      </c>
      <c r="S633" s="5">
        <f t="shared" si="38"/>
        <v>1.38</v>
      </c>
      <c r="T633" s="4">
        <f t="shared" si="39"/>
        <v>76.666666666666671</v>
      </c>
    </row>
    <row r="634" spans="1:20" ht="45" x14ac:dyDescent="0.25">
      <c r="A634" s="3">
        <v>632</v>
      </c>
      <c r="B634" s="1" t="s">
        <v>633</v>
      </c>
      <c r="C634" s="1" t="s">
        <v>4741</v>
      </c>
      <c r="D634">
        <v>20000</v>
      </c>
      <c r="E63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s="9">
        <f t="shared" si="36"/>
        <v>42333.700983796298</v>
      </c>
      <c r="L634" s="9">
        <f t="shared" si="37"/>
        <v>42303.659317129626</v>
      </c>
      <c r="M634" t="b">
        <v>0</v>
      </c>
      <c r="N634">
        <v>0</v>
      </c>
      <c r="O634" t="b">
        <v>0</v>
      </c>
      <c r="P634" t="s">
        <v>8271</v>
      </c>
      <c r="Q634" t="s">
        <v>8318</v>
      </c>
      <c r="R634" t="s">
        <v>8319</v>
      </c>
      <c r="S634" s="5">
        <f t="shared" si="38"/>
        <v>0</v>
      </c>
      <c r="T634" s="4" t="e">
        <f t="shared" si="39"/>
        <v>#DIV/0!</v>
      </c>
    </row>
    <row r="635" spans="1:20" ht="45" x14ac:dyDescent="0.25">
      <c r="A635" s="3">
        <v>633</v>
      </c>
      <c r="B635" s="1" t="s">
        <v>634</v>
      </c>
      <c r="C635" s="1" t="s">
        <v>4742</v>
      </c>
      <c r="D635">
        <v>10000</v>
      </c>
      <c r="E63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s="9">
        <f t="shared" si="36"/>
        <v>42538.958333333328</v>
      </c>
      <c r="L635" s="9">
        <f t="shared" si="37"/>
        <v>42507.29932870371</v>
      </c>
      <c r="M635" t="b">
        <v>0</v>
      </c>
      <c r="N635">
        <v>25</v>
      </c>
      <c r="O635" t="b">
        <v>0</v>
      </c>
      <c r="P635" t="s">
        <v>8271</v>
      </c>
      <c r="Q635" t="s">
        <v>8318</v>
      </c>
      <c r="R635" t="s">
        <v>8319</v>
      </c>
      <c r="S635" s="5">
        <f t="shared" si="38"/>
        <v>12.45</v>
      </c>
      <c r="T635" s="4">
        <f t="shared" si="39"/>
        <v>49.8</v>
      </c>
    </row>
    <row r="636" spans="1:20" ht="45" x14ac:dyDescent="0.25">
      <c r="A636" s="3">
        <v>634</v>
      </c>
      <c r="B636" s="1" t="s">
        <v>635</v>
      </c>
      <c r="C636" s="1" t="s">
        <v>4743</v>
      </c>
      <c r="D636">
        <v>5000</v>
      </c>
      <c r="E63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s="9">
        <f t="shared" si="36"/>
        <v>42061.928576388891</v>
      </c>
      <c r="L636" s="9">
        <f t="shared" si="37"/>
        <v>42031.928576388891</v>
      </c>
      <c r="M636" t="b">
        <v>0</v>
      </c>
      <c r="N636">
        <v>1</v>
      </c>
      <c r="O636" t="b">
        <v>0</v>
      </c>
      <c r="P636" t="s">
        <v>8271</v>
      </c>
      <c r="Q636" t="s">
        <v>8318</v>
      </c>
      <c r="R636" t="s">
        <v>8319</v>
      </c>
      <c r="S636" s="5">
        <f t="shared" si="38"/>
        <v>0.02</v>
      </c>
      <c r="T636" s="4">
        <f t="shared" si="39"/>
        <v>1</v>
      </c>
    </row>
    <row r="637" spans="1:20" ht="30" x14ac:dyDescent="0.25">
      <c r="A637" s="3">
        <v>635</v>
      </c>
      <c r="B637" s="1" t="s">
        <v>636</v>
      </c>
      <c r="C637" s="1" t="s">
        <v>4744</v>
      </c>
      <c r="D637">
        <v>25000</v>
      </c>
      <c r="E63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s="9">
        <f t="shared" si="36"/>
        <v>42106.092152777783</v>
      </c>
      <c r="L637" s="9">
        <f t="shared" si="37"/>
        <v>42076.092152777783</v>
      </c>
      <c r="M637" t="b">
        <v>0</v>
      </c>
      <c r="N637">
        <v>1</v>
      </c>
      <c r="O637" t="b">
        <v>0</v>
      </c>
      <c r="P637" t="s">
        <v>8271</v>
      </c>
      <c r="Q637" t="s">
        <v>8318</v>
      </c>
      <c r="R637" t="s">
        <v>8319</v>
      </c>
      <c r="S637" s="5">
        <f t="shared" si="38"/>
        <v>8.0000000000000002E-3</v>
      </c>
      <c r="T637" s="4">
        <f t="shared" si="39"/>
        <v>2</v>
      </c>
    </row>
    <row r="638" spans="1:20" ht="45" x14ac:dyDescent="0.25">
      <c r="A638" s="3">
        <v>636</v>
      </c>
      <c r="B638" s="1" t="s">
        <v>637</v>
      </c>
      <c r="C638" s="1" t="s">
        <v>4745</v>
      </c>
      <c r="D638">
        <v>2000</v>
      </c>
      <c r="E63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s="9">
        <f t="shared" si="36"/>
        <v>42161.44930555555</v>
      </c>
      <c r="L638" s="9">
        <f t="shared" si="37"/>
        <v>42131.455439814818</v>
      </c>
      <c r="M638" t="b">
        <v>0</v>
      </c>
      <c r="N638">
        <v>1</v>
      </c>
      <c r="O638" t="b">
        <v>0</v>
      </c>
      <c r="P638" t="s">
        <v>8271</v>
      </c>
      <c r="Q638" t="s">
        <v>8318</v>
      </c>
      <c r="R638" t="s">
        <v>8319</v>
      </c>
      <c r="S638" s="5">
        <f t="shared" si="38"/>
        <v>0.2</v>
      </c>
      <c r="T638" s="4">
        <f t="shared" si="39"/>
        <v>4</v>
      </c>
    </row>
    <row r="639" spans="1:20" ht="60" x14ac:dyDescent="0.25">
      <c r="A639" s="3">
        <v>637</v>
      </c>
      <c r="B639" s="1" t="s">
        <v>638</v>
      </c>
      <c r="C639" s="1" t="s">
        <v>4746</v>
      </c>
      <c r="D639">
        <v>100000</v>
      </c>
      <c r="E639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s="9">
        <f t="shared" si="36"/>
        <v>42791.961111111115</v>
      </c>
      <c r="L639" s="9">
        <f t="shared" si="37"/>
        <v>42762.962013888886</v>
      </c>
      <c r="M639" t="b">
        <v>0</v>
      </c>
      <c r="N639">
        <v>0</v>
      </c>
      <c r="O639" t="b">
        <v>0</v>
      </c>
      <c r="P639" t="s">
        <v>8271</v>
      </c>
      <c r="Q639" t="s">
        <v>8318</v>
      </c>
      <c r="R639" t="s">
        <v>8319</v>
      </c>
      <c r="S639" s="5">
        <f t="shared" si="38"/>
        <v>0</v>
      </c>
      <c r="T639" s="4" t="e">
        <f t="shared" si="39"/>
        <v>#DIV/0!</v>
      </c>
    </row>
    <row r="640" spans="1:20" ht="15.75" x14ac:dyDescent="0.25">
      <c r="A640" s="3">
        <v>638</v>
      </c>
      <c r="B640" s="1" t="s">
        <v>639</v>
      </c>
      <c r="C640" s="1" t="s">
        <v>4747</v>
      </c>
      <c r="D640">
        <v>200000</v>
      </c>
      <c r="E640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s="9">
        <f t="shared" si="36"/>
        <v>42819.55164351852</v>
      </c>
      <c r="L640" s="9">
        <f t="shared" si="37"/>
        <v>42759.593310185184</v>
      </c>
      <c r="M640" t="b">
        <v>0</v>
      </c>
      <c r="N640">
        <v>6</v>
      </c>
      <c r="O640" t="b">
        <v>0</v>
      </c>
      <c r="P640" t="s">
        <v>8271</v>
      </c>
      <c r="Q640" t="s">
        <v>8318</v>
      </c>
      <c r="R640" t="s">
        <v>8319</v>
      </c>
      <c r="S640" s="5">
        <f t="shared" si="38"/>
        <v>9.0000000000000011E-3</v>
      </c>
      <c r="T640" s="4">
        <f t="shared" si="39"/>
        <v>3</v>
      </c>
    </row>
    <row r="641" spans="1:20" ht="30" x14ac:dyDescent="0.25">
      <c r="A641" s="3">
        <v>639</v>
      </c>
      <c r="B641" s="1" t="s">
        <v>640</v>
      </c>
      <c r="C641" s="1" t="s">
        <v>4748</v>
      </c>
      <c r="D641">
        <v>1000000</v>
      </c>
      <c r="E641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s="9">
        <f t="shared" si="36"/>
        <v>41925.583275462966</v>
      </c>
      <c r="L641" s="9">
        <f t="shared" si="37"/>
        <v>41865.583275462966</v>
      </c>
      <c r="M641" t="b">
        <v>0</v>
      </c>
      <c r="N641">
        <v>1</v>
      </c>
      <c r="O641" t="b">
        <v>0</v>
      </c>
      <c r="P641" t="s">
        <v>8271</v>
      </c>
      <c r="Q641" t="s">
        <v>8318</v>
      </c>
      <c r="R641" t="s">
        <v>8319</v>
      </c>
      <c r="S641" s="5">
        <f t="shared" si="38"/>
        <v>9.9999999999999991E-5</v>
      </c>
      <c r="T641" s="4">
        <f t="shared" si="39"/>
        <v>1</v>
      </c>
    </row>
    <row r="642" spans="1:20" ht="60" x14ac:dyDescent="0.25">
      <c r="A642" s="3">
        <v>640</v>
      </c>
      <c r="B642" s="1" t="s">
        <v>641</v>
      </c>
      <c r="C642" s="1" t="s">
        <v>4749</v>
      </c>
      <c r="D642">
        <v>70</v>
      </c>
      <c r="E642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s="9">
        <f t="shared" si="36"/>
        <v>42698.958333333328</v>
      </c>
      <c r="L642" s="9">
        <f t="shared" si="37"/>
        <v>42683.420312500006</v>
      </c>
      <c r="M642" t="b">
        <v>0</v>
      </c>
      <c r="N642">
        <v>2</v>
      </c>
      <c r="O642" t="b">
        <v>1</v>
      </c>
      <c r="P642" t="s">
        <v>8272</v>
      </c>
      <c r="Q642" t="s">
        <v>8318</v>
      </c>
      <c r="R642" t="s">
        <v>8320</v>
      </c>
      <c r="S642" s="5">
        <f t="shared" si="38"/>
        <v>144.28571428571428</v>
      </c>
      <c r="T642" s="4">
        <f t="shared" si="39"/>
        <v>50.5</v>
      </c>
    </row>
    <row r="643" spans="1:20" ht="60" x14ac:dyDescent="0.25">
      <c r="A643" s="3">
        <v>641</v>
      </c>
      <c r="B643" s="1" t="s">
        <v>642</v>
      </c>
      <c r="C643" s="1" t="s">
        <v>4750</v>
      </c>
      <c r="D643">
        <v>40000</v>
      </c>
      <c r="E643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s="9">
        <f t="shared" ref="K643:K706" si="40">(((I643/60)/60)/24)+DATE(1970,1,1)</f>
        <v>42229.57</v>
      </c>
      <c r="L643" s="9">
        <f t="shared" ref="L643:L706" si="41">(((J643/60)/60)/24)+DATE(1970,1,1)</f>
        <v>42199.57</v>
      </c>
      <c r="M643" t="b">
        <v>0</v>
      </c>
      <c r="N643">
        <v>315</v>
      </c>
      <c r="O643" t="b">
        <v>1</v>
      </c>
      <c r="P643" t="s">
        <v>8272</v>
      </c>
      <c r="Q643" t="s">
        <v>8318</v>
      </c>
      <c r="R643" t="s">
        <v>8320</v>
      </c>
      <c r="S643" s="5">
        <f t="shared" ref="S643:S706" si="42">+(E643/D643)*100</f>
        <v>119.16249999999999</v>
      </c>
      <c r="T643" s="4">
        <f t="shared" ref="T643:T706" si="43">+E643/N643</f>
        <v>151.31746031746033</v>
      </c>
    </row>
    <row r="644" spans="1:20" ht="60" x14ac:dyDescent="0.25">
      <c r="A644" s="3">
        <v>642</v>
      </c>
      <c r="B644" s="1" t="s">
        <v>643</v>
      </c>
      <c r="C644" s="1" t="s">
        <v>4751</v>
      </c>
      <c r="D644">
        <v>20000</v>
      </c>
      <c r="E64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s="9">
        <f t="shared" si="40"/>
        <v>42235.651319444441</v>
      </c>
      <c r="L644" s="9">
        <f t="shared" si="41"/>
        <v>42199.651319444441</v>
      </c>
      <c r="M644" t="b">
        <v>0</v>
      </c>
      <c r="N644">
        <v>2174</v>
      </c>
      <c r="O644" t="b">
        <v>1</v>
      </c>
      <c r="P644" t="s">
        <v>8272</v>
      </c>
      <c r="Q644" t="s">
        <v>8318</v>
      </c>
      <c r="R644" t="s">
        <v>8320</v>
      </c>
      <c r="S644" s="5">
        <f t="shared" si="42"/>
        <v>1460.4850000000001</v>
      </c>
      <c r="T644" s="4">
        <f t="shared" si="43"/>
        <v>134.3592456301748</v>
      </c>
    </row>
    <row r="645" spans="1:20" ht="45" x14ac:dyDescent="0.25">
      <c r="A645" s="3">
        <v>643</v>
      </c>
      <c r="B645" s="1" t="s">
        <v>644</v>
      </c>
      <c r="C645" s="1" t="s">
        <v>4752</v>
      </c>
      <c r="D645">
        <v>25000</v>
      </c>
      <c r="E64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s="9">
        <f t="shared" si="40"/>
        <v>42155.642071759255</v>
      </c>
      <c r="L645" s="9">
        <f t="shared" si="41"/>
        <v>42100.642071759255</v>
      </c>
      <c r="M645" t="b">
        <v>0</v>
      </c>
      <c r="N645">
        <v>152</v>
      </c>
      <c r="O645" t="b">
        <v>1</v>
      </c>
      <c r="P645" t="s">
        <v>8272</v>
      </c>
      <c r="Q645" t="s">
        <v>8318</v>
      </c>
      <c r="R645" t="s">
        <v>8320</v>
      </c>
      <c r="S645" s="5">
        <f t="shared" si="42"/>
        <v>105.80799999999999</v>
      </c>
      <c r="T645" s="4">
        <f t="shared" si="43"/>
        <v>174.02631578947367</v>
      </c>
    </row>
    <row r="646" spans="1:20" ht="60" x14ac:dyDescent="0.25">
      <c r="A646" s="3">
        <v>644</v>
      </c>
      <c r="B646" s="1" t="s">
        <v>645</v>
      </c>
      <c r="C646" s="1" t="s">
        <v>4753</v>
      </c>
      <c r="D646">
        <v>25000</v>
      </c>
      <c r="E64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s="9">
        <f t="shared" si="40"/>
        <v>41941.041666666664</v>
      </c>
      <c r="L646" s="9">
        <f t="shared" si="41"/>
        <v>41898.665960648148</v>
      </c>
      <c r="M646" t="b">
        <v>0</v>
      </c>
      <c r="N646">
        <v>1021</v>
      </c>
      <c r="O646" t="b">
        <v>1</v>
      </c>
      <c r="P646" t="s">
        <v>8272</v>
      </c>
      <c r="Q646" t="s">
        <v>8318</v>
      </c>
      <c r="R646" t="s">
        <v>8320</v>
      </c>
      <c r="S646" s="5">
        <f t="shared" si="42"/>
        <v>300.11791999999997</v>
      </c>
      <c r="T646" s="4">
        <f t="shared" si="43"/>
        <v>73.486268364348675</v>
      </c>
    </row>
    <row r="647" spans="1:20" ht="30" x14ac:dyDescent="0.25">
      <c r="A647" s="3">
        <v>645</v>
      </c>
      <c r="B647" s="1" t="s">
        <v>646</v>
      </c>
      <c r="C647" s="1" t="s">
        <v>4754</v>
      </c>
      <c r="D647">
        <v>2000</v>
      </c>
      <c r="E64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s="9">
        <f t="shared" si="40"/>
        <v>42594.026319444441</v>
      </c>
      <c r="L647" s="9">
        <f t="shared" si="41"/>
        <v>42564.026319444441</v>
      </c>
      <c r="M647" t="b">
        <v>0</v>
      </c>
      <c r="N647">
        <v>237</v>
      </c>
      <c r="O647" t="b">
        <v>1</v>
      </c>
      <c r="P647" t="s">
        <v>8272</v>
      </c>
      <c r="Q647" t="s">
        <v>8318</v>
      </c>
      <c r="R647" t="s">
        <v>8320</v>
      </c>
      <c r="S647" s="5">
        <f t="shared" si="42"/>
        <v>278.7</v>
      </c>
      <c r="T647" s="4">
        <f t="shared" si="43"/>
        <v>23.518987341772153</v>
      </c>
    </row>
    <row r="648" spans="1:20" ht="60" x14ac:dyDescent="0.25">
      <c r="A648" s="3">
        <v>646</v>
      </c>
      <c r="B648" s="1" t="s">
        <v>647</v>
      </c>
      <c r="C648" s="1" t="s">
        <v>4755</v>
      </c>
      <c r="D648">
        <v>800</v>
      </c>
      <c r="E64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s="9">
        <f t="shared" si="40"/>
        <v>41862.852627314816</v>
      </c>
      <c r="L648" s="9">
        <f t="shared" si="41"/>
        <v>41832.852627314816</v>
      </c>
      <c r="M648" t="b">
        <v>0</v>
      </c>
      <c r="N648">
        <v>27</v>
      </c>
      <c r="O648" t="b">
        <v>1</v>
      </c>
      <c r="P648" t="s">
        <v>8272</v>
      </c>
      <c r="Q648" t="s">
        <v>8318</v>
      </c>
      <c r="R648" t="s">
        <v>8320</v>
      </c>
      <c r="S648" s="5">
        <f t="shared" si="42"/>
        <v>131.87625</v>
      </c>
      <c r="T648" s="4">
        <f t="shared" si="43"/>
        <v>39.074444444444445</v>
      </c>
    </row>
    <row r="649" spans="1:20" ht="60" x14ac:dyDescent="0.25">
      <c r="A649" s="3">
        <v>647</v>
      </c>
      <c r="B649" s="1" t="s">
        <v>648</v>
      </c>
      <c r="C649" s="1" t="s">
        <v>4756</v>
      </c>
      <c r="D649">
        <v>2000</v>
      </c>
      <c r="E649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s="9">
        <f t="shared" si="40"/>
        <v>42446.726261574076</v>
      </c>
      <c r="L649" s="9">
        <f t="shared" si="41"/>
        <v>42416.767928240741</v>
      </c>
      <c r="M649" t="b">
        <v>0</v>
      </c>
      <c r="N649">
        <v>17</v>
      </c>
      <c r="O649" t="b">
        <v>1</v>
      </c>
      <c r="P649" t="s">
        <v>8272</v>
      </c>
      <c r="Q649" t="s">
        <v>8318</v>
      </c>
      <c r="R649" t="s">
        <v>8320</v>
      </c>
      <c r="S649" s="5">
        <f t="shared" si="42"/>
        <v>107.05</v>
      </c>
      <c r="T649" s="4">
        <f t="shared" si="43"/>
        <v>125.94117647058823</v>
      </c>
    </row>
    <row r="650" spans="1:20" ht="30" x14ac:dyDescent="0.25">
      <c r="A650" s="3">
        <v>648</v>
      </c>
      <c r="B650" s="1" t="s">
        <v>649</v>
      </c>
      <c r="C650" s="1" t="s">
        <v>4757</v>
      </c>
      <c r="D650">
        <v>35000</v>
      </c>
      <c r="E650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s="9">
        <f t="shared" si="40"/>
        <v>41926.693379629629</v>
      </c>
      <c r="L650" s="9">
        <f t="shared" si="41"/>
        <v>41891.693379629629</v>
      </c>
      <c r="M650" t="b">
        <v>0</v>
      </c>
      <c r="N650">
        <v>27</v>
      </c>
      <c r="O650" t="b">
        <v>1</v>
      </c>
      <c r="P650" t="s">
        <v>8272</v>
      </c>
      <c r="Q650" t="s">
        <v>8318</v>
      </c>
      <c r="R650" t="s">
        <v>8320</v>
      </c>
      <c r="S650" s="5">
        <f t="shared" si="42"/>
        <v>126.82285714285715</v>
      </c>
      <c r="T650" s="4">
        <f t="shared" si="43"/>
        <v>1644</v>
      </c>
    </row>
    <row r="651" spans="1:20" ht="60" x14ac:dyDescent="0.25">
      <c r="A651" s="3">
        <v>649</v>
      </c>
      <c r="B651" s="1" t="s">
        <v>650</v>
      </c>
      <c r="C651" s="1" t="s">
        <v>4758</v>
      </c>
      <c r="D651">
        <v>2500</v>
      </c>
      <c r="E651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s="9">
        <f t="shared" si="40"/>
        <v>41898.912187499998</v>
      </c>
      <c r="L651" s="9">
        <f t="shared" si="41"/>
        <v>41877.912187499998</v>
      </c>
      <c r="M651" t="b">
        <v>0</v>
      </c>
      <c r="N651">
        <v>82</v>
      </c>
      <c r="O651" t="b">
        <v>1</v>
      </c>
      <c r="P651" t="s">
        <v>8272</v>
      </c>
      <c r="Q651" t="s">
        <v>8318</v>
      </c>
      <c r="R651" t="s">
        <v>8320</v>
      </c>
      <c r="S651" s="5">
        <f t="shared" si="42"/>
        <v>139.96</v>
      </c>
      <c r="T651" s="4">
        <f t="shared" si="43"/>
        <v>42.670731707317074</v>
      </c>
    </row>
    <row r="652" spans="1:20" ht="60" x14ac:dyDescent="0.25">
      <c r="A652" s="3">
        <v>650</v>
      </c>
      <c r="B652" s="1" t="s">
        <v>651</v>
      </c>
      <c r="C652" s="1" t="s">
        <v>4759</v>
      </c>
      <c r="D652">
        <v>1500</v>
      </c>
      <c r="E652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s="9">
        <f t="shared" si="40"/>
        <v>41992.078518518523</v>
      </c>
      <c r="L652" s="9">
        <f t="shared" si="41"/>
        <v>41932.036851851852</v>
      </c>
      <c r="M652" t="b">
        <v>0</v>
      </c>
      <c r="N652">
        <v>48</v>
      </c>
      <c r="O652" t="b">
        <v>1</v>
      </c>
      <c r="P652" t="s">
        <v>8272</v>
      </c>
      <c r="Q652" t="s">
        <v>8318</v>
      </c>
      <c r="R652" t="s">
        <v>8320</v>
      </c>
      <c r="S652" s="5">
        <f t="shared" si="42"/>
        <v>112.4</v>
      </c>
      <c r="T652" s="4">
        <f t="shared" si="43"/>
        <v>35.125</v>
      </c>
    </row>
    <row r="653" spans="1:20" ht="60" x14ac:dyDescent="0.25">
      <c r="A653" s="3">
        <v>651</v>
      </c>
      <c r="B653" s="1" t="s">
        <v>652</v>
      </c>
      <c r="C653" s="1" t="s">
        <v>4760</v>
      </c>
      <c r="D653">
        <v>25000</v>
      </c>
      <c r="E653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s="9">
        <f t="shared" si="40"/>
        <v>41986.017488425925</v>
      </c>
      <c r="L653" s="9">
        <f t="shared" si="41"/>
        <v>41956.017488425925</v>
      </c>
      <c r="M653" t="b">
        <v>0</v>
      </c>
      <c r="N653">
        <v>105</v>
      </c>
      <c r="O653" t="b">
        <v>1</v>
      </c>
      <c r="P653" t="s">
        <v>8272</v>
      </c>
      <c r="Q653" t="s">
        <v>8318</v>
      </c>
      <c r="R653" t="s">
        <v>8320</v>
      </c>
      <c r="S653" s="5">
        <f t="shared" si="42"/>
        <v>100.52799999999999</v>
      </c>
      <c r="T653" s="4">
        <f t="shared" si="43"/>
        <v>239.35238095238094</v>
      </c>
    </row>
    <row r="654" spans="1:20" ht="60" x14ac:dyDescent="0.25">
      <c r="A654" s="3">
        <v>652</v>
      </c>
      <c r="B654" s="1" t="s">
        <v>653</v>
      </c>
      <c r="C654" s="1" t="s">
        <v>4761</v>
      </c>
      <c r="D654">
        <v>3000</v>
      </c>
      <c r="E65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s="9">
        <f t="shared" si="40"/>
        <v>42705.732060185182</v>
      </c>
      <c r="L654" s="9">
        <f t="shared" si="41"/>
        <v>42675.690393518518</v>
      </c>
      <c r="M654" t="b">
        <v>0</v>
      </c>
      <c r="N654">
        <v>28</v>
      </c>
      <c r="O654" t="b">
        <v>1</v>
      </c>
      <c r="P654" t="s">
        <v>8272</v>
      </c>
      <c r="Q654" t="s">
        <v>8318</v>
      </c>
      <c r="R654" t="s">
        <v>8320</v>
      </c>
      <c r="S654" s="5">
        <f t="shared" si="42"/>
        <v>100.46666666666665</v>
      </c>
      <c r="T654" s="4">
        <f t="shared" si="43"/>
        <v>107.64285714285714</v>
      </c>
    </row>
    <row r="655" spans="1:20" ht="60" x14ac:dyDescent="0.25">
      <c r="A655" s="3">
        <v>653</v>
      </c>
      <c r="B655" s="1" t="s">
        <v>654</v>
      </c>
      <c r="C655" s="1" t="s">
        <v>4762</v>
      </c>
      <c r="D655">
        <v>75000</v>
      </c>
      <c r="E65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s="9">
        <f t="shared" si="40"/>
        <v>42236.618518518517</v>
      </c>
      <c r="L655" s="9">
        <f t="shared" si="41"/>
        <v>42199.618518518517</v>
      </c>
      <c r="M655" t="b">
        <v>0</v>
      </c>
      <c r="N655">
        <v>1107</v>
      </c>
      <c r="O655" t="b">
        <v>1</v>
      </c>
      <c r="P655" t="s">
        <v>8272</v>
      </c>
      <c r="Q655" t="s">
        <v>8318</v>
      </c>
      <c r="R655" t="s">
        <v>8320</v>
      </c>
      <c r="S655" s="5">
        <f t="shared" si="42"/>
        <v>141.446</v>
      </c>
      <c r="T655" s="4">
        <f t="shared" si="43"/>
        <v>95.830623306233065</v>
      </c>
    </row>
    <row r="656" spans="1:20" ht="60" x14ac:dyDescent="0.25">
      <c r="A656" s="3">
        <v>654</v>
      </c>
      <c r="B656" s="1" t="s">
        <v>655</v>
      </c>
      <c r="C656" s="1" t="s">
        <v>4763</v>
      </c>
      <c r="D656">
        <v>12000</v>
      </c>
      <c r="E65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s="9">
        <f t="shared" si="40"/>
        <v>42193.957326388889</v>
      </c>
      <c r="L656" s="9">
        <f t="shared" si="41"/>
        <v>42163.957326388889</v>
      </c>
      <c r="M656" t="b">
        <v>0</v>
      </c>
      <c r="N656">
        <v>1013</v>
      </c>
      <c r="O656" t="b">
        <v>1</v>
      </c>
      <c r="P656" t="s">
        <v>8272</v>
      </c>
      <c r="Q656" t="s">
        <v>8318</v>
      </c>
      <c r="R656" t="s">
        <v>8320</v>
      </c>
      <c r="S656" s="5">
        <f t="shared" si="42"/>
        <v>267.29166666666669</v>
      </c>
      <c r="T656" s="4">
        <f t="shared" si="43"/>
        <v>31.663376110562684</v>
      </c>
    </row>
    <row r="657" spans="1:20" ht="45" x14ac:dyDescent="0.25">
      <c r="A657" s="3">
        <v>655</v>
      </c>
      <c r="B657" s="1" t="s">
        <v>656</v>
      </c>
      <c r="C657" s="1" t="s">
        <v>4764</v>
      </c>
      <c r="D657">
        <v>8000</v>
      </c>
      <c r="E65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s="9">
        <f t="shared" si="40"/>
        <v>42075.915648148148</v>
      </c>
      <c r="L657" s="9">
        <f t="shared" si="41"/>
        <v>42045.957314814819</v>
      </c>
      <c r="M657" t="b">
        <v>0</v>
      </c>
      <c r="N657">
        <v>274</v>
      </c>
      <c r="O657" t="b">
        <v>1</v>
      </c>
      <c r="P657" t="s">
        <v>8272</v>
      </c>
      <c r="Q657" t="s">
        <v>8318</v>
      </c>
      <c r="R657" t="s">
        <v>8320</v>
      </c>
      <c r="S657" s="5">
        <f t="shared" si="42"/>
        <v>146.88749999999999</v>
      </c>
      <c r="T657" s="4">
        <f t="shared" si="43"/>
        <v>42.886861313868614</v>
      </c>
    </row>
    <row r="658" spans="1:20" ht="60" x14ac:dyDescent="0.25">
      <c r="A658" s="3">
        <v>656</v>
      </c>
      <c r="B658" s="1" t="s">
        <v>657</v>
      </c>
      <c r="C658" s="1" t="s">
        <v>4765</v>
      </c>
      <c r="D658">
        <v>5000</v>
      </c>
      <c r="E65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s="9">
        <f t="shared" si="40"/>
        <v>42477.762951388882</v>
      </c>
      <c r="L658" s="9">
        <f t="shared" si="41"/>
        <v>42417.804618055554</v>
      </c>
      <c r="M658" t="b">
        <v>0</v>
      </c>
      <c r="N658">
        <v>87</v>
      </c>
      <c r="O658" t="b">
        <v>1</v>
      </c>
      <c r="P658" t="s">
        <v>8272</v>
      </c>
      <c r="Q658" t="s">
        <v>8318</v>
      </c>
      <c r="R658" t="s">
        <v>8320</v>
      </c>
      <c r="S658" s="5">
        <f t="shared" si="42"/>
        <v>213.56</v>
      </c>
      <c r="T658" s="4">
        <f t="shared" si="43"/>
        <v>122.73563218390805</v>
      </c>
    </row>
    <row r="659" spans="1:20" ht="60" x14ac:dyDescent="0.25">
      <c r="A659" s="3">
        <v>657</v>
      </c>
      <c r="B659" s="1" t="s">
        <v>658</v>
      </c>
      <c r="C659" s="1" t="s">
        <v>4766</v>
      </c>
      <c r="D659">
        <v>15000</v>
      </c>
      <c r="E659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s="9">
        <f t="shared" si="40"/>
        <v>42361.84574074074</v>
      </c>
      <c r="L659" s="9">
        <f t="shared" si="41"/>
        <v>42331.84574074074</v>
      </c>
      <c r="M659" t="b">
        <v>0</v>
      </c>
      <c r="N659">
        <v>99</v>
      </c>
      <c r="O659" t="b">
        <v>1</v>
      </c>
      <c r="P659" t="s">
        <v>8272</v>
      </c>
      <c r="Q659" t="s">
        <v>8318</v>
      </c>
      <c r="R659" t="s">
        <v>8320</v>
      </c>
      <c r="S659" s="5">
        <f t="shared" si="42"/>
        <v>125.69999999999999</v>
      </c>
      <c r="T659" s="4">
        <f t="shared" si="43"/>
        <v>190.45454545454547</v>
      </c>
    </row>
    <row r="660" spans="1:20" ht="60" x14ac:dyDescent="0.25">
      <c r="A660" s="3">
        <v>658</v>
      </c>
      <c r="B660" s="1" t="s">
        <v>659</v>
      </c>
      <c r="C660" s="1" t="s">
        <v>4767</v>
      </c>
      <c r="D660">
        <v>28888</v>
      </c>
      <c r="E660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s="9">
        <f t="shared" si="40"/>
        <v>42211.75</v>
      </c>
      <c r="L660" s="9">
        <f t="shared" si="41"/>
        <v>42179.160752314812</v>
      </c>
      <c r="M660" t="b">
        <v>0</v>
      </c>
      <c r="N660">
        <v>276</v>
      </c>
      <c r="O660" t="b">
        <v>1</v>
      </c>
      <c r="P660" t="s">
        <v>8272</v>
      </c>
      <c r="Q660" t="s">
        <v>8318</v>
      </c>
      <c r="R660" t="s">
        <v>8320</v>
      </c>
      <c r="S660" s="5">
        <f t="shared" si="42"/>
        <v>104.46206037108834</v>
      </c>
      <c r="T660" s="4">
        <f t="shared" si="43"/>
        <v>109.33695652173913</v>
      </c>
    </row>
    <row r="661" spans="1:20" ht="15.75" x14ac:dyDescent="0.25">
      <c r="A661" s="3">
        <v>659</v>
      </c>
      <c r="B661" s="1" t="s">
        <v>660</v>
      </c>
      <c r="C661" s="1" t="s">
        <v>4768</v>
      </c>
      <c r="D661">
        <v>3000</v>
      </c>
      <c r="E661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s="9">
        <f t="shared" si="40"/>
        <v>42239.593692129631</v>
      </c>
      <c r="L661" s="9">
        <f t="shared" si="41"/>
        <v>42209.593692129631</v>
      </c>
      <c r="M661" t="b">
        <v>0</v>
      </c>
      <c r="N661">
        <v>21</v>
      </c>
      <c r="O661" t="b">
        <v>1</v>
      </c>
      <c r="P661" t="s">
        <v>8272</v>
      </c>
      <c r="Q661" t="s">
        <v>8318</v>
      </c>
      <c r="R661" t="s">
        <v>8320</v>
      </c>
      <c r="S661" s="5">
        <f t="shared" si="42"/>
        <v>100.56666666666668</v>
      </c>
      <c r="T661" s="4">
        <f t="shared" si="43"/>
        <v>143.66666666666666</v>
      </c>
    </row>
    <row r="662" spans="1:20" ht="60" x14ac:dyDescent="0.25">
      <c r="A662" s="3">
        <v>660</v>
      </c>
      <c r="B662" s="1" t="s">
        <v>661</v>
      </c>
      <c r="C662" s="1" t="s">
        <v>4769</v>
      </c>
      <c r="D662">
        <v>50000</v>
      </c>
      <c r="E662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s="9">
        <f t="shared" si="40"/>
        <v>41952.783321759263</v>
      </c>
      <c r="L662" s="9">
        <f t="shared" si="41"/>
        <v>41922.741655092592</v>
      </c>
      <c r="M662" t="b">
        <v>0</v>
      </c>
      <c r="N662">
        <v>18</v>
      </c>
      <c r="O662" t="b">
        <v>0</v>
      </c>
      <c r="P662" t="s">
        <v>8272</v>
      </c>
      <c r="Q662" t="s">
        <v>8318</v>
      </c>
      <c r="R662" t="s">
        <v>8320</v>
      </c>
      <c r="S662" s="5">
        <f t="shared" si="42"/>
        <v>3.0579999999999998</v>
      </c>
      <c r="T662" s="4">
        <f t="shared" si="43"/>
        <v>84.944444444444443</v>
      </c>
    </row>
    <row r="663" spans="1:20" ht="45" x14ac:dyDescent="0.25">
      <c r="A663" s="3">
        <v>661</v>
      </c>
      <c r="B663" s="1" t="s">
        <v>662</v>
      </c>
      <c r="C663" s="1" t="s">
        <v>4770</v>
      </c>
      <c r="D663">
        <v>10000</v>
      </c>
      <c r="E663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s="9">
        <f t="shared" si="40"/>
        <v>42666.645358796297</v>
      </c>
      <c r="L663" s="9">
        <f t="shared" si="41"/>
        <v>42636.645358796297</v>
      </c>
      <c r="M663" t="b">
        <v>0</v>
      </c>
      <c r="N663">
        <v>9</v>
      </c>
      <c r="O663" t="b">
        <v>0</v>
      </c>
      <c r="P663" t="s">
        <v>8272</v>
      </c>
      <c r="Q663" t="s">
        <v>8318</v>
      </c>
      <c r="R663" t="s">
        <v>8320</v>
      </c>
      <c r="S663" s="5">
        <f t="shared" si="42"/>
        <v>0.95</v>
      </c>
      <c r="T663" s="4">
        <f t="shared" si="43"/>
        <v>10.555555555555555</v>
      </c>
    </row>
    <row r="664" spans="1:20" ht="45" x14ac:dyDescent="0.25">
      <c r="A664" s="3">
        <v>662</v>
      </c>
      <c r="B664" s="1" t="s">
        <v>663</v>
      </c>
      <c r="C664" s="1" t="s">
        <v>4771</v>
      </c>
      <c r="D664">
        <v>39000</v>
      </c>
      <c r="E66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s="9">
        <f t="shared" si="40"/>
        <v>42020.438043981485</v>
      </c>
      <c r="L664" s="9">
        <f t="shared" si="41"/>
        <v>41990.438043981485</v>
      </c>
      <c r="M664" t="b">
        <v>0</v>
      </c>
      <c r="N664">
        <v>4</v>
      </c>
      <c r="O664" t="b">
        <v>0</v>
      </c>
      <c r="P664" t="s">
        <v>8272</v>
      </c>
      <c r="Q664" t="s">
        <v>8318</v>
      </c>
      <c r="R664" t="s">
        <v>8320</v>
      </c>
      <c r="S664" s="5">
        <f t="shared" si="42"/>
        <v>0.4</v>
      </c>
      <c r="T664" s="4">
        <f t="shared" si="43"/>
        <v>39</v>
      </c>
    </row>
    <row r="665" spans="1:20" ht="60" x14ac:dyDescent="0.25">
      <c r="A665" s="3">
        <v>663</v>
      </c>
      <c r="B665" s="1" t="s">
        <v>664</v>
      </c>
      <c r="C665" s="1" t="s">
        <v>4772</v>
      </c>
      <c r="D665">
        <v>200000</v>
      </c>
      <c r="E66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s="9">
        <f t="shared" si="40"/>
        <v>42203.843240740738</v>
      </c>
      <c r="L665" s="9">
        <f t="shared" si="41"/>
        <v>42173.843240740738</v>
      </c>
      <c r="M665" t="b">
        <v>0</v>
      </c>
      <c r="N665">
        <v>7</v>
      </c>
      <c r="O665" t="b">
        <v>0</v>
      </c>
      <c r="P665" t="s">
        <v>8272</v>
      </c>
      <c r="Q665" t="s">
        <v>8318</v>
      </c>
      <c r="R665" t="s">
        <v>8320</v>
      </c>
      <c r="S665" s="5">
        <f t="shared" si="42"/>
        <v>0.35000000000000003</v>
      </c>
      <c r="T665" s="4">
        <f t="shared" si="43"/>
        <v>100</v>
      </c>
    </row>
    <row r="666" spans="1:20" ht="60" x14ac:dyDescent="0.25">
      <c r="A666" s="3">
        <v>664</v>
      </c>
      <c r="B666" s="1" t="s">
        <v>665</v>
      </c>
      <c r="C666" s="1" t="s">
        <v>4773</v>
      </c>
      <c r="D666">
        <v>12000</v>
      </c>
      <c r="E66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s="9">
        <f t="shared" si="40"/>
        <v>42107.666377314818</v>
      </c>
      <c r="L666" s="9">
        <f t="shared" si="41"/>
        <v>42077.666377314818</v>
      </c>
      <c r="M666" t="b">
        <v>0</v>
      </c>
      <c r="N666">
        <v>29</v>
      </c>
      <c r="O666" t="b">
        <v>0</v>
      </c>
      <c r="P666" t="s">
        <v>8272</v>
      </c>
      <c r="Q666" t="s">
        <v>8318</v>
      </c>
      <c r="R666" t="s">
        <v>8320</v>
      </c>
      <c r="S666" s="5">
        <f t="shared" si="42"/>
        <v>7.5333333333333332</v>
      </c>
      <c r="T666" s="4">
        <f t="shared" si="43"/>
        <v>31.172413793103448</v>
      </c>
    </row>
    <row r="667" spans="1:20" ht="60" x14ac:dyDescent="0.25">
      <c r="A667" s="3">
        <v>665</v>
      </c>
      <c r="B667" s="1" t="s">
        <v>666</v>
      </c>
      <c r="C667" s="1" t="s">
        <v>4774</v>
      </c>
      <c r="D667">
        <v>10000</v>
      </c>
      <c r="E66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s="9">
        <f t="shared" si="40"/>
        <v>42748.711354166662</v>
      </c>
      <c r="L667" s="9">
        <f t="shared" si="41"/>
        <v>42688.711354166662</v>
      </c>
      <c r="M667" t="b">
        <v>0</v>
      </c>
      <c r="N667">
        <v>12</v>
      </c>
      <c r="O667" t="b">
        <v>0</v>
      </c>
      <c r="P667" t="s">
        <v>8272</v>
      </c>
      <c r="Q667" t="s">
        <v>8318</v>
      </c>
      <c r="R667" t="s">
        <v>8320</v>
      </c>
      <c r="S667" s="5">
        <f t="shared" si="42"/>
        <v>18.64</v>
      </c>
      <c r="T667" s="4">
        <f t="shared" si="43"/>
        <v>155.33333333333334</v>
      </c>
    </row>
    <row r="668" spans="1:20" ht="60" x14ac:dyDescent="0.25">
      <c r="A668" s="3">
        <v>666</v>
      </c>
      <c r="B668" s="1" t="s">
        <v>667</v>
      </c>
      <c r="C668" s="1" t="s">
        <v>4775</v>
      </c>
      <c r="D668">
        <v>200000</v>
      </c>
      <c r="E66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s="9">
        <f t="shared" si="40"/>
        <v>41868.832152777781</v>
      </c>
      <c r="L668" s="9">
        <f t="shared" si="41"/>
        <v>41838.832152777781</v>
      </c>
      <c r="M668" t="b">
        <v>0</v>
      </c>
      <c r="N668">
        <v>4</v>
      </c>
      <c r="O668" t="b">
        <v>0</v>
      </c>
      <c r="P668" t="s">
        <v>8272</v>
      </c>
      <c r="Q668" t="s">
        <v>8318</v>
      </c>
      <c r="R668" t="s">
        <v>8320</v>
      </c>
      <c r="S668" s="5">
        <f t="shared" si="42"/>
        <v>4.0000000000000001E-3</v>
      </c>
      <c r="T668" s="4">
        <f t="shared" si="43"/>
        <v>2</v>
      </c>
    </row>
    <row r="669" spans="1:20" ht="60" x14ac:dyDescent="0.25">
      <c r="A669" s="3">
        <v>667</v>
      </c>
      <c r="B669" s="1" t="s">
        <v>668</v>
      </c>
      <c r="C669" s="1" t="s">
        <v>4776</v>
      </c>
      <c r="D669">
        <v>50000</v>
      </c>
      <c r="E669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s="9">
        <f t="shared" si="40"/>
        <v>42672.373414351852</v>
      </c>
      <c r="L669" s="9">
        <f t="shared" si="41"/>
        <v>42632.373414351852</v>
      </c>
      <c r="M669" t="b">
        <v>0</v>
      </c>
      <c r="N669">
        <v>28</v>
      </c>
      <c r="O669" t="b">
        <v>0</v>
      </c>
      <c r="P669" t="s">
        <v>8272</v>
      </c>
      <c r="Q669" t="s">
        <v>8318</v>
      </c>
      <c r="R669" t="s">
        <v>8320</v>
      </c>
      <c r="S669" s="5">
        <f t="shared" si="42"/>
        <v>10.02</v>
      </c>
      <c r="T669" s="4">
        <f t="shared" si="43"/>
        <v>178.92857142857142</v>
      </c>
    </row>
    <row r="670" spans="1:20" ht="45" x14ac:dyDescent="0.25">
      <c r="A670" s="3">
        <v>668</v>
      </c>
      <c r="B670" s="1" t="s">
        <v>669</v>
      </c>
      <c r="C670" s="1" t="s">
        <v>4777</v>
      </c>
      <c r="D670">
        <v>15000</v>
      </c>
      <c r="E670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s="9">
        <f t="shared" si="40"/>
        <v>42135.831273148149</v>
      </c>
      <c r="L670" s="9">
        <f t="shared" si="41"/>
        <v>42090.831273148149</v>
      </c>
      <c r="M670" t="b">
        <v>0</v>
      </c>
      <c r="N670">
        <v>25</v>
      </c>
      <c r="O670" t="b">
        <v>0</v>
      </c>
      <c r="P670" t="s">
        <v>8272</v>
      </c>
      <c r="Q670" t="s">
        <v>8318</v>
      </c>
      <c r="R670" t="s">
        <v>8320</v>
      </c>
      <c r="S670" s="5">
        <f t="shared" si="42"/>
        <v>4.5600000000000005</v>
      </c>
      <c r="T670" s="4">
        <f t="shared" si="43"/>
        <v>27.36</v>
      </c>
    </row>
    <row r="671" spans="1:20" ht="60" x14ac:dyDescent="0.25">
      <c r="A671" s="3">
        <v>669</v>
      </c>
      <c r="B671" s="1" t="s">
        <v>670</v>
      </c>
      <c r="C671" s="1" t="s">
        <v>4778</v>
      </c>
      <c r="D671">
        <v>200000</v>
      </c>
      <c r="E671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s="9">
        <f t="shared" si="40"/>
        <v>42557.625671296293</v>
      </c>
      <c r="L671" s="9">
        <f t="shared" si="41"/>
        <v>42527.625671296293</v>
      </c>
      <c r="M671" t="b">
        <v>0</v>
      </c>
      <c r="N671">
        <v>28</v>
      </c>
      <c r="O671" t="b">
        <v>0</v>
      </c>
      <c r="P671" t="s">
        <v>8272</v>
      </c>
      <c r="Q671" t="s">
        <v>8318</v>
      </c>
      <c r="R671" t="s">
        <v>8320</v>
      </c>
      <c r="S671" s="5">
        <f t="shared" si="42"/>
        <v>21.5075</v>
      </c>
      <c r="T671" s="4">
        <f t="shared" si="43"/>
        <v>1536.25</v>
      </c>
    </row>
    <row r="672" spans="1:20" ht="60" x14ac:dyDescent="0.25">
      <c r="A672" s="3">
        <v>670</v>
      </c>
      <c r="B672" s="1" t="s">
        <v>671</v>
      </c>
      <c r="C672" s="1" t="s">
        <v>4779</v>
      </c>
      <c r="D672">
        <v>90000</v>
      </c>
      <c r="E672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s="9">
        <f t="shared" si="40"/>
        <v>42540.340277777781</v>
      </c>
      <c r="L672" s="9">
        <f t="shared" si="41"/>
        <v>42506.709722222222</v>
      </c>
      <c r="M672" t="b">
        <v>0</v>
      </c>
      <c r="N672">
        <v>310</v>
      </c>
      <c r="O672" t="b">
        <v>0</v>
      </c>
      <c r="P672" t="s">
        <v>8272</v>
      </c>
      <c r="Q672" t="s">
        <v>8318</v>
      </c>
      <c r="R672" t="s">
        <v>8320</v>
      </c>
      <c r="S672" s="5">
        <f t="shared" si="42"/>
        <v>29.276666666666667</v>
      </c>
      <c r="T672" s="4">
        <f t="shared" si="43"/>
        <v>84.99677419354839</v>
      </c>
    </row>
    <row r="673" spans="1:20" ht="60" x14ac:dyDescent="0.25">
      <c r="A673" s="3">
        <v>671</v>
      </c>
      <c r="B673" s="1" t="s">
        <v>672</v>
      </c>
      <c r="C673" s="1" t="s">
        <v>4780</v>
      </c>
      <c r="D673">
        <v>30000</v>
      </c>
      <c r="E673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s="9">
        <f t="shared" si="40"/>
        <v>42018.166666666672</v>
      </c>
      <c r="L673" s="9">
        <f t="shared" si="41"/>
        <v>41984.692731481482</v>
      </c>
      <c r="M673" t="b">
        <v>0</v>
      </c>
      <c r="N673">
        <v>15</v>
      </c>
      <c r="O673" t="b">
        <v>0</v>
      </c>
      <c r="P673" t="s">
        <v>8272</v>
      </c>
      <c r="Q673" t="s">
        <v>8318</v>
      </c>
      <c r="R673" t="s">
        <v>8320</v>
      </c>
      <c r="S673" s="5">
        <f t="shared" si="42"/>
        <v>39.426666666666662</v>
      </c>
      <c r="T673" s="4">
        <f t="shared" si="43"/>
        <v>788.5333333333333</v>
      </c>
    </row>
    <row r="674" spans="1:20" ht="60" x14ac:dyDescent="0.25">
      <c r="A674" s="3">
        <v>672</v>
      </c>
      <c r="B674" s="1" t="s">
        <v>673</v>
      </c>
      <c r="C674" s="1" t="s">
        <v>4781</v>
      </c>
      <c r="D674">
        <v>50000</v>
      </c>
      <c r="E67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s="9">
        <f t="shared" si="40"/>
        <v>42005.207638888889</v>
      </c>
      <c r="L674" s="9">
        <f t="shared" si="41"/>
        <v>41974.219490740739</v>
      </c>
      <c r="M674" t="b">
        <v>0</v>
      </c>
      <c r="N674">
        <v>215</v>
      </c>
      <c r="O674" t="b">
        <v>0</v>
      </c>
      <c r="P674" t="s">
        <v>8272</v>
      </c>
      <c r="Q674" t="s">
        <v>8318</v>
      </c>
      <c r="R674" t="s">
        <v>8320</v>
      </c>
      <c r="S674" s="5">
        <f t="shared" si="42"/>
        <v>21.628</v>
      </c>
      <c r="T674" s="4">
        <f t="shared" si="43"/>
        <v>50.29767441860465</v>
      </c>
    </row>
    <row r="675" spans="1:20" ht="60" x14ac:dyDescent="0.25">
      <c r="A675" s="3">
        <v>673</v>
      </c>
      <c r="B675" s="1" t="s">
        <v>674</v>
      </c>
      <c r="C675" s="1" t="s">
        <v>4782</v>
      </c>
      <c r="D675">
        <v>100000</v>
      </c>
      <c r="E67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s="9">
        <f t="shared" si="40"/>
        <v>41883.840474537035</v>
      </c>
      <c r="L675" s="9">
        <f t="shared" si="41"/>
        <v>41838.840474537035</v>
      </c>
      <c r="M675" t="b">
        <v>0</v>
      </c>
      <c r="N675">
        <v>3</v>
      </c>
      <c r="O675" t="b">
        <v>0</v>
      </c>
      <c r="P675" t="s">
        <v>8272</v>
      </c>
      <c r="Q675" t="s">
        <v>8318</v>
      </c>
      <c r="R675" t="s">
        <v>8320</v>
      </c>
      <c r="S675" s="5">
        <f t="shared" si="42"/>
        <v>0.20500000000000002</v>
      </c>
      <c r="T675" s="4">
        <f t="shared" si="43"/>
        <v>68.333333333333329</v>
      </c>
    </row>
    <row r="676" spans="1:20" ht="30" x14ac:dyDescent="0.25">
      <c r="A676" s="3">
        <v>674</v>
      </c>
      <c r="B676" s="1" t="s">
        <v>675</v>
      </c>
      <c r="C676" s="1" t="s">
        <v>4783</v>
      </c>
      <c r="D676">
        <v>50000</v>
      </c>
      <c r="E67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s="9">
        <f t="shared" si="40"/>
        <v>41863.116053240738</v>
      </c>
      <c r="L676" s="9">
        <f t="shared" si="41"/>
        <v>41803.116053240738</v>
      </c>
      <c r="M676" t="b">
        <v>0</v>
      </c>
      <c r="N676">
        <v>2</v>
      </c>
      <c r="O676" t="b">
        <v>0</v>
      </c>
      <c r="P676" t="s">
        <v>8272</v>
      </c>
      <c r="Q676" t="s">
        <v>8318</v>
      </c>
      <c r="R676" t="s">
        <v>8320</v>
      </c>
      <c r="S676" s="5">
        <f t="shared" si="42"/>
        <v>0.03</v>
      </c>
      <c r="T676" s="4">
        <f t="shared" si="43"/>
        <v>7.5</v>
      </c>
    </row>
    <row r="677" spans="1:20" ht="60" x14ac:dyDescent="0.25">
      <c r="A677" s="3">
        <v>675</v>
      </c>
      <c r="B677" s="1" t="s">
        <v>676</v>
      </c>
      <c r="C677" s="1" t="s">
        <v>4784</v>
      </c>
      <c r="D677">
        <v>6000</v>
      </c>
      <c r="E67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s="9">
        <f t="shared" si="40"/>
        <v>42005.290972222225</v>
      </c>
      <c r="L677" s="9">
        <f t="shared" si="41"/>
        <v>41975.930601851855</v>
      </c>
      <c r="M677" t="b">
        <v>0</v>
      </c>
      <c r="N677">
        <v>26</v>
      </c>
      <c r="O677" t="b">
        <v>0</v>
      </c>
      <c r="P677" t="s">
        <v>8272</v>
      </c>
      <c r="Q677" t="s">
        <v>8318</v>
      </c>
      <c r="R677" t="s">
        <v>8320</v>
      </c>
      <c r="S677" s="5">
        <f t="shared" si="42"/>
        <v>14.85</v>
      </c>
      <c r="T677" s="4">
        <f t="shared" si="43"/>
        <v>34.269230769230766</v>
      </c>
    </row>
    <row r="678" spans="1:20" ht="60" x14ac:dyDescent="0.25">
      <c r="A678" s="3">
        <v>676</v>
      </c>
      <c r="B678" s="1" t="s">
        <v>677</v>
      </c>
      <c r="C678" s="1" t="s">
        <v>4785</v>
      </c>
      <c r="D678">
        <v>100000</v>
      </c>
      <c r="E67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s="9">
        <f t="shared" si="40"/>
        <v>42042.768298611118</v>
      </c>
      <c r="L678" s="9">
        <f t="shared" si="41"/>
        <v>42012.768298611118</v>
      </c>
      <c r="M678" t="b">
        <v>0</v>
      </c>
      <c r="N678">
        <v>24</v>
      </c>
      <c r="O678" t="b">
        <v>0</v>
      </c>
      <c r="P678" t="s">
        <v>8272</v>
      </c>
      <c r="Q678" t="s">
        <v>8318</v>
      </c>
      <c r="R678" t="s">
        <v>8320</v>
      </c>
      <c r="S678" s="5">
        <f t="shared" si="42"/>
        <v>1.4710000000000001</v>
      </c>
      <c r="T678" s="4">
        <f t="shared" si="43"/>
        <v>61.291666666666664</v>
      </c>
    </row>
    <row r="679" spans="1:20" ht="75" x14ac:dyDescent="0.25">
      <c r="A679" s="3">
        <v>677</v>
      </c>
      <c r="B679" s="1" t="s">
        <v>678</v>
      </c>
      <c r="C679" s="1" t="s">
        <v>4786</v>
      </c>
      <c r="D679">
        <v>50000</v>
      </c>
      <c r="E679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s="9">
        <f t="shared" si="40"/>
        <v>42549.403877314813</v>
      </c>
      <c r="L679" s="9">
        <f t="shared" si="41"/>
        <v>42504.403877314813</v>
      </c>
      <c r="M679" t="b">
        <v>0</v>
      </c>
      <c r="N679">
        <v>96</v>
      </c>
      <c r="O679" t="b">
        <v>0</v>
      </c>
      <c r="P679" t="s">
        <v>8272</v>
      </c>
      <c r="Q679" t="s">
        <v>8318</v>
      </c>
      <c r="R679" t="s">
        <v>8320</v>
      </c>
      <c r="S679" s="5">
        <f t="shared" si="42"/>
        <v>25.584</v>
      </c>
      <c r="T679" s="4">
        <f t="shared" si="43"/>
        <v>133.25</v>
      </c>
    </row>
    <row r="680" spans="1:20" ht="60" x14ac:dyDescent="0.25">
      <c r="A680" s="3">
        <v>678</v>
      </c>
      <c r="B680" s="1" t="s">
        <v>679</v>
      </c>
      <c r="C680" s="1" t="s">
        <v>4787</v>
      </c>
      <c r="D680">
        <v>29000</v>
      </c>
      <c r="E680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s="9">
        <f t="shared" si="40"/>
        <v>42511.376597222217</v>
      </c>
      <c r="L680" s="9">
        <f t="shared" si="41"/>
        <v>42481.376597222217</v>
      </c>
      <c r="M680" t="b">
        <v>0</v>
      </c>
      <c r="N680">
        <v>17</v>
      </c>
      <c r="O680" t="b">
        <v>0</v>
      </c>
      <c r="P680" t="s">
        <v>8272</v>
      </c>
      <c r="Q680" t="s">
        <v>8318</v>
      </c>
      <c r="R680" t="s">
        <v>8320</v>
      </c>
      <c r="S680" s="5">
        <f t="shared" si="42"/>
        <v>3.8206896551724134</v>
      </c>
      <c r="T680" s="4">
        <f t="shared" si="43"/>
        <v>65.17647058823529</v>
      </c>
    </row>
    <row r="681" spans="1:20" ht="60" x14ac:dyDescent="0.25">
      <c r="A681" s="3">
        <v>679</v>
      </c>
      <c r="B681" s="1" t="s">
        <v>680</v>
      </c>
      <c r="C681" s="1" t="s">
        <v>4788</v>
      </c>
      <c r="D681">
        <v>57000</v>
      </c>
      <c r="E681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s="9">
        <f t="shared" si="40"/>
        <v>42616.695706018523</v>
      </c>
      <c r="L681" s="9">
        <f t="shared" si="41"/>
        <v>42556.695706018523</v>
      </c>
      <c r="M681" t="b">
        <v>0</v>
      </c>
      <c r="N681">
        <v>94</v>
      </c>
      <c r="O681" t="b">
        <v>0</v>
      </c>
      <c r="P681" t="s">
        <v>8272</v>
      </c>
      <c r="Q681" t="s">
        <v>8318</v>
      </c>
      <c r="R681" t="s">
        <v>8320</v>
      </c>
      <c r="S681" s="5">
        <f t="shared" si="42"/>
        <v>15.485964912280703</v>
      </c>
      <c r="T681" s="4">
        <f t="shared" si="43"/>
        <v>93.90425531914893</v>
      </c>
    </row>
    <row r="682" spans="1:20" ht="60" x14ac:dyDescent="0.25">
      <c r="A682" s="3">
        <v>680</v>
      </c>
      <c r="B682" s="1" t="s">
        <v>681</v>
      </c>
      <c r="C682" s="1" t="s">
        <v>4789</v>
      </c>
      <c r="D682">
        <v>75000</v>
      </c>
      <c r="E682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s="9">
        <f t="shared" si="40"/>
        <v>41899.501516203702</v>
      </c>
      <c r="L682" s="9">
        <f t="shared" si="41"/>
        <v>41864.501516203702</v>
      </c>
      <c r="M682" t="b">
        <v>0</v>
      </c>
      <c r="N682">
        <v>129</v>
      </c>
      <c r="O682" t="b">
        <v>0</v>
      </c>
      <c r="P682" t="s">
        <v>8272</v>
      </c>
      <c r="Q682" t="s">
        <v>8318</v>
      </c>
      <c r="R682" t="s">
        <v>8320</v>
      </c>
      <c r="S682" s="5">
        <f t="shared" si="42"/>
        <v>25.912000000000003</v>
      </c>
      <c r="T682" s="4">
        <f t="shared" si="43"/>
        <v>150.65116279069767</v>
      </c>
    </row>
    <row r="683" spans="1:20" ht="60" x14ac:dyDescent="0.25">
      <c r="A683" s="3">
        <v>681</v>
      </c>
      <c r="B683" s="1" t="s">
        <v>682</v>
      </c>
      <c r="C683" s="1" t="s">
        <v>4790</v>
      </c>
      <c r="D683">
        <v>2500</v>
      </c>
      <c r="E683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s="9">
        <f t="shared" si="40"/>
        <v>42669.805601851855</v>
      </c>
      <c r="L683" s="9">
        <f t="shared" si="41"/>
        <v>42639.805601851855</v>
      </c>
      <c r="M683" t="b">
        <v>0</v>
      </c>
      <c r="N683">
        <v>1</v>
      </c>
      <c r="O683" t="b">
        <v>0</v>
      </c>
      <c r="P683" t="s">
        <v>8272</v>
      </c>
      <c r="Q683" t="s">
        <v>8318</v>
      </c>
      <c r="R683" t="s">
        <v>8320</v>
      </c>
      <c r="S683" s="5">
        <f t="shared" si="42"/>
        <v>0.04</v>
      </c>
      <c r="T683" s="4">
        <f t="shared" si="43"/>
        <v>1</v>
      </c>
    </row>
    <row r="684" spans="1:20" ht="45" x14ac:dyDescent="0.25">
      <c r="A684" s="3">
        <v>682</v>
      </c>
      <c r="B684" s="1" t="s">
        <v>683</v>
      </c>
      <c r="C684" s="1" t="s">
        <v>4791</v>
      </c>
      <c r="D684">
        <v>50000</v>
      </c>
      <c r="E68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s="9">
        <f t="shared" si="40"/>
        <v>42808.723634259266</v>
      </c>
      <c r="L684" s="9">
        <f t="shared" si="41"/>
        <v>42778.765300925923</v>
      </c>
      <c r="M684" t="b">
        <v>0</v>
      </c>
      <c r="N684">
        <v>4</v>
      </c>
      <c r="O684" t="b">
        <v>0</v>
      </c>
      <c r="P684" t="s">
        <v>8272</v>
      </c>
      <c r="Q684" t="s">
        <v>8318</v>
      </c>
      <c r="R684" t="s">
        <v>8320</v>
      </c>
      <c r="S684" s="5">
        <f t="shared" si="42"/>
        <v>0.106</v>
      </c>
      <c r="T684" s="4">
        <f t="shared" si="43"/>
        <v>13.25</v>
      </c>
    </row>
    <row r="685" spans="1:20" ht="60" x14ac:dyDescent="0.25">
      <c r="A685" s="3">
        <v>683</v>
      </c>
      <c r="B685" s="1" t="s">
        <v>684</v>
      </c>
      <c r="C685" s="1" t="s">
        <v>4792</v>
      </c>
      <c r="D685">
        <v>35000</v>
      </c>
      <c r="E68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s="9">
        <f t="shared" si="40"/>
        <v>42674.900046296301</v>
      </c>
      <c r="L685" s="9">
        <f t="shared" si="41"/>
        <v>42634.900046296301</v>
      </c>
      <c r="M685" t="b">
        <v>0</v>
      </c>
      <c r="N685">
        <v>3</v>
      </c>
      <c r="O685" t="b">
        <v>0</v>
      </c>
      <c r="P685" t="s">
        <v>8272</v>
      </c>
      <c r="Q685" t="s">
        <v>8318</v>
      </c>
      <c r="R685" t="s">
        <v>8320</v>
      </c>
      <c r="S685" s="5">
        <f t="shared" si="42"/>
        <v>0.85142857142857142</v>
      </c>
      <c r="T685" s="4">
        <f t="shared" si="43"/>
        <v>99.333333333333329</v>
      </c>
    </row>
    <row r="686" spans="1:20" ht="30" x14ac:dyDescent="0.25">
      <c r="A686" s="3">
        <v>684</v>
      </c>
      <c r="B686" s="1" t="s">
        <v>685</v>
      </c>
      <c r="C686" s="1" t="s">
        <v>4793</v>
      </c>
      <c r="D686">
        <v>320000</v>
      </c>
      <c r="E68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s="9">
        <f t="shared" si="40"/>
        <v>41845.125</v>
      </c>
      <c r="L686" s="9">
        <f t="shared" si="41"/>
        <v>41809.473275462966</v>
      </c>
      <c r="M686" t="b">
        <v>0</v>
      </c>
      <c r="N686">
        <v>135</v>
      </c>
      <c r="O686" t="b">
        <v>0</v>
      </c>
      <c r="P686" t="s">
        <v>8272</v>
      </c>
      <c r="Q686" t="s">
        <v>8318</v>
      </c>
      <c r="R686" t="s">
        <v>8320</v>
      </c>
      <c r="S686" s="5">
        <f t="shared" si="42"/>
        <v>7.4837500000000006</v>
      </c>
      <c r="T686" s="4">
        <f t="shared" si="43"/>
        <v>177.39259259259259</v>
      </c>
    </row>
    <row r="687" spans="1:20" ht="60" x14ac:dyDescent="0.25">
      <c r="A687" s="3">
        <v>685</v>
      </c>
      <c r="B687" s="1" t="s">
        <v>686</v>
      </c>
      <c r="C687" s="1" t="s">
        <v>4794</v>
      </c>
      <c r="D687">
        <v>2000</v>
      </c>
      <c r="E68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s="9">
        <f t="shared" si="40"/>
        <v>42016.866574074069</v>
      </c>
      <c r="L687" s="9">
        <f t="shared" si="41"/>
        <v>41971.866574074069</v>
      </c>
      <c r="M687" t="b">
        <v>0</v>
      </c>
      <c r="N687">
        <v>10</v>
      </c>
      <c r="O687" t="b">
        <v>0</v>
      </c>
      <c r="P687" t="s">
        <v>8272</v>
      </c>
      <c r="Q687" t="s">
        <v>8318</v>
      </c>
      <c r="R687" t="s">
        <v>8320</v>
      </c>
      <c r="S687" s="5">
        <f t="shared" si="42"/>
        <v>27.650000000000002</v>
      </c>
      <c r="T687" s="4">
        <f t="shared" si="43"/>
        <v>55.3</v>
      </c>
    </row>
    <row r="688" spans="1:20" ht="60" x14ac:dyDescent="0.25">
      <c r="A688" s="3">
        <v>686</v>
      </c>
      <c r="B688" s="1" t="s">
        <v>687</v>
      </c>
      <c r="C688" s="1" t="s">
        <v>4795</v>
      </c>
      <c r="D688">
        <v>500000</v>
      </c>
      <c r="E68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s="9">
        <f t="shared" si="40"/>
        <v>42219.673263888893</v>
      </c>
      <c r="L688" s="9">
        <f t="shared" si="41"/>
        <v>42189.673263888893</v>
      </c>
      <c r="M688" t="b">
        <v>0</v>
      </c>
      <c r="N688">
        <v>0</v>
      </c>
      <c r="O688" t="b">
        <v>0</v>
      </c>
      <c r="P688" t="s">
        <v>8272</v>
      </c>
      <c r="Q688" t="s">
        <v>8318</v>
      </c>
      <c r="R688" t="s">
        <v>8320</v>
      </c>
      <c r="S688" s="5">
        <f t="shared" si="42"/>
        <v>0</v>
      </c>
      <c r="T688" s="4" t="e">
        <f t="shared" si="43"/>
        <v>#DIV/0!</v>
      </c>
    </row>
    <row r="689" spans="1:20" ht="60" x14ac:dyDescent="0.25">
      <c r="A689" s="3">
        <v>687</v>
      </c>
      <c r="B689" s="1" t="s">
        <v>688</v>
      </c>
      <c r="C689" s="1" t="s">
        <v>4796</v>
      </c>
      <c r="D689">
        <v>100000</v>
      </c>
      <c r="E689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s="9">
        <f t="shared" si="40"/>
        <v>42771.750613425931</v>
      </c>
      <c r="L689" s="9">
        <f t="shared" si="41"/>
        <v>42711.750613425931</v>
      </c>
      <c r="M689" t="b">
        <v>0</v>
      </c>
      <c r="N689">
        <v>6</v>
      </c>
      <c r="O689" t="b">
        <v>0</v>
      </c>
      <c r="P689" t="s">
        <v>8272</v>
      </c>
      <c r="Q689" t="s">
        <v>8318</v>
      </c>
      <c r="R689" t="s">
        <v>8320</v>
      </c>
      <c r="S689" s="5">
        <f t="shared" si="42"/>
        <v>3.55</v>
      </c>
      <c r="T689" s="4">
        <f t="shared" si="43"/>
        <v>591.66666666666663</v>
      </c>
    </row>
    <row r="690" spans="1:20" ht="60" x14ac:dyDescent="0.25">
      <c r="A690" s="3">
        <v>688</v>
      </c>
      <c r="B690" s="1" t="s">
        <v>689</v>
      </c>
      <c r="C690" s="1" t="s">
        <v>4797</v>
      </c>
      <c r="D690">
        <v>20000</v>
      </c>
      <c r="E690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s="9">
        <f t="shared" si="40"/>
        <v>42292.104780092588</v>
      </c>
      <c r="L690" s="9">
        <f t="shared" si="41"/>
        <v>42262.104780092588</v>
      </c>
      <c r="M690" t="b">
        <v>0</v>
      </c>
      <c r="N690">
        <v>36</v>
      </c>
      <c r="O690" t="b">
        <v>0</v>
      </c>
      <c r="P690" t="s">
        <v>8272</v>
      </c>
      <c r="Q690" t="s">
        <v>8318</v>
      </c>
      <c r="R690" t="s">
        <v>8320</v>
      </c>
      <c r="S690" s="5">
        <f t="shared" si="42"/>
        <v>72.989999999999995</v>
      </c>
      <c r="T690" s="4">
        <f t="shared" si="43"/>
        <v>405.5</v>
      </c>
    </row>
    <row r="691" spans="1:20" ht="60" x14ac:dyDescent="0.25">
      <c r="A691" s="3">
        <v>689</v>
      </c>
      <c r="B691" s="1" t="s">
        <v>690</v>
      </c>
      <c r="C691" s="1" t="s">
        <v>4798</v>
      </c>
      <c r="D691">
        <v>200000</v>
      </c>
      <c r="E691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s="9">
        <f t="shared" si="40"/>
        <v>42712.207638888889</v>
      </c>
      <c r="L691" s="9">
        <f t="shared" si="41"/>
        <v>42675.66778935185</v>
      </c>
      <c r="M691" t="b">
        <v>0</v>
      </c>
      <c r="N691">
        <v>336</v>
      </c>
      <c r="O691" t="b">
        <v>0</v>
      </c>
      <c r="P691" t="s">
        <v>8272</v>
      </c>
      <c r="Q691" t="s">
        <v>8318</v>
      </c>
      <c r="R691" t="s">
        <v>8320</v>
      </c>
      <c r="S691" s="5">
        <f t="shared" si="42"/>
        <v>57.648750000000007</v>
      </c>
      <c r="T691" s="4">
        <f t="shared" si="43"/>
        <v>343.14732142857144</v>
      </c>
    </row>
    <row r="692" spans="1:20" ht="30" x14ac:dyDescent="0.25">
      <c r="A692" s="3">
        <v>690</v>
      </c>
      <c r="B692" s="1" t="s">
        <v>691</v>
      </c>
      <c r="C692" s="1" t="s">
        <v>4799</v>
      </c>
      <c r="D692">
        <v>20000</v>
      </c>
      <c r="E692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s="9">
        <f t="shared" si="40"/>
        <v>42622.25</v>
      </c>
      <c r="L692" s="9">
        <f t="shared" si="41"/>
        <v>42579.634733796294</v>
      </c>
      <c r="M692" t="b">
        <v>0</v>
      </c>
      <c r="N692">
        <v>34</v>
      </c>
      <c r="O692" t="b">
        <v>0</v>
      </c>
      <c r="P692" t="s">
        <v>8272</v>
      </c>
      <c r="Q692" t="s">
        <v>8318</v>
      </c>
      <c r="R692" t="s">
        <v>8320</v>
      </c>
      <c r="S692" s="5">
        <f t="shared" si="42"/>
        <v>12.34</v>
      </c>
      <c r="T692" s="4">
        <f t="shared" si="43"/>
        <v>72.588235294117652</v>
      </c>
    </row>
    <row r="693" spans="1:20" ht="45" x14ac:dyDescent="0.25">
      <c r="A693" s="3">
        <v>691</v>
      </c>
      <c r="B693" s="1" t="s">
        <v>692</v>
      </c>
      <c r="C693" s="1" t="s">
        <v>4800</v>
      </c>
      <c r="D693">
        <v>50000</v>
      </c>
      <c r="E693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s="9">
        <f t="shared" si="40"/>
        <v>42186.028310185182</v>
      </c>
      <c r="L693" s="9">
        <f t="shared" si="41"/>
        <v>42158.028310185182</v>
      </c>
      <c r="M693" t="b">
        <v>0</v>
      </c>
      <c r="N693">
        <v>10</v>
      </c>
      <c r="O693" t="b">
        <v>0</v>
      </c>
      <c r="P693" t="s">
        <v>8272</v>
      </c>
      <c r="Q693" t="s">
        <v>8318</v>
      </c>
      <c r="R693" t="s">
        <v>8320</v>
      </c>
      <c r="S693" s="5">
        <f t="shared" si="42"/>
        <v>0.52</v>
      </c>
      <c r="T693" s="4">
        <f t="shared" si="43"/>
        <v>26</v>
      </c>
    </row>
    <row r="694" spans="1:20" ht="60" x14ac:dyDescent="0.25">
      <c r="A694" s="3">
        <v>692</v>
      </c>
      <c r="B694" s="1" t="s">
        <v>693</v>
      </c>
      <c r="C694" s="1" t="s">
        <v>4801</v>
      </c>
      <c r="D694">
        <v>20000</v>
      </c>
      <c r="E69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s="9">
        <f t="shared" si="40"/>
        <v>42726.37572916667</v>
      </c>
      <c r="L694" s="9">
        <f t="shared" si="41"/>
        <v>42696.37572916667</v>
      </c>
      <c r="M694" t="b">
        <v>0</v>
      </c>
      <c r="N694">
        <v>201</v>
      </c>
      <c r="O694" t="b">
        <v>0</v>
      </c>
      <c r="P694" t="s">
        <v>8272</v>
      </c>
      <c r="Q694" t="s">
        <v>8318</v>
      </c>
      <c r="R694" t="s">
        <v>8320</v>
      </c>
      <c r="S694" s="5">
        <f t="shared" si="42"/>
        <v>6.5299999999999994</v>
      </c>
      <c r="T694" s="4">
        <f t="shared" si="43"/>
        <v>6.4975124378109452</v>
      </c>
    </row>
    <row r="695" spans="1:20" ht="45" x14ac:dyDescent="0.25">
      <c r="A695" s="3">
        <v>693</v>
      </c>
      <c r="B695" s="1" t="s">
        <v>694</v>
      </c>
      <c r="C695" s="1" t="s">
        <v>4802</v>
      </c>
      <c r="D695">
        <v>100000</v>
      </c>
      <c r="E69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s="9">
        <f t="shared" si="40"/>
        <v>42124.808182870373</v>
      </c>
      <c r="L695" s="9">
        <f t="shared" si="41"/>
        <v>42094.808182870373</v>
      </c>
      <c r="M695" t="b">
        <v>0</v>
      </c>
      <c r="N695">
        <v>296</v>
      </c>
      <c r="O695" t="b">
        <v>0</v>
      </c>
      <c r="P695" t="s">
        <v>8272</v>
      </c>
      <c r="Q695" t="s">
        <v>8318</v>
      </c>
      <c r="R695" t="s">
        <v>8320</v>
      </c>
      <c r="S695" s="5">
        <f t="shared" si="42"/>
        <v>35.338000000000001</v>
      </c>
      <c r="T695" s="4">
        <f t="shared" si="43"/>
        <v>119.38513513513513</v>
      </c>
    </row>
    <row r="696" spans="1:20" ht="60" x14ac:dyDescent="0.25">
      <c r="A696" s="3">
        <v>694</v>
      </c>
      <c r="B696" s="1" t="s">
        <v>695</v>
      </c>
      <c r="C696" s="1" t="s">
        <v>4803</v>
      </c>
      <c r="D696">
        <v>150000</v>
      </c>
      <c r="E69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s="9">
        <f t="shared" si="40"/>
        <v>42767.663877314815</v>
      </c>
      <c r="L696" s="9">
        <f t="shared" si="41"/>
        <v>42737.663877314815</v>
      </c>
      <c r="M696" t="b">
        <v>0</v>
      </c>
      <c r="N696">
        <v>7</v>
      </c>
      <c r="O696" t="b">
        <v>0</v>
      </c>
      <c r="P696" t="s">
        <v>8272</v>
      </c>
      <c r="Q696" t="s">
        <v>8318</v>
      </c>
      <c r="R696" t="s">
        <v>8320</v>
      </c>
      <c r="S696" s="5">
        <f t="shared" si="42"/>
        <v>0.39333333333333331</v>
      </c>
      <c r="T696" s="4">
        <f t="shared" si="43"/>
        <v>84.285714285714292</v>
      </c>
    </row>
    <row r="697" spans="1:20" ht="60" x14ac:dyDescent="0.25">
      <c r="A697" s="3">
        <v>695</v>
      </c>
      <c r="B697" s="1" t="s">
        <v>696</v>
      </c>
      <c r="C697" s="1" t="s">
        <v>4804</v>
      </c>
      <c r="D697">
        <v>60000</v>
      </c>
      <c r="E69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s="9">
        <f t="shared" si="40"/>
        <v>41943.521064814813</v>
      </c>
      <c r="L697" s="9">
        <f t="shared" si="41"/>
        <v>41913.521064814813</v>
      </c>
      <c r="M697" t="b">
        <v>0</v>
      </c>
      <c r="N697">
        <v>7</v>
      </c>
      <c r="O697" t="b">
        <v>0</v>
      </c>
      <c r="P697" t="s">
        <v>8272</v>
      </c>
      <c r="Q697" t="s">
        <v>8318</v>
      </c>
      <c r="R697" t="s">
        <v>8320</v>
      </c>
      <c r="S697" s="5">
        <f t="shared" si="42"/>
        <v>1.06</v>
      </c>
      <c r="T697" s="4">
        <f t="shared" si="43"/>
        <v>90.857142857142861</v>
      </c>
    </row>
    <row r="698" spans="1:20" ht="30" x14ac:dyDescent="0.25">
      <c r="A698" s="3">
        <v>696</v>
      </c>
      <c r="B698" s="1" t="s">
        <v>697</v>
      </c>
      <c r="C698" s="1" t="s">
        <v>4805</v>
      </c>
      <c r="D698">
        <v>175000</v>
      </c>
      <c r="E69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s="9">
        <f t="shared" si="40"/>
        <v>41845.927106481482</v>
      </c>
      <c r="L698" s="9">
        <f t="shared" si="41"/>
        <v>41815.927106481482</v>
      </c>
      <c r="M698" t="b">
        <v>0</v>
      </c>
      <c r="N698">
        <v>1</v>
      </c>
      <c r="O698" t="b">
        <v>0</v>
      </c>
      <c r="P698" t="s">
        <v>8272</v>
      </c>
      <c r="Q698" t="s">
        <v>8318</v>
      </c>
      <c r="R698" t="s">
        <v>8320</v>
      </c>
      <c r="S698" s="5">
        <f t="shared" si="42"/>
        <v>5.7142857142857147E-4</v>
      </c>
      <c r="T698" s="4">
        <f t="shared" si="43"/>
        <v>1</v>
      </c>
    </row>
    <row r="699" spans="1:20" ht="60" x14ac:dyDescent="0.25">
      <c r="A699" s="3">
        <v>697</v>
      </c>
      <c r="B699" s="1" t="s">
        <v>698</v>
      </c>
      <c r="C699" s="1" t="s">
        <v>4806</v>
      </c>
      <c r="D699">
        <v>5000</v>
      </c>
      <c r="E699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s="9">
        <f t="shared" si="40"/>
        <v>42403.523020833338</v>
      </c>
      <c r="L699" s="9">
        <f t="shared" si="41"/>
        <v>42388.523020833338</v>
      </c>
      <c r="M699" t="b">
        <v>0</v>
      </c>
      <c r="N699">
        <v>114</v>
      </c>
      <c r="O699" t="b">
        <v>0</v>
      </c>
      <c r="P699" t="s">
        <v>8272</v>
      </c>
      <c r="Q699" t="s">
        <v>8318</v>
      </c>
      <c r="R699" t="s">
        <v>8320</v>
      </c>
      <c r="S699" s="5">
        <f t="shared" si="42"/>
        <v>46.379999999999995</v>
      </c>
      <c r="T699" s="4">
        <f t="shared" si="43"/>
        <v>20.342105263157894</v>
      </c>
    </row>
    <row r="700" spans="1:20" ht="60" x14ac:dyDescent="0.25">
      <c r="A700" s="3">
        <v>698</v>
      </c>
      <c r="B700" s="1" t="s">
        <v>699</v>
      </c>
      <c r="C700" s="1" t="s">
        <v>4807</v>
      </c>
      <c r="D700">
        <v>100000</v>
      </c>
      <c r="E700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s="9">
        <f t="shared" si="40"/>
        <v>41900.083333333336</v>
      </c>
      <c r="L700" s="9">
        <f t="shared" si="41"/>
        <v>41866.931076388886</v>
      </c>
      <c r="M700" t="b">
        <v>0</v>
      </c>
      <c r="N700">
        <v>29</v>
      </c>
      <c r="O700" t="b">
        <v>0</v>
      </c>
      <c r="P700" t="s">
        <v>8272</v>
      </c>
      <c r="Q700" t="s">
        <v>8318</v>
      </c>
      <c r="R700" t="s">
        <v>8320</v>
      </c>
      <c r="S700" s="5">
        <f t="shared" si="42"/>
        <v>15.39</v>
      </c>
      <c r="T700" s="4">
        <f t="shared" si="43"/>
        <v>530.68965517241384</v>
      </c>
    </row>
    <row r="701" spans="1:20" ht="60" x14ac:dyDescent="0.25">
      <c r="A701" s="3">
        <v>699</v>
      </c>
      <c r="B701" s="1" t="s">
        <v>700</v>
      </c>
      <c r="C701" s="1" t="s">
        <v>4808</v>
      </c>
      <c r="D701">
        <v>130000</v>
      </c>
      <c r="E701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s="9">
        <f t="shared" si="40"/>
        <v>41600.666666666664</v>
      </c>
      <c r="L701" s="9">
        <f t="shared" si="41"/>
        <v>41563.485509259262</v>
      </c>
      <c r="M701" t="b">
        <v>0</v>
      </c>
      <c r="N701">
        <v>890</v>
      </c>
      <c r="O701" t="b">
        <v>0</v>
      </c>
      <c r="P701" t="s">
        <v>8272</v>
      </c>
      <c r="Q701" t="s">
        <v>8318</v>
      </c>
      <c r="R701" t="s">
        <v>8320</v>
      </c>
      <c r="S701" s="5">
        <f t="shared" si="42"/>
        <v>82.422107692307705</v>
      </c>
      <c r="T701" s="4">
        <f t="shared" si="43"/>
        <v>120.39184269662923</v>
      </c>
    </row>
    <row r="702" spans="1:20" ht="60" x14ac:dyDescent="0.25">
      <c r="A702" s="3">
        <v>700</v>
      </c>
      <c r="B702" s="1" t="s">
        <v>701</v>
      </c>
      <c r="C702" s="1" t="s">
        <v>4809</v>
      </c>
      <c r="D702">
        <v>15000</v>
      </c>
      <c r="E702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s="9">
        <f t="shared" si="40"/>
        <v>42745.688437500001</v>
      </c>
      <c r="L702" s="9">
        <f t="shared" si="41"/>
        <v>42715.688437500001</v>
      </c>
      <c r="M702" t="b">
        <v>0</v>
      </c>
      <c r="N702">
        <v>31</v>
      </c>
      <c r="O702" t="b">
        <v>0</v>
      </c>
      <c r="P702" t="s">
        <v>8272</v>
      </c>
      <c r="Q702" t="s">
        <v>8318</v>
      </c>
      <c r="R702" t="s">
        <v>8320</v>
      </c>
      <c r="S702" s="5">
        <f t="shared" si="42"/>
        <v>2.6866666666666665</v>
      </c>
      <c r="T702" s="4">
        <f t="shared" si="43"/>
        <v>13</v>
      </c>
    </row>
    <row r="703" spans="1:20" ht="60" x14ac:dyDescent="0.25">
      <c r="A703" s="3">
        <v>701</v>
      </c>
      <c r="B703" s="1" t="s">
        <v>702</v>
      </c>
      <c r="C703" s="1" t="s">
        <v>4810</v>
      </c>
      <c r="D703">
        <v>23000</v>
      </c>
      <c r="E703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s="9">
        <f t="shared" si="40"/>
        <v>41843.662962962961</v>
      </c>
      <c r="L703" s="9">
        <f t="shared" si="41"/>
        <v>41813.662962962961</v>
      </c>
      <c r="M703" t="b">
        <v>0</v>
      </c>
      <c r="N703">
        <v>21</v>
      </c>
      <c r="O703" t="b">
        <v>0</v>
      </c>
      <c r="P703" t="s">
        <v>8272</v>
      </c>
      <c r="Q703" t="s">
        <v>8318</v>
      </c>
      <c r="R703" t="s">
        <v>8320</v>
      </c>
      <c r="S703" s="5">
        <f t="shared" si="42"/>
        <v>26.6</v>
      </c>
      <c r="T703" s="4">
        <f t="shared" si="43"/>
        <v>291.33333333333331</v>
      </c>
    </row>
    <row r="704" spans="1:20" ht="60" x14ac:dyDescent="0.25">
      <c r="A704" s="3">
        <v>702</v>
      </c>
      <c r="B704" s="1" t="s">
        <v>703</v>
      </c>
      <c r="C704" s="1" t="s">
        <v>4811</v>
      </c>
      <c r="D704">
        <v>15000</v>
      </c>
      <c r="E70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s="9">
        <f t="shared" si="40"/>
        <v>42698.768368055549</v>
      </c>
      <c r="L704" s="9">
        <f t="shared" si="41"/>
        <v>42668.726701388892</v>
      </c>
      <c r="M704" t="b">
        <v>0</v>
      </c>
      <c r="N704">
        <v>37</v>
      </c>
      <c r="O704" t="b">
        <v>0</v>
      </c>
      <c r="P704" t="s">
        <v>8272</v>
      </c>
      <c r="Q704" t="s">
        <v>8318</v>
      </c>
      <c r="R704" t="s">
        <v>8320</v>
      </c>
      <c r="S704" s="5">
        <f t="shared" si="42"/>
        <v>30.813400000000001</v>
      </c>
      <c r="T704" s="4">
        <f t="shared" si="43"/>
        <v>124.9191891891892</v>
      </c>
    </row>
    <row r="705" spans="1:20" ht="45" x14ac:dyDescent="0.25">
      <c r="A705" s="3">
        <v>703</v>
      </c>
      <c r="B705" s="1" t="s">
        <v>704</v>
      </c>
      <c r="C705" s="1" t="s">
        <v>4812</v>
      </c>
      <c r="D705">
        <v>15000</v>
      </c>
      <c r="E70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s="9">
        <f t="shared" si="40"/>
        <v>42766.98055555555</v>
      </c>
      <c r="L705" s="9">
        <f t="shared" si="41"/>
        <v>42711.950798611113</v>
      </c>
      <c r="M705" t="b">
        <v>0</v>
      </c>
      <c r="N705">
        <v>7</v>
      </c>
      <c r="O705" t="b">
        <v>0</v>
      </c>
      <c r="P705" t="s">
        <v>8272</v>
      </c>
      <c r="Q705" t="s">
        <v>8318</v>
      </c>
      <c r="R705" t="s">
        <v>8320</v>
      </c>
      <c r="S705" s="5">
        <f t="shared" si="42"/>
        <v>5.58</v>
      </c>
      <c r="T705" s="4">
        <f t="shared" si="43"/>
        <v>119.57142857142857</v>
      </c>
    </row>
    <row r="706" spans="1:20" ht="45" x14ac:dyDescent="0.25">
      <c r="A706" s="3">
        <v>704</v>
      </c>
      <c r="B706" s="1" t="s">
        <v>705</v>
      </c>
      <c r="C706" s="1" t="s">
        <v>4813</v>
      </c>
      <c r="D706">
        <v>55000</v>
      </c>
      <c r="E70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s="9">
        <f t="shared" si="40"/>
        <v>42786.192916666667</v>
      </c>
      <c r="L706" s="9">
        <f t="shared" si="41"/>
        <v>42726.192916666667</v>
      </c>
      <c r="M706" t="b">
        <v>0</v>
      </c>
      <c r="N706">
        <v>4</v>
      </c>
      <c r="O706" t="b">
        <v>0</v>
      </c>
      <c r="P706" t="s">
        <v>8272</v>
      </c>
      <c r="Q706" t="s">
        <v>8318</v>
      </c>
      <c r="R706" t="s">
        <v>8320</v>
      </c>
      <c r="S706" s="5">
        <f t="shared" si="42"/>
        <v>0.87454545454545463</v>
      </c>
      <c r="T706" s="4">
        <f t="shared" si="43"/>
        <v>120.25</v>
      </c>
    </row>
    <row r="707" spans="1:20" ht="30" x14ac:dyDescent="0.25">
      <c r="A707" s="3">
        <v>705</v>
      </c>
      <c r="B707" s="1" t="s">
        <v>706</v>
      </c>
      <c r="C707" s="1" t="s">
        <v>4814</v>
      </c>
      <c r="D707">
        <v>100000</v>
      </c>
      <c r="E70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s="9">
        <f t="shared" ref="K707:K770" si="44">(((I707/60)/60)/24)+DATE(1970,1,1)</f>
        <v>42756.491643518515</v>
      </c>
      <c r="L707" s="9">
        <f t="shared" ref="L707:L770" si="45">(((J707/60)/60)/24)+DATE(1970,1,1)</f>
        <v>42726.491643518515</v>
      </c>
      <c r="M707" t="b">
        <v>0</v>
      </c>
      <c r="N707">
        <v>5</v>
      </c>
      <c r="O707" t="b">
        <v>0</v>
      </c>
      <c r="P707" t="s">
        <v>8272</v>
      </c>
      <c r="Q707" t="s">
        <v>8318</v>
      </c>
      <c r="R707" t="s">
        <v>8320</v>
      </c>
      <c r="S707" s="5">
        <f t="shared" ref="S707:S770" si="46">+(E707/D707)*100</f>
        <v>0.97699999999999987</v>
      </c>
      <c r="T707" s="4">
        <f t="shared" ref="T707:T770" si="47">+E707/N707</f>
        <v>195.4</v>
      </c>
    </row>
    <row r="708" spans="1:20" ht="60" x14ac:dyDescent="0.25">
      <c r="A708" s="3">
        <v>706</v>
      </c>
      <c r="B708" s="1" t="s">
        <v>707</v>
      </c>
      <c r="C708" s="1" t="s">
        <v>4815</v>
      </c>
      <c r="D708">
        <v>100000</v>
      </c>
      <c r="E70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s="9">
        <f t="shared" si="44"/>
        <v>42718.777083333334</v>
      </c>
      <c r="L708" s="9">
        <f t="shared" si="45"/>
        <v>42676.995173611111</v>
      </c>
      <c r="M708" t="b">
        <v>0</v>
      </c>
      <c r="N708">
        <v>0</v>
      </c>
      <c r="O708" t="b">
        <v>0</v>
      </c>
      <c r="P708" t="s">
        <v>8272</v>
      </c>
      <c r="Q708" t="s">
        <v>8318</v>
      </c>
      <c r="R708" t="s">
        <v>8320</v>
      </c>
      <c r="S708" s="5">
        <f t="shared" si="46"/>
        <v>0</v>
      </c>
      <c r="T708" s="4" t="e">
        <f t="shared" si="47"/>
        <v>#DIV/0!</v>
      </c>
    </row>
    <row r="709" spans="1:20" ht="60" x14ac:dyDescent="0.25">
      <c r="A709" s="3">
        <v>707</v>
      </c>
      <c r="B709" s="1" t="s">
        <v>708</v>
      </c>
      <c r="C709" s="1" t="s">
        <v>4816</v>
      </c>
      <c r="D709">
        <v>68000</v>
      </c>
      <c r="E709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s="9">
        <f t="shared" si="44"/>
        <v>42736.663506944446</v>
      </c>
      <c r="L709" s="9">
        <f t="shared" si="45"/>
        <v>42696.663506944446</v>
      </c>
      <c r="M709" t="b">
        <v>0</v>
      </c>
      <c r="N709">
        <v>456</v>
      </c>
      <c r="O709" t="b">
        <v>0</v>
      </c>
      <c r="P709" t="s">
        <v>8272</v>
      </c>
      <c r="Q709" t="s">
        <v>8318</v>
      </c>
      <c r="R709" t="s">
        <v>8320</v>
      </c>
      <c r="S709" s="5">
        <f t="shared" si="46"/>
        <v>78.927352941176466</v>
      </c>
      <c r="T709" s="4">
        <f t="shared" si="47"/>
        <v>117.69868421052631</v>
      </c>
    </row>
    <row r="710" spans="1:20" ht="60" x14ac:dyDescent="0.25">
      <c r="A710" s="3">
        <v>708</v>
      </c>
      <c r="B710" s="1" t="s">
        <v>709</v>
      </c>
      <c r="C710" s="1" t="s">
        <v>4817</v>
      </c>
      <c r="D710">
        <v>40000</v>
      </c>
      <c r="E710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s="9">
        <f t="shared" si="44"/>
        <v>41895.581018518518</v>
      </c>
      <c r="L710" s="9">
        <f t="shared" si="45"/>
        <v>41835.581018518518</v>
      </c>
      <c r="M710" t="b">
        <v>0</v>
      </c>
      <c r="N710">
        <v>369</v>
      </c>
      <c r="O710" t="b">
        <v>0</v>
      </c>
      <c r="P710" t="s">
        <v>8272</v>
      </c>
      <c r="Q710" t="s">
        <v>8318</v>
      </c>
      <c r="R710" t="s">
        <v>8320</v>
      </c>
      <c r="S710" s="5">
        <f t="shared" si="46"/>
        <v>22.092500000000001</v>
      </c>
      <c r="T710" s="4">
        <f t="shared" si="47"/>
        <v>23.948509485094849</v>
      </c>
    </row>
    <row r="711" spans="1:20" ht="30" x14ac:dyDescent="0.25">
      <c r="A711" s="3">
        <v>709</v>
      </c>
      <c r="B711" s="1" t="s">
        <v>710</v>
      </c>
      <c r="C711" s="1" t="s">
        <v>4818</v>
      </c>
      <c r="D711">
        <v>15000</v>
      </c>
      <c r="E711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s="9">
        <f t="shared" si="44"/>
        <v>41978.041192129633</v>
      </c>
      <c r="L711" s="9">
        <f t="shared" si="45"/>
        <v>41948.041192129633</v>
      </c>
      <c r="M711" t="b">
        <v>0</v>
      </c>
      <c r="N711">
        <v>2</v>
      </c>
      <c r="O711" t="b">
        <v>0</v>
      </c>
      <c r="P711" t="s">
        <v>8272</v>
      </c>
      <c r="Q711" t="s">
        <v>8318</v>
      </c>
      <c r="R711" t="s">
        <v>8320</v>
      </c>
      <c r="S711" s="5">
        <f t="shared" si="46"/>
        <v>0.40666666666666662</v>
      </c>
      <c r="T711" s="4">
        <f t="shared" si="47"/>
        <v>30.5</v>
      </c>
    </row>
    <row r="712" spans="1:20" ht="45" x14ac:dyDescent="0.25">
      <c r="A712" s="3">
        <v>710</v>
      </c>
      <c r="B712" s="1" t="s">
        <v>711</v>
      </c>
      <c r="C712" s="1" t="s">
        <v>4819</v>
      </c>
      <c r="D712">
        <v>1200</v>
      </c>
      <c r="E712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s="9">
        <f t="shared" si="44"/>
        <v>41871.030555555553</v>
      </c>
      <c r="L712" s="9">
        <f t="shared" si="45"/>
        <v>41837.984976851854</v>
      </c>
      <c r="M712" t="b">
        <v>0</v>
      </c>
      <c r="N712">
        <v>0</v>
      </c>
      <c r="O712" t="b">
        <v>0</v>
      </c>
      <c r="P712" t="s">
        <v>8272</v>
      </c>
      <c r="Q712" t="s">
        <v>8318</v>
      </c>
      <c r="R712" t="s">
        <v>8320</v>
      </c>
      <c r="S712" s="5">
        <f t="shared" si="46"/>
        <v>0</v>
      </c>
      <c r="T712" s="4" t="e">
        <f t="shared" si="47"/>
        <v>#DIV/0!</v>
      </c>
    </row>
    <row r="713" spans="1:20" ht="60" x14ac:dyDescent="0.25">
      <c r="A713" s="3">
        <v>711</v>
      </c>
      <c r="B713" s="1" t="s">
        <v>712</v>
      </c>
      <c r="C713" s="1" t="s">
        <v>4820</v>
      </c>
      <c r="D713">
        <v>100000</v>
      </c>
      <c r="E713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s="9">
        <f t="shared" si="44"/>
        <v>42718.500787037032</v>
      </c>
      <c r="L713" s="9">
        <f t="shared" si="45"/>
        <v>42678.459120370375</v>
      </c>
      <c r="M713" t="b">
        <v>0</v>
      </c>
      <c r="N713">
        <v>338</v>
      </c>
      <c r="O713" t="b">
        <v>0</v>
      </c>
      <c r="P713" t="s">
        <v>8272</v>
      </c>
      <c r="Q713" t="s">
        <v>8318</v>
      </c>
      <c r="R713" t="s">
        <v>8320</v>
      </c>
      <c r="S713" s="5">
        <f t="shared" si="46"/>
        <v>33.790999999999997</v>
      </c>
      <c r="T713" s="4">
        <f t="shared" si="47"/>
        <v>99.973372781065095</v>
      </c>
    </row>
    <row r="714" spans="1:20" ht="60" x14ac:dyDescent="0.25">
      <c r="A714" s="3">
        <v>712</v>
      </c>
      <c r="B714" s="1" t="s">
        <v>713</v>
      </c>
      <c r="C714" s="1" t="s">
        <v>4821</v>
      </c>
      <c r="D714">
        <v>48500</v>
      </c>
      <c r="E71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s="9">
        <f t="shared" si="44"/>
        <v>42414.680925925932</v>
      </c>
      <c r="L714" s="9">
        <f t="shared" si="45"/>
        <v>42384.680925925932</v>
      </c>
      <c r="M714" t="b">
        <v>0</v>
      </c>
      <c r="N714">
        <v>4</v>
      </c>
      <c r="O714" t="b">
        <v>0</v>
      </c>
      <c r="P714" t="s">
        <v>8272</v>
      </c>
      <c r="Q714" t="s">
        <v>8318</v>
      </c>
      <c r="R714" t="s">
        <v>8320</v>
      </c>
      <c r="S714" s="5">
        <f t="shared" si="46"/>
        <v>0.21649484536082475</v>
      </c>
      <c r="T714" s="4">
        <f t="shared" si="47"/>
        <v>26.25</v>
      </c>
    </row>
    <row r="715" spans="1:20" ht="60" x14ac:dyDescent="0.25">
      <c r="A715" s="3">
        <v>713</v>
      </c>
      <c r="B715" s="1" t="s">
        <v>714</v>
      </c>
      <c r="C715" s="1" t="s">
        <v>4822</v>
      </c>
      <c r="D715">
        <v>25000</v>
      </c>
      <c r="E71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s="9">
        <f t="shared" si="44"/>
        <v>42526.529305555552</v>
      </c>
      <c r="L715" s="9">
        <f t="shared" si="45"/>
        <v>42496.529305555552</v>
      </c>
      <c r="M715" t="b">
        <v>0</v>
      </c>
      <c r="N715">
        <v>1</v>
      </c>
      <c r="O715" t="b">
        <v>0</v>
      </c>
      <c r="P715" t="s">
        <v>8272</v>
      </c>
      <c r="Q715" t="s">
        <v>8318</v>
      </c>
      <c r="R715" t="s">
        <v>8320</v>
      </c>
      <c r="S715" s="5">
        <f t="shared" si="46"/>
        <v>0.79600000000000004</v>
      </c>
      <c r="T715" s="4">
        <f t="shared" si="47"/>
        <v>199</v>
      </c>
    </row>
    <row r="716" spans="1:20" ht="45" x14ac:dyDescent="0.25">
      <c r="A716" s="3">
        <v>714</v>
      </c>
      <c r="B716" s="1" t="s">
        <v>715</v>
      </c>
      <c r="C716" s="1" t="s">
        <v>4823</v>
      </c>
      <c r="D716">
        <v>15000</v>
      </c>
      <c r="E71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s="9">
        <f t="shared" si="44"/>
        <v>42794.787986111114</v>
      </c>
      <c r="L716" s="9">
        <f t="shared" si="45"/>
        <v>42734.787986111114</v>
      </c>
      <c r="M716" t="b">
        <v>0</v>
      </c>
      <c r="N716">
        <v>28</v>
      </c>
      <c r="O716" t="b">
        <v>0</v>
      </c>
      <c r="P716" t="s">
        <v>8272</v>
      </c>
      <c r="Q716" t="s">
        <v>8318</v>
      </c>
      <c r="R716" t="s">
        <v>8320</v>
      </c>
      <c r="S716" s="5">
        <f t="shared" si="46"/>
        <v>14.993333333333334</v>
      </c>
      <c r="T716" s="4">
        <f t="shared" si="47"/>
        <v>80.321428571428569</v>
      </c>
    </row>
    <row r="717" spans="1:20" ht="60" x14ac:dyDescent="0.25">
      <c r="A717" s="3">
        <v>715</v>
      </c>
      <c r="B717" s="1" t="s">
        <v>716</v>
      </c>
      <c r="C717" s="1" t="s">
        <v>4824</v>
      </c>
      <c r="D717">
        <v>27500</v>
      </c>
      <c r="E71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s="9">
        <f t="shared" si="44"/>
        <v>42313.132407407407</v>
      </c>
      <c r="L717" s="9">
        <f t="shared" si="45"/>
        <v>42273.090740740736</v>
      </c>
      <c r="M717" t="b">
        <v>0</v>
      </c>
      <c r="N717">
        <v>12</v>
      </c>
      <c r="O717" t="b">
        <v>0</v>
      </c>
      <c r="P717" t="s">
        <v>8272</v>
      </c>
      <c r="Q717" t="s">
        <v>8318</v>
      </c>
      <c r="R717" t="s">
        <v>8320</v>
      </c>
      <c r="S717" s="5">
        <f t="shared" si="46"/>
        <v>5.0509090909090908</v>
      </c>
      <c r="T717" s="4">
        <f t="shared" si="47"/>
        <v>115.75</v>
      </c>
    </row>
    <row r="718" spans="1:20" ht="45" x14ac:dyDescent="0.25">
      <c r="A718" s="3">
        <v>716</v>
      </c>
      <c r="B718" s="1" t="s">
        <v>717</v>
      </c>
      <c r="C718" s="1" t="s">
        <v>4825</v>
      </c>
      <c r="D718">
        <v>7000</v>
      </c>
      <c r="E71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s="9">
        <f t="shared" si="44"/>
        <v>41974</v>
      </c>
      <c r="L718" s="9">
        <f t="shared" si="45"/>
        <v>41940.658645833333</v>
      </c>
      <c r="M718" t="b">
        <v>0</v>
      </c>
      <c r="N718">
        <v>16</v>
      </c>
      <c r="O718" t="b">
        <v>0</v>
      </c>
      <c r="P718" t="s">
        <v>8272</v>
      </c>
      <c r="Q718" t="s">
        <v>8318</v>
      </c>
      <c r="R718" t="s">
        <v>8320</v>
      </c>
      <c r="S718" s="5">
        <f t="shared" si="46"/>
        <v>10.214285714285715</v>
      </c>
      <c r="T718" s="4">
        <f t="shared" si="47"/>
        <v>44.6875</v>
      </c>
    </row>
    <row r="719" spans="1:20" ht="30" x14ac:dyDescent="0.25">
      <c r="A719" s="3">
        <v>717</v>
      </c>
      <c r="B719" s="1" t="s">
        <v>718</v>
      </c>
      <c r="C719" s="1" t="s">
        <v>4826</v>
      </c>
      <c r="D719">
        <v>100000</v>
      </c>
      <c r="E719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s="9">
        <f t="shared" si="44"/>
        <v>41887.854189814818</v>
      </c>
      <c r="L719" s="9">
        <f t="shared" si="45"/>
        <v>41857.854189814818</v>
      </c>
      <c r="M719" t="b">
        <v>0</v>
      </c>
      <c r="N719">
        <v>4</v>
      </c>
      <c r="O719" t="b">
        <v>0</v>
      </c>
      <c r="P719" t="s">
        <v>8272</v>
      </c>
      <c r="Q719" t="s">
        <v>8318</v>
      </c>
      <c r="R719" t="s">
        <v>8320</v>
      </c>
      <c r="S719" s="5">
        <f t="shared" si="46"/>
        <v>0.30499999999999999</v>
      </c>
      <c r="T719" s="4">
        <f t="shared" si="47"/>
        <v>76.25</v>
      </c>
    </row>
    <row r="720" spans="1:20" ht="60" x14ac:dyDescent="0.25">
      <c r="A720" s="3">
        <v>718</v>
      </c>
      <c r="B720" s="1" t="s">
        <v>719</v>
      </c>
      <c r="C720" s="1" t="s">
        <v>4827</v>
      </c>
      <c r="D720">
        <v>12000</v>
      </c>
      <c r="E720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s="9">
        <f t="shared" si="44"/>
        <v>42784.249305555553</v>
      </c>
      <c r="L720" s="9">
        <f t="shared" si="45"/>
        <v>42752.845451388886</v>
      </c>
      <c r="M720" t="b">
        <v>0</v>
      </c>
      <c r="N720">
        <v>4</v>
      </c>
      <c r="O720" t="b">
        <v>0</v>
      </c>
      <c r="P720" t="s">
        <v>8272</v>
      </c>
      <c r="Q720" t="s">
        <v>8318</v>
      </c>
      <c r="R720" t="s">
        <v>8320</v>
      </c>
      <c r="S720" s="5">
        <f t="shared" si="46"/>
        <v>0.75</v>
      </c>
      <c r="T720" s="4">
        <f t="shared" si="47"/>
        <v>22.5</v>
      </c>
    </row>
    <row r="721" spans="1:20" ht="60" x14ac:dyDescent="0.25">
      <c r="A721" s="3">
        <v>719</v>
      </c>
      <c r="B721" s="1" t="s">
        <v>720</v>
      </c>
      <c r="C721" s="1" t="s">
        <v>4828</v>
      </c>
      <c r="D721">
        <v>15000</v>
      </c>
      <c r="E721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s="9">
        <f t="shared" si="44"/>
        <v>42423.040231481486</v>
      </c>
      <c r="L721" s="9">
        <f t="shared" si="45"/>
        <v>42409.040231481486</v>
      </c>
      <c r="M721" t="b">
        <v>0</v>
      </c>
      <c r="N721">
        <v>10</v>
      </c>
      <c r="O721" t="b">
        <v>0</v>
      </c>
      <c r="P721" t="s">
        <v>8272</v>
      </c>
      <c r="Q721" t="s">
        <v>8318</v>
      </c>
      <c r="R721" t="s">
        <v>8320</v>
      </c>
      <c r="S721" s="5">
        <f t="shared" si="46"/>
        <v>1.2933333333333332</v>
      </c>
      <c r="T721" s="4">
        <f t="shared" si="47"/>
        <v>19.399999999999999</v>
      </c>
    </row>
    <row r="722" spans="1:20" ht="45" x14ac:dyDescent="0.25">
      <c r="A722" s="3">
        <v>720</v>
      </c>
      <c r="B722" s="1" t="s">
        <v>721</v>
      </c>
      <c r="C722" s="1" t="s">
        <v>4829</v>
      </c>
      <c r="D722">
        <v>1900</v>
      </c>
      <c r="E722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s="9">
        <f t="shared" si="44"/>
        <v>40937.649201388893</v>
      </c>
      <c r="L722" s="9">
        <f t="shared" si="45"/>
        <v>40909.649201388893</v>
      </c>
      <c r="M722" t="b">
        <v>0</v>
      </c>
      <c r="N722">
        <v>41</v>
      </c>
      <c r="O722" t="b">
        <v>1</v>
      </c>
      <c r="P722" t="s">
        <v>8273</v>
      </c>
      <c r="Q722" t="s">
        <v>8321</v>
      </c>
      <c r="R722" t="s">
        <v>8322</v>
      </c>
      <c r="S722" s="5">
        <f t="shared" si="46"/>
        <v>143.94736842105263</v>
      </c>
      <c r="T722" s="4">
        <f t="shared" si="47"/>
        <v>66.707317073170728</v>
      </c>
    </row>
    <row r="723" spans="1:20" ht="60" x14ac:dyDescent="0.25">
      <c r="A723" s="3">
        <v>721</v>
      </c>
      <c r="B723" s="1" t="s">
        <v>722</v>
      </c>
      <c r="C723" s="1" t="s">
        <v>4830</v>
      </c>
      <c r="D723">
        <v>8200</v>
      </c>
      <c r="E723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s="9">
        <f t="shared" si="44"/>
        <v>41852.571840277778</v>
      </c>
      <c r="L723" s="9">
        <f t="shared" si="45"/>
        <v>41807.571840277778</v>
      </c>
      <c r="M723" t="b">
        <v>0</v>
      </c>
      <c r="N723">
        <v>119</v>
      </c>
      <c r="O723" t="b">
        <v>1</v>
      </c>
      <c r="P723" t="s">
        <v>8273</v>
      </c>
      <c r="Q723" t="s">
        <v>8321</v>
      </c>
      <c r="R723" t="s">
        <v>8322</v>
      </c>
      <c r="S723" s="5">
        <f t="shared" si="46"/>
        <v>122.10975609756099</v>
      </c>
      <c r="T723" s="4">
        <f t="shared" si="47"/>
        <v>84.142857142857139</v>
      </c>
    </row>
    <row r="724" spans="1:20" ht="60" x14ac:dyDescent="0.25">
      <c r="A724" s="3">
        <v>722</v>
      </c>
      <c r="B724" s="1" t="s">
        <v>723</v>
      </c>
      <c r="C724" s="1" t="s">
        <v>4831</v>
      </c>
      <c r="D724">
        <v>25000</v>
      </c>
      <c r="E72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s="9">
        <f t="shared" si="44"/>
        <v>41007.76363425926</v>
      </c>
      <c r="L724" s="9">
        <f t="shared" si="45"/>
        <v>40977.805300925924</v>
      </c>
      <c r="M724" t="b">
        <v>0</v>
      </c>
      <c r="N724">
        <v>153</v>
      </c>
      <c r="O724" t="b">
        <v>1</v>
      </c>
      <c r="P724" t="s">
        <v>8273</v>
      </c>
      <c r="Q724" t="s">
        <v>8321</v>
      </c>
      <c r="R724" t="s">
        <v>8322</v>
      </c>
      <c r="S724" s="5">
        <f t="shared" si="46"/>
        <v>132.024</v>
      </c>
      <c r="T724" s="4">
        <f t="shared" si="47"/>
        <v>215.72549019607843</v>
      </c>
    </row>
    <row r="725" spans="1:20" ht="45" x14ac:dyDescent="0.25">
      <c r="A725" s="3">
        <v>723</v>
      </c>
      <c r="B725" s="1" t="s">
        <v>724</v>
      </c>
      <c r="C725" s="1" t="s">
        <v>4832</v>
      </c>
      <c r="D725">
        <v>5000</v>
      </c>
      <c r="E72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s="9">
        <f t="shared" si="44"/>
        <v>42215.165972222225</v>
      </c>
      <c r="L725" s="9">
        <f t="shared" si="45"/>
        <v>42184.816539351858</v>
      </c>
      <c r="M725" t="b">
        <v>0</v>
      </c>
      <c r="N725">
        <v>100</v>
      </c>
      <c r="O725" t="b">
        <v>1</v>
      </c>
      <c r="P725" t="s">
        <v>8273</v>
      </c>
      <c r="Q725" t="s">
        <v>8321</v>
      </c>
      <c r="R725" t="s">
        <v>8322</v>
      </c>
      <c r="S725" s="5">
        <f t="shared" si="46"/>
        <v>109.38000000000001</v>
      </c>
      <c r="T725" s="4">
        <f t="shared" si="47"/>
        <v>54.69</v>
      </c>
    </row>
    <row r="726" spans="1:20" ht="60" x14ac:dyDescent="0.25">
      <c r="A726" s="3">
        <v>724</v>
      </c>
      <c r="B726" s="1" t="s">
        <v>725</v>
      </c>
      <c r="C726" s="1" t="s">
        <v>4833</v>
      </c>
      <c r="D726">
        <v>7000</v>
      </c>
      <c r="E72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s="9">
        <f t="shared" si="44"/>
        <v>40724.638460648144</v>
      </c>
      <c r="L726" s="9">
        <f t="shared" si="45"/>
        <v>40694.638460648144</v>
      </c>
      <c r="M726" t="b">
        <v>0</v>
      </c>
      <c r="N726">
        <v>143</v>
      </c>
      <c r="O726" t="b">
        <v>1</v>
      </c>
      <c r="P726" t="s">
        <v>8273</v>
      </c>
      <c r="Q726" t="s">
        <v>8321</v>
      </c>
      <c r="R726" t="s">
        <v>8322</v>
      </c>
      <c r="S726" s="5">
        <f t="shared" si="46"/>
        <v>105.47157142857144</v>
      </c>
      <c r="T726" s="4">
        <f t="shared" si="47"/>
        <v>51.62944055944056</v>
      </c>
    </row>
    <row r="727" spans="1:20" ht="45" x14ac:dyDescent="0.25">
      <c r="A727" s="3">
        <v>725</v>
      </c>
      <c r="B727" s="1" t="s">
        <v>726</v>
      </c>
      <c r="C727" s="1" t="s">
        <v>4834</v>
      </c>
      <c r="D727">
        <v>20000</v>
      </c>
      <c r="E72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s="9">
        <f t="shared" si="44"/>
        <v>42351.626296296294</v>
      </c>
      <c r="L727" s="9">
        <f t="shared" si="45"/>
        <v>42321.626296296294</v>
      </c>
      <c r="M727" t="b">
        <v>0</v>
      </c>
      <c r="N727">
        <v>140</v>
      </c>
      <c r="O727" t="b">
        <v>1</v>
      </c>
      <c r="P727" t="s">
        <v>8273</v>
      </c>
      <c r="Q727" t="s">
        <v>8321</v>
      </c>
      <c r="R727" t="s">
        <v>8322</v>
      </c>
      <c r="S727" s="5">
        <f t="shared" si="46"/>
        <v>100.35000000000001</v>
      </c>
      <c r="T727" s="4">
        <f t="shared" si="47"/>
        <v>143.35714285714286</v>
      </c>
    </row>
    <row r="728" spans="1:20" ht="60" x14ac:dyDescent="0.25">
      <c r="A728" s="3">
        <v>726</v>
      </c>
      <c r="B728" s="1" t="s">
        <v>727</v>
      </c>
      <c r="C728" s="1" t="s">
        <v>4835</v>
      </c>
      <c r="D728">
        <v>2500</v>
      </c>
      <c r="E72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s="9">
        <f t="shared" si="44"/>
        <v>41376.042673611111</v>
      </c>
      <c r="L728" s="9">
        <f t="shared" si="45"/>
        <v>41346.042673611111</v>
      </c>
      <c r="M728" t="b">
        <v>0</v>
      </c>
      <c r="N728">
        <v>35</v>
      </c>
      <c r="O728" t="b">
        <v>1</v>
      </c>
      <c r="P728" t="s">
        <v>8273</v>
      </c>
      <c r="Q728" t="s">
        <v>8321</v>
      </c>
      <c r="R728" t="s">
        <v>8322</v>
      </c>
      <c r="S728" s="5">
        <f t="shared" si="46"/>
        <v>101.4</v>
      </c>
      <c r="T728" s="4">
        <f t="shared" si="47"/>
        <v>72.428571428571431</v>
      </c>
    </row>
    <row r="729" spans="1:20" ht="60" x14ac:dyDescent="0.25">
      <c r="A729" s="3">
        <v>727</v>
      </c>
      <c r="B729" s="1" t="s">
        <v>728</v>
      </c>
      <c r="C729" s="1" t="s">
        <v>4836</v>
      </c>
      <c r="D729">
        <v>3500</v>
      </c>
      <c r="E729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s="9">
        <f t="shared" si="44"/>
        <v>41288.888888888891</v>
      </c>
      <c r="L729" s="9">
        <f t="shared" si="45"/>
        <v>41247.020243055551</v>
      </c>
      <c r="M729" t="b">
        <v>0</v>
      </c>
      <c r="N729">
        <v>149</v>
      </c>
      <c r="O729" t="b">
        <v>1</v>
      </c>
      <c r="P729" t="s">
        <v>8273</v>
      </c>
      <c r="Q729" t="s">
        <v>8321</v>
      </c>
      <c r="R729" t="s">
        <v>8322</v>
      </c>
      <c r="S729" s="5">
        <f t="shared" si="46"/>
        <v>155.51428571428571</v>
      </c>
      <c r="T729" s="4">
        <f t="shared" si="47"/>
        <v>36.530201342281877</v>
      </c>
    </row>
    <row r="730" spans="1:20" ht="45" x14ac:dyDescent="0.25">
      <c r="A730" s="3">
        <v>728</v>
      </c>
      <c r="B730" s="1" t="s">
        <v>729</v>
      </c>
      <c r="C730" s="1" t="s">
        <v>4837</v>
      </c>
      <c r="D730">
        <v>7500</v>
      </c>
      <c r="E730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s="9">
        <f t="shared" si="44"/>
        <v>40776.837465277778</v>
      </c>
      <c r="L730" s="9">
        <f t="shared" si="45"/>
        <v>40731.837465277778</v>
      </c>
      <c r="M730" t="b">
        <v>0</v>
      </c>
      <c r="N730">
        <v>130</v>
      </c>
      <c r="O730" t="b">
        <v>1</v>
      </c>
      <c r="P730" t="s">
        <v>8273</v>
      </c>
      <c r="Q730" t="s">
        <v>8321</v>
      </c>
      <c r="R730" t="s">
        <v>8322</v>
      </c>
      <c r="S730" s="5">
        <f t="shared" si="46"/>
        <v>105.566</v>
      </c>
      <c r="T730" s="4">
        <f t="shared" si="47"/>
        <v>60.903461538461535</v>
      </c>
    </row>
    <row r="731" spans="1:20" ht="60" x14ac:dyDescent="0.25">
      <c r="A731" s="3">
        <v>729</v>
      </c>
      <c r="B731" s="1" t="s">
        <v>730</v>
      </c>
      <c r="C731" s="1" t="s">
        <v>4838</v>
      </c>
      <c r="D731">
        <v>4000</v>
      </c>
      <c r="E731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s="9">
        <f t="shared" si="44"/>
        <v>41171.185891203706</v>
      </c>
      <c r="L731" s="9">
        <f t="shared" si="45"/>
        <v>41111.185891203706</v>
      </c>
      <c r="M731" t="b">
        <v>0</v>
      </c>
      <c r="N731">
        <v>120</v>
      </c>
      <c r="O731" t="b">
        <v>1</v>
      </c>
      <c r="P731" t="s">
        <v>8273</v>
      </c>
      <c r="Q731" t="s">
        <v>8321</v>
      </c>
      <c r="R731" t="s">
        <v>8322</v>
      </c>
      <c r="S731" s="5">
        <f t="shared" si="46"/>
        <v>130.65</v>
      </c>
      <c r="T731" s="4">
        <f t="shared" si="47"/>
        <v>43.55</v>
      </c>
    </row>
    <row r="732" spans="1:20" ht="30" x14ac:dyDescent="0.25">
      <c r="A732" s="3">
        <v>730</v>
      </c>
      <c r="B732" s="1" t="s">
        <v>731</v>
      </c>
      <c r="C732" s="1" t="s">
        <v>4839</v>
      </c>
      <c r="D732">
        <v>20000</v>
      </c>
      <c r="E732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s="9">
        <f t="shared" si="44"/>
        <v>40884.745266203703</v>
      </c>
      <c r="L732" s="9">
        <f t="shared" si="45"/>
        <v>40854.745266203703</v>
      </c>
      <c r="M732" t="b">
        <v>0</v>
      </c>
      <c r="N732">
        <v>265</v>
      </c>
      <c r="O732" t="b">
        <v>1</v>
      </c>
      <c r="P732" t="s">
        <v>8273</v>
      </c>
      <c r="Q732" t="s">
        <v>8321</v>
      </c>
      <c r="R732" t="s">
        <v>8322</v>
      </c>
      <c r="S732" s="5">
        <f t="shared" si="46"/>
        <v>132.19</v>
      </c>
      <c r="T732" s="4">
        <f t="shared" si="47"/>
        <v>99.766037735849054</v>
      </c>
    </row>
    <row r="733" spans="1:20" ht="45" x14ac:dyDescent="0.25">
      <c r="A733" s="3">
        <v>731</v>
      </c>
      <c r="B733" s="1" t="s">
        <v>732</v>
      </c>
      <c r="C733" s="1" t="s">
        <v>4840</v>
      </c>
      <c r="D733">
        <v>5000</v>
      </c>
      <c r="E733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s="9">
        <f t="shared" si="44"/>
        <v>40930.25</v>
      </c>
      <c r="L733" s="9">
        <f t="shared" si="45"/>
        <v>40879.795682870368</v>
      </c>
      <c r="M733" t="b">
        <v>0</v>
      </c>
      <c r="N733">
        <v>71</v>
      </c>
      <c r="O733" t="b">
        <v>1</v>
      </c>
      <c r="P733" t="s">
        <v>8273</v>
      </c>
      <c r="Q733" t="s">
        <v>8321</v>
      </c>
      <c r="R733" t="s">
        <v>8322</v>
      </c>
      <c r="S733" s="5">
        <f t="shared" si="46"/>
        <v>126</v>
      </c>
      <c r="T733" s="4">
        <f t="shared" si="47"/>
        <v>88.732394366197184</v>
      </c>
    </row>
    <row r="734" spans="1:20" ht="60" x14ac:dyDescent="0.25">
      <c r="A734" s="3">
        <v>732</v>
      </c>
      <c r="B734" s="1" t="s">
        <v>733</v>
      </c>
      <c r="C734" s="1" t="s">
        <v>4841</v>
      </c>
      <c r="D734">
        <v>40</v>
      </c>
      <c r="E73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s="9">
        <f t="shared" si="44"/>
        <v>41546.424317129626</v>
      </c>
      <c r="L734" s="9">
        <f t="shared" si="45"/>
        <v>41486.424317129626</v>
      </c>
      <c r="M734" t="b">
        <v>0</v>
      </c>
      <c r="N734">
        <v>13</v>
      </c>
      <c r="O734" t="b">
        <v>1</v>
      </c>
      <c r="P734" t="s">
        <v>8273</v>
      </c>
      <c r="Q734" t="s">
        <v>8321</v>
      </c>
      <c r="R734" t="s">
        <v>8322</v>
      </c>
      <c r="S734" s="5">
        <f t="shared" si="46"/>
        <v>160</v>
      </c>
      <c r="T734" s="4">
        <f t="shared" si="47"/>
        <v>4.9230769230769234</v>
      </c>
    </row>
    <row r="735" spans="1:20" ht="60" x14ac:dyDescent="0.25">
      <c r="A735" s="3">
        <v>733</v>
      </c>
      <c r="B735" s="1" t="s">
        <v>734</v>
      </c>
      <c r="C735" s="1" t="s">
        <v>4842</v>
      </c>
      <c r="D735">
        <v>2500</v>
      </c>
      <c r="E73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s="9">
        <f t="shared" si="44"/>
        <v>41628.420046296298</v>
      </c>
      <c r="L735" s="9">
        <f t="shared" si="45"/>
        <v>41598.420046296298</v>
      </c>
      <c r="M735" t="b">
        <v>0</v>
      </c>
      <c r="N735">
        <v>169</v>
      </c>
      <c r="O735" t="b">
        <v>1</v>
      </c>
      <c r="P735" t="s">
        <v>8273</v>
      </c>
      <c r="Q735" t="s">
        <v>8321</v>
      </c>
      <c r="R735" t="s">
        <v>8322</v>
      </c>
      <c r="S735" s="5">
        <f t="shared" si="46"/>
        <v>120.48</v>
      </c>
      <c r="T735" s="4">
        <f t="shared" si="47"/>
        <v>17.822485207100591</v>
      </c>
    </row>
    <row r="736" spans="1:20" ht="45" x14ac:dyDescent="0.25">
      <c r="A736" s="3">
        <v>734</v>
      </c>
      <c r="B736" s="1" t="s">
        <v>735</v>
      </c>
      <c r="C736" s="1" t="s">
        <v>4843</v>
      </c>
      <c r="D736">
        <v>8500</v>
      </c>
      <c r="E73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s="9">
        <f t="shared" si="44"/>
        <v>42133.208333333328</v>
      </c>
      <c r="L736" s="9">
        <f t="shared" si="45"/>
        <v>42102.164583333331</v>
      </c>
      <c r="M736" t="b">
        <v>0</v>
      </c>
      <c r="N736">
        <v>57</v>
      </c>
      <c r="O736" t="b">
        <v>1</v>
      </c>
      <c r="P736" t="s">
        <v>8273</v>
      </c>
      <c r="Q736" t="s">
        <v>8321</v>
      </c>
      <c r="R736" t="s">
        <v>8322</v>
      </c>
      <c r="S736" s="5">
        <f t="shared" si="46"/>
        <v>125.52941176470588</v>
      </c>
      <c r="T736" s="4">
        <f t="shared" si="47"/>
        <v>187.19298245614036</v>
      </c>
    </row>
    <row r="737" spans="1:20" ht="45" x14ac:dyDescent="0.25">
      <c r="A737" s="3">
        <v>735</v>
      </c>
      <c r="B737" s="1" t="s">
        <v>736</v>
      </c>
      <c r="C737" s="1" t="s">
        <v>4844</v>
      </c>
      <c r="D737">
        <v>47000</v>
      </c>
      <c r="E73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s="9">
        <f t="shared" si="44"/>
        <v>41977.027083333334</v>
      </c>
      <c r="L737" s="9">
        <f t="shared" si="45"/>
        <v>41946.029467592591</v>
      </c>
      <c r="M737" t="b">
        <v>0</v>
      </c>
      <c r="N737">
        <v>229</v>
      </c>
      <c r="O737" t="b">
        <v>1</v>
      </c>
      <c r="P737" t="s">
        <v>8273</v>
      </c>
      <c r="Q737" t="s">
        <v>8321</v>
      </c>
      <c r="R737" t="s">
        <v>8322</v>
      </c>
      <c r="S737" s="5">
        <f t="shared" si="46"/>
        <v>114.40638297872341</v>
      </c>
      <c r="T737" s="4">
        <f t="shared" si="47"/>
        <v>234.80786026200875</v>
      </c>
    </row>
    <row r="738" spans="1:20" ht="60" x14ac:dyDescent="0.25">
      <c r="A738" s="3">
        <v>736</v>
      </c>
      <c r="B738" s="1" t="s">
        <v>737</v>
      </c>
      <c r="C738" s="1" t="s">
        <v>4845</v>
      </c>
      <c r="D738">
        <v>3600</v>
      </c>
      <c r="E73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s="9">
        <f t="shared" si="44"/>
        <v>41599.207638888889</v>
      </c>
      <c r="L738" s="9">
        <f t="shared" si="45"/>
        <v>41579.734259259261</v>
      </c>
      <c r="M738" t="b">
        <v>0</v>
      </c>
      <c r="N738">
        <v>108</v>
      </c>
      <c r="O738" t="b">
        <v>1</v>
      </c>
      <c r="P738" t="s">
        <v>8273</v>
      </c>
      <c r="Q738" t="s">
        <v>8321</v>
      </c>
      <c r="R738" t="s">
        <v>8322</v>
      </c>
      <c r="S738" s="5">
        <f t="shared" si="46"/>
        <v>315.13888888888891</v>
      </c>
      <c r="T738" s="4">
        <f t="shared" si="47"/>
        <v>105.04629629629629</v>
      </c>
    </row>
    <row r="739" spans="1:20" ht="60" x14ac:dyDescent="0.25">
      <c r="A739" s="3">
        <v>737</v>
      </c>
      <c r="B739" s="1" t="s">
        <v>738</v>
      </c>
      <c r="C739" s="1" t="s">
        <v>4846</v>
      </c>
      <c r="D739">
        <v>5000</v>
      </c>
      <c r="E739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s="9">
        <f t="shared" si="44"/>
        <v>41684.833333333336</v>
      </c>
      <c r="L739" s="9">
        <f t="shared" si="45"/>
        <v>41667.275312500002</v>
      </c>
      <c r="M739" t="b">
        <v>0</v>
      </c>
      <c r="N739">
        <v>108</v>
      </c>
      <c r="O739" t="b">
        <v>1</v>
      </c>
      <c r="P739" t="s">
        <v>8273</v>
      </c>
      <c r="Q739" t="s">
        <v>8321</v>
      </c>
      <c r="R739" t="s">
        <v>8322</v>
      </c>
      <c r="S739" s="5">
        <f t="shared" si="46"/>
        <v>122.39999999999999</v>
      </c>
      <c r="T739" s="4">
        <f t="shared" si="47"/>
        <v>56.666666666666664</v>
      </c>
    </row>
    <row r="740" spans="1:20" ht="30" x14ac:dyDescent="0.25">
      <c r="A740" s="3">
        <v>738</v>
      </c>
      <c r="B740" s="1" t="s">
        <v>739</v>
      </c>
      <c r="C740" s="1" t="s">
        <v>4847</v>
      </c>
      <c r="D740">
        <v>1500</v>
      </c>
      <c r="E740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s="9">
        <f t="shared" si="44"/>
        <v>41974.207638888889</v>
      </c>
      <c r="L740" s="9">
        <f t="shared" si="45"/>
        <v>41943.604097222218</v>
      </c>
      <c r="M740" t="b">
        <v>0</v>
      </c>
      <c r="N740">
        <v>41</v>
      </c>
      <c r="O740" t="b">
        <v>1</v>
      </c>
      <c r="P740" t="s">
        <v>8273</v>
      </c>
      <c r="Q740" t="s">
        <v>8321</v>
      </c>
      <c r="R740" t="s">
        <v>8322</v>
      </c>
      <c r="S740" s="5">
        <f t="shared" si="46"/>
        <v>106.73333333333332</v>
      </c>
      <c r="T740" s="4">
        <f t="shared" si="47"/>
        <v>39.048780487804876</v>
      </c>
    </row>
    <row r="741" spans="1:20" ht="60" x14ac:dyDescent="0.25">
      <c r="A741" s="3">
        <v>739</v>
      </c>
      <c r="B741" s="1" t="s">
        <v>740</v>
      </c>
      <c r="C741" s="1" t="s">
        <v>4848</v>
      </c>
      <c r="D741">
        <v>6000</v>
      </c>
      <c r="E741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s="9">
        <f t="shared" si="44"/>
        <v>41862.502650462964</v>
      </c>
      <c r="L741" s="9">
        <f t="shared" si="45"/>
        <v>41829.502650462964</v>
      </c>
      <c r="M741" t="b">
        <v>0</v>
      </c>
      <c r="N741">
        <v>139</v>
      </c>
      <c r="O741" t="b">
        <v>1</v>
      </c>
      <c r="P741" t="s">
        <v>8273</v>
      </c>
      <c r="Q741" t="s">
        <v>8321</v>
      </c>
      <c r="R741" t="s">
        <v>8322</v>
      </c>
      <c r="S741" s="5">
        <f t="shared" si="46"/>
        <v>158.33333333333331</v>
      </c>
      <c r="T741" s="4">
        <f t="shared" si="47"/>
        <v>68.345323741007192</v>
      </c>
    </row>
    <row r="742" spans="1:20" ht="60" x14ac:dyDescent="0.25">
      <c r="A742" s="3">
        <v>740</v>
      </c>
      <c r="B742" s="1" t="s">
        <v>741</v>
      </c>
      <c r="C742" s="1" t="s">
        <v>4849</v>
      </c>
      <c r="D742">
        <v>3000</v>
      </c>
      <c r="E742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s="9">
        <f t="shared" si="44"/>
        <v>42176.146782407406</v>
      </c>
      <c r="L742" s="9">
        <f t="shared" si="45"/>
        <v>42162.146782407406</v>
      </c>
      <c r="M742" t="b">
        <v>0</v>
      </c>
      <c r="N742">
        <v>19</v>
      </c>
      <c r="O742" t="b">
        <v>1</v>
      </c>
      <c r="P742" t="s">
        <v>8273</v>
      </c>
      <c r="Q742" t="s">
        <v>8321</v>
      </c>
      <c r="R742" t="s">
        <v>8322</v>
      </c>
      <c r="S742" s="5">
        <f t="shared" si="46"/>
        <v>107.4</v>
      </c>
      <c r="T742" s="4">
        <f t="shared" si="47"/>
        <v>169.57894736842104</v>
      </c>
    </row>
    <row r="743" spans="1:20" ht="30" x14ac:dyDescent="0.25">
      <c r="A743" s="3">
        <v>741</v>
      </c>
      <c r="B743" s="1" t="s">
        <v>742</v>
      </c>
      <c r="C743" s="1" t="s">
        <v>4850</v>
      </c>
      <c r="D743">
        <v>13000</v>
      </c>
      <c r="E743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s="9">
        <f t="shared" si="44"/>
        <v>41436.648217592592</v>
      </c>
      <c r="L743" s="9">
        <f t="shared" si="45"/>
        <v>41401.648217592592</v>
      </c>
      <c r="M743" t="b">
        <v>0</v>
      </c>
      <c r="N743">
        <v>94</v>
      </c>
      <c r="O743" t="b">
        <v>1</v>
      </c>
      <c r="P743" t="s">
        <v>8273</v>
      </c>
      <c r="Q743" t="s">
        <v>8321</v>
      </c>
      <c r="R743" t="s">
        <v>8322</v>
      </c>
      <c r="S743" s="5">
        <f t="shared" si="46"/>
        <v>102.25999999999999</v>
      </c>
      <c r="T743" s="4">
        <f t="shared" si="47"/>
        <v>141.42340425531913</v>
      </c>
    </row>
    <row r="744" spans="1:20" ht="60" x14ac:dyDescent="0.25">
      <c r="A744" s="3">
        <v>742</v>
      </c>
      <c r="B744" s="1" t="s">
        <v>743</v>
      </c>
      <c r="C744" s="1" t="s">
        <v>4851</v>
      </c>
      <c r="D744">
        <v>1400</v>
      </c>
      <c r="E74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s="9">
        <f t="shared" si="44"/>
        <v>41719.876296296294</v>
      </c>
      <c r="L744" s="9">
        <f t="shared" si="45"/>
        <v>41689.917962962965</v>
      </c>
      <c r="M744" t="b">
        <v>0</v>
      </c>
      <c r="N744">
        <v>23</v>
      </c>
      <c r="O744" t="b">
        <v>1</v>
      </c>
      <c r="P744" t="s">
        <v>8273</v>
      </c>
      <c r="Q744" t="s">
        <v>8321</v>
      </c>
      <c r="R744" t="s">
        <v>8322</v>
      </c>
      <c r="S744" s="5">
        <f t="shared" si="46"/>
        <v>110.71428571428572</v>
      </c>
      <c r="T744" s="4">
        <f t="shared" si="47"/>
        <v>67.391304347826093</v>
      </c>
    </row>
    <row r="745" spans="1:20" ht="60" x14ac:dyDescent="0.25">
      <c r="A745" s="3">
        <v>743</v>
      </c>
      <c r="B745" s="1" t="s">
        <v>744</v>
      </c>
      <c r="C745" s="1" t="s">
        <v>4852</v>
      </c>
      <c r="D745">
        <v>550</v>
      </c>
      <c r="E74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s="9">
        <f t="shared" si="44"/>
        <v>41015.875</v>
      </c>
      <c r="L745" s="9">
        <f t="shared" si="45"/>
        <v>40990.709317129629</v>
      </c>
      <c r="M745" t="b">
        <v>0</v>
      </c>
      <c r="N745">
        <v>15</v>
      </c>
      <c r="O745" t="b">
        <v>1</v>
      </c>
      <c r="P745" t="s">
        <v>8273</v>
      </c>
      <c r="Q745" t="s">
        <v>8321</v>
      </c>
      <c r="R745" t="s">
        <v>8322</v>
      </c>
      <c r="S745" s="5">
        <f t="shared" si="46"/>
        <v>148</v>
      </c>
      <c r="T745" s="4">
        <f t="shared" si="47"/>
        <v>54.266666666666666</v>
      </c>
    </row>
    <row r="746" spans="1:20" ht="45" x14ac:dyDescent="0.25">
      <c r="A746" s="3">
        <v>744</v>
      </c>
      <c r="B746" s="1" t="s">
        <v>745</v>
      </c>
      <c r="C746" s="1" t="s">
        <v>4853</v>
      </c>
      <c r="D746">
        <v>5000</v>
      </c>
      <c r="E74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s="9">
        <f t="shared" si="44"/>
        <v>41256.95721064815</v>
      </c>
      <c r="L746" s="9">
        <f t="shared" si="45"/>
        <v>41226.95721064815</v>
      </c>
      <c r="M746" t="b">
        <v>0</v>
      </c>
      <c r="N746">
        <v>62</v>
      </c>
      <c r="O746" t="b">
        <v>1</v>
      </c>
      <c r="P746" t="s">
        <v>8273</v>
      </c>
      <c r="Q746" t="s">
        <v>8321</v>
      </c>
      <c r="R746" t="s">
        <v>8322</v>
      </c>
      <c r="S746" s="5">
        <f t="shared" si="46"/>
        <v>102.32000000000001</v>
      </c>
      <c r="T746" s="4">
        <f t="shared" si="47"/>
        <v>82.516129032258064</v>
      </c>
    </row>
    <row r="747" spans="1:20" ht="60" x14ac:dyDescent="0.25">
      <c r="A747" s="3">
        <v>745</v>
      </c>
      <c r="B747" s="1" t="s">
        <v>746</v>
      </c>
      <c r="C747" s="1" t="s">
        <v>4854</v>
      </c>
      <c r="D747">
        <v>2220</v>
      </c>
      <c r="E74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s="9">
        <f t="shared" si="44"/>
        <v>41397.572280092594</v>
      </c>
      <c r="L747" s="9">
        <f t="shared" si="45"/>
        <v>41367.572280092594</v>
      </c>
      <c r="M747" t="b">
        <v>0</v>
      </c>
      <c r="N747">
        <v>74</v>
      </c>
      <c r="O747" t="b">
        <v>1</v>
      </c>
      <c r="P747" t="s">
        <v>8273</v>
      </c>
      <c r="Q747" t="s">
        <v>8321</v>
      </c>
      <c r="R747" t="s">
        <v>8322</v>
      </c>
      <c r="S747" s="5">
        <f t="shared" si="46"/>
        <v>179.09909909909908</v>
      </c>
      <c r="T747" s="4">
        <f t="shared" si="47"/>
        <v>53.729729729729726</v>
      </c>
    </row>
    <row r="748" spans="1:20" ht="30" x14ac:dyDescent="0.25">
      <c r="A748" s="3">
        <v>746</v>
      </c>
      <c r="B748" s="1" t="s">
        <v>747</v>
      </c>
      <c r="C748" s="1" t="s">
        <v>4855</v>
      </c>
      <c r="D748">
        <v>2987</v>
      </c>
      <c r="E74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s="9">
        <f t="shared" si="44"/>
        <v>41175.165972222225</v>
      </c>
      <c r="L748" s="9">
        <f t="shared" si="45"/>
        <v>41157.042928240742</v>
      </c>
      <c r="M748" t="b">
        <v>0</v>
      </c>
      <c r="N748">
        <v>97</v>
      </c>
      <c r="O748" t="b">
        <v>1</v>
      </c>
      <c r="P748" t="s">
        <v>8273</v>
      </c>
      <c r="Q748" t="s">
        <v>8321</v>
      </c>
      <c r="R748" t="s">
        <v>8322</v>
      </c>
      <c r="S748" s="5">
        <f t="shared" si="46"/>
        <v>111.08135252761969</v>
      </c>
      <c r="T748" s="4">
        <f t="shared" si="47"/>
        <v>34.206185567010309</v>
      </c>
    </row>
    <row r="749" spans="1:20" ht="60" x14ac:dyDescent="0.25">
      <c r="A749" s="3">
        <v>747</v>
      </c>
      <c r="B749" s="1" t="s">
        <v>748</v>
      </c>
      <c r="C749" s="1" t="s">
        <v>4856</v>
      </c>
      <c r="D749">
        <v>7000</v>
      </c>
      <c r="E749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s="9">
        <f t="shared" si="44"/>
        <v>42019.454166666663</v>
      </c>
      <c r="L749" s="9">
        <f t="shared" si="45"/>
        <v>41988.548831018517</v>
      </c>
      <c r="M749" t="b">
        <v>0</v>
      </c>
      <c r="N749">
        <v>55</v>
      </c>
      <c r="O749" t="b">
        <v>1</v>
      </c>
      <c r="P749" t="s">
        <v>8273</v>
      </c>
      <c r="Q749" t="s">
        <v>8321</v>
      </c>
      <c r="R749" t="s">
        <v>8322</v>
      </c>
      <c r="S749" s="5">
        <f t="shared" si="46"/>
        <v>100.04285714285714</v>
      </c>
      <c r="T749" s="4">
        <f t="shared" si="47"/>
        <v>127.32727272727273</v>
      </c>
    </row>
    <row r="750" spans="1:20" ht="45" x14ac:dyDescent="0.25">
      <c r="A750" s="3">
        <v>748</v>
      </c>
      <c r="B750" s="1" t="s">
        <v>749</v>
      </c>
      <c r="C750" s="1" t="s">
        <v>4857</v>
      </c>
      <c r="D750">
        <v>2000</v>
      </c>
      <c r="E750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s="9">
        <f t="shared" si="44"/>
        <v>41861.846828703703</v>
      </c>
      <c r="L750" s="9">
        <f t="shared" si="45"/>
        <v>41831.846828703703</v>
      </c>
      <c r="M750" t="b">
        <v>0</v>
      </c>
      <c r="N750">
        <v>44</v>
      </c>
      <c r="O750" t="b">
        <v>1</v>
      </c>
      <c r="P750" t="s">
        <v>8273</v>
      </c>
      <c r="Q750" t="s">
        <v>8321</v>
      </c>
      <c r="R750" t="s">
        <v>8322</v>
      </c>
      <c r="S750" s="5">
        <f t="shared" si="46"/>
        <v>100.25</v>
      </c>
      <c r="T750" s="4">
        <f t="shared" si="47"/>
        <v>45.56818181818182</v>
      </c>
    </row>
    <row r="751" spans="1:20" ht="60" x14ac:dyDescent="0.25">
      <c r="A751" s="3">
        <v>749</v>
      </c>
      <c r="B751" s="1" t="s">
        <v>750</v>
      </c>
      <c r="C751" s="1" t="s">
        <v>4858</v>
      </c>
      <c r="D751">
        <v>10000</v>
      </c>
      <c r="E751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s="9">
        <f t="shared" si="44"/>
        <v>42763.94131944445</v>
      </c>
      <c r="L751" s="9">
        <f t="shared" si="45"/>
        <v>42733.94131944445</v>
      </c>
      <c r="M751" t="b">
        <v>0</v>
      </c>
      <c r="N751">
        <v>110</v>
      </c>
      <c r="O751" t="b">
        <v>1</v>
      </c>
      <c r="P751" t="s">
        <v>8273</v>
      </c>
      <c r="Q751" t="s">
        <v>8321</v>
      </c>
      <c r="R751" t="s">
        <v>8322</v>
      </c>
      <c r="S751" s="5">
        <f t="shared" si="46"/>
        <v>105.56</v>
      </c>
      <c r="T751" s="4">
        <f t="shared" si="47"/>
        <v>95.963636363636368</v>
      </c>
    </row>
    <row r="752" spans="1:20" ht="60" x14ac:dyDescent="0.25">
      <c r="A752" s="3">
        <v>750</v>
      </c>
      <c r="B752" s="1" t="s">
        <v>751</v>
      </c>
      <c r="C752" s="1" t="s">
        <v>4859</v>
      </c>
      <c r="D752">
        <v>4444</v>
      </c>
      <c r="E752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s="9">
        <f t="shared" si="44"/>
        <v>41329.878148148149</v>
      </c>
      <c r="L752" s="9">
        <f t="shared" si="45"/>
        <v>41299.878148148149</v>
      </c>
      <c r="M752" t="b">
        <v>0</v>
      </c>
      <c r="N752">
        <v>59</v>
      </c>
      <c r="O752" t="b">
        <v>1</v>
      </c>
      <c r="P752" t="s">
        <v>8273</v>
      </c>
      <c r="Q752" t="s">
        <v>8321</v>
      </c>
      <c r="R752" t="s">
        <v>8322</v>
      </c>
      <c r="S752" s="5">
        <f t="shared" si="46"/>
        <v>102.58775877587757</v>
      </c>
      <c r="T752" s="4">
        <f t="shared" si="47"/>
        <v>77.271186440677965</v>
      </c>
    </row>
    <row r="753" spans="1:20" ht="45" x14ac:dyDescent="0.25">
      <c r="A753" s="3">
        <v>751</v>
      </c>
      <c r="B753" s="1" t="s">
        <v>752</v>
      </c>
      <c r="C753" s="1" t="s">
        <v>4860</v>
      </c>
      <c r="D753">
        <v>3000</v>
      </c>
      <c r="E753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s="9">
        <f t="shared" si="44"/>
        <v>40759.630497685182</v>
      </c>
      <c r="L753" s="9">
        <f t="shared" si="45"/>
        <v>40713.630497685182</v>
      </c>
      <c r="M753" t="b">
        <v>0</v>
      </c>
      <c r="N753">
        <v>62</v>
      </c>
      <c r="O753" t="b">
        <v>1</v>
      </c>
      <c r="P753" t="s">
        <v>8273</v>
      </c>
      <c r="Q753" t="s">
        <v>8321</v>
      </c>
      <c r="R753" t="s">
        <v>8322</v>
      </c>
      <c r="S753" s="5">
        <f t="shared" si="46"/>
        <v>118.5</v>
      </c>
      <c r="T753" s="4">
        <f t="shared" si="47"/>
        <v>57.338709677419352</v>
      </c>
    </row>
    <row r="754" spans="1:20" ht="60" x14ac:dyDescent="0.25">
      <c r="A754" s="3">
        <v>752</v>
      </c>
      <c r="B754" s="1" t="s">
        <v>753</v>
      </c>
      <c r="C754" s="1" t="s">
        <v>4861</v>
      </c>
      <c r="D754">
        <v>5000</v>
      </c>
      <c r="E75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s="9">
        <f t="shared" si="44"/>
        <v>42659.458333333328</v>
      </c>
      <c r="L754" s="9">
        <f t="shared" si="45"/>
        <v>42639.421493055561</v>
      </c>
      <c r="M754" t="b">
        <v>0</v>
      </c>
      <c r="N754">
        <v>105</v>
      </c>
      <c r="O754" t="b">
        <v>1</v>
      </c>
      <c r="P754" t="s">
        <v>8273</v>
      </c>
      <c r="Q754" t="s">
        <v>8321</v>
      </c>
      <c r="R754" t="s">
        <v>8322</v>
      </c>
      <c r="S754" s="5">
        <f t="shared" si="46"/>
        <v>111.7</v>
      </c>
      <c r="T754" s="4">
        <f t="shared" si="47"/>
        <v>53.19047619047619</v>
      </c>
    </row>
    <row r="755" spans="1:20" ht="60" x14ac:dyDescent="0.25">
      <c r="A755" s="3">
        <v>753</v>
      </c>
      <c r="B755" s="1" t="s">
        <v>754</v>
      </c>
      <c r="C755" s="1" t="s">
        <v>4862</v>
      </c>
      <c r="D755">
        <v>10000</v>
      </c>
      <c r="E75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s="9">
        <f t="shared" si="44"/>
        <v>42049.590173611112</v>
      </c>
      <c r="L755" s="9">
        <f t="shared" si="45"/>
        <v>42019.590173611112</v>
      </c>
      <c r="M755" t="b">
        <v>0</v>
      </c>
      <c r="N755">
        <v>26</v>
      </c>
      <c r="O755" t="b">
        <v>1</v>
      </c>
      <c r="P755" t="s">
        <v>8273</v>
      </c>
      <c r="Q755" t="s">
        <v>8321</v>
      </c>
      <c r="R755" t="s">
        <v>8322</v>
      </c>
      <c r="S755" s="5">
        <f t="shared" si="46"/>
        <v>128</v>
      </c>
      <c r="T755" s="4">
        <f t="shared" si="47"/>
        <v>492.30769230769232</v>
      </c>
    </row>
    <row r="756" spans="1:20" ht="60" x14ac:dyDescent="0.25">
      <c r="A756" s="3">
        <v>754</v>
      </c>
      <c r="B756" s="1" t="s">
        <v>755</v>
      </c>
      <c r="C756" s="1" t="s">
        <v>4863</v>
      </c>
      <c r="D756">
        <v>2000</v>
      </c>
      <c r="E75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s="9">
        <f t="shared" si="44"/>
        <v>41279.749085648145</v>
      </c>
      <c r="L756" s="9">
        <f t="shared" si="45"/>
        <v>41249.749085648145</v>
      </c>
      <c r="M756" t="b">
        <v>0</v>
      </c>
      <c r="N756">
        <v>49</v>
      </c>
      <c r="O756" t="b">
        <v>1</v>
      </c>
      <c r="P756" t="s">
        <v>8273</v>
      </c>
      <c r="Q756" t="s">
        <v>8321</v>
      </c>
      <c r="R756" t="s">
        <v>8322</v>
      </c>
      <c r="S756" s="5">
        <f t="shared" si="46"/>
        <v>103.75000000000001</v>
      </c>
      <c r="T756" s="4">
        <f t="shared" si="47"/>
        <v>42.346938775510203</v>
      </c>
    </row>
    <row r="757" spans="1:20" ht="45" x14ac:dyDescent="0.25">
      <c r="A757" s="3">
        <v>755</v>
      </c>
      <c r="B757" s="1" t="s">
        <v>756</v>
      </c>
      <c r="C757" s="1" t="s">
        <v>4864</v>
      </c>
      <c r="D757">
        <v>2500</v>
      </c>
      <c r="E75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s="9">
        <f t="shared" si="44"/>
        <v>41414.02847222222</v>
      </c>
      <c r="L757" s="9">
        <f t="shared" si="45"/>
        <v>41383.605057870373</v>
      </c>
      <c r="M757" t="b">
        <v>0</v>
      </c>
      <c r="N757">
        <v>68</v>
      </c>
      <c r="O757" t="b">
        <v>1</v>
      </c>
      <c r="P757" t="s">
        <v>8273</v>
      </c>
      <c r="Q757" t="s">
        <v>8321</v>
      </c>
      <c r="R757" t="s">
        <v>8322</v>
      </c>
      <c r="S757" s="5">
        <f t="shared" si="46"/>
        <v>101.9076</v>
      </c>
      <c r="T757" s="4">
        <f t="shared" si="47"/>
        <v>37.466029411764708</v>
      </c>
    </row>
    <row r="758" spans="1:20" ht="45" x14ac:dyDescent="0.25">
      <c r="A758" s="3">
        <v>756</v>
      </c>
      <c r="B758" s="1" t="s">
        <v>757</v>
      </c>
      <c r="C758" s="1" t="s">
        <v>4865</v>
      </c>
      <c r="D758">
        <v>700</v>
      </c>
      <c r="E75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s="9">
        <f t="shared" si="44"/>
        <v>40651.725219907406</v>
      </c>
      <c r="L758" s="9">
        <f t="shared" si="45"/>
        <v>40590.766886574071</v>
      </c>
      <c r="M758" t="b">
        <v>0</v>
      </c>
      <c r="N758">
        <v>22</v>
      </c>
      <c r="O758" t="b">
        <v>1</v>
      </c>
      <c r="P758" t="s">
        <v>8273</v>
      </c>
      <c r="Q758" t="s">
        <v>8321</v>
      </c>
      <c r="R758" t="s">
        <v>8322</v>
      </c>
      <c r="S758" s="5">
        <f t="shared" si="46"/>
        <v>117.71428571428571</v>
      </c>
      <c r="T758" s="4">
        <f t="shared" si="47"/>
        <v>37.454545454545453</v>
      </c>
    </row>
    <row r="759" spans="1:20" ht="60" x14ac:dyDescent="0.25">
      <c r="A759" s="3">
        <v>757</v>
      </c>
      <c r="B759" s="1" t="s">
        <v>758</v>
      </c>
      <c r="C759" s="1" t="s">
        <v>4866</v>
      </c>
      <c r="D759">
        <v>250</v>
      </c>
      <c r="E759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s="9">
        <f t="shared" si="44"/>
        <v>41249.054560185185</v>
      </c>
      <c r="L759" s="9">
        <f t="shared" si="45"/>
        <v>41235.054560185185</v>
      </c>
      <c r="M759" t="b">
        <v>0</v>
      </c>
      <c r="N759">
        <v>18</v>
      </c>
      <c r="O759" t="b">
        <v>1</v>
      </c>
      <c r="P759" t="s">
        <v>8273</v>
      </c>
      <c r="Q759" t="s">
        <v>8321</v>
      </c>
      <c r="R759" t="s">
        <v>8322</v>
      </c>
      <c r="S759" s="5">
        <f t="shared" si="46"/>
        <v>238</v>
      </c>
      <c r="T759" s="4">
        <f t="shared" si="47"/>
        <v>33.055555555555557</v>
      </c>
    </row>
    <row r="760" spans="1:20" ht="45" x14ac:dyDescent="0.25">
      <c r="A760" s="3">
        <v>758</v>
      </c>
      <c r="B760" s="1" t="s">
        <v>759</v>
      </c>
      <c r="C760" s="1" t="s">
        <v>4867</v>
      </c>
      <c r="D760">
        <v>2500</v>
      </c>
      <c r="E760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s="9">
        <f t="shared" si="44"/>
        <v>40459.836435185185</v>
      </c>
      <c r="L760" s="9">
        <f t="shared" si="45"/>
        <v>40429.836435185185</v>
      </c>
      <c r="M760" t="b">
        <v>0</v>
      </c>
      <c r="N760">
        <v>19</v>
      </c>
      <c r="O760" t="b">
        <v>1</v>
      </c>
      <c r="P760" t="s">
        <v>8273</v>
      </c>
      <c r="Q760" t="s">
        <v>8321</v>
      </c>
      <c r="R760" t="s">
        <v>8322</v>
      </c>
      <c r="S760" s="5">
        <f t="shared" si="46"/>
        <v>102</v>
      </c>
      <c r="T760" s="4">
        <f t="shared" si="47"/>
        <v>134.21052631578948</v>
      </c>
    </row>
    <row r="761" spans="1:20" ht="45" x14ac:dyDescent="0.25">
      <c r="A761" s="3">
        <v>759</v>
      </c>
      <c r="B761" s="1" t="s">
        <v>760</v>
      </c>
      <c r="C761" s="1" t="s">
        <v>4868</v>
      </c>
      <c r="D761">
        <v>5000</v>
      </c>
      <c r="E761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s="9">
        <f t="shared" si="44"/>
        <v>41829.330312500002</v>
      </c>
      <c r="L761" s="9">
        <f t="shared" si="45"/>
        <v>41789.330312500002</v>
      </c>
      <c r="M761" t="b">
        <v>0</v>
      </c>
      <c r="N761">
        <v>99</v>
      </c>
      <c r="O761" t="b">
        <v>1</v>
      </c>
      <c r="P761" t="s">
        <v>8273</v>
      </c>
      <c r="Q761" t="s">
        <v>8321</v>
      </c>
      <c r="R761" t="s">
        <v>8322</v>
      </c>
      <c r="S761" s="5">
        <f t="shared" si="46"/>
        <v>101.92000000000002</v>
      </c>
      <c r="T761" s="4">
        <f t="shared" si="47"/>
        <v>51.474747474747474</v>
      </c>
    </row>
    <row r="762" spans="1:20" ht="60" x14ac:dyDescent="0.25">
      <c r="A762" s="3">
        <v>760</v>
      </c>
      <c r="B762" s="1" t="s">
        <v>761</v>
      </c>
      <c r="C762" s="1" t="s">
        <v>4869</v>
      </c>
      <c r="D762">
        <v>2200</v>
      </c>
      <c r="E762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s="9">
        <f t="shared" si="44"/>
        <v>42700.805706018517</v>
      </c>
      <c r="L762" s="9">
        <f t="shared" si="45"/>
        <v>42670.764039351852</v>
      </c>
      <c r="M762" t="b">
        <v>0</v>
      </c>
      <c r="N762">
        <v>0</v>
      </c>
      <c r="O762" t="b">
        <v>0</v>
      </c>
      <c r="P762" t="s">
        <v>8274</v>
      </c>
      <c r="Q762" t="s">
        <v>8321</v>
      </c>
      <c r="R762" t="s">
        <v>8323</v>
      </c>
      <c r="S762" s="5">
        <f t="shared" si="46"/>
        <v>0</v>
      </c>
      <c r="T762" s="4" t="e">
        <f t="shared" si="47"/>
        <v>#DIV/0!</v>
      </c>
    </row>
    <row r="763" spans="1:20" ht="45" x14ac:dyDescent="0.25">
      <c r="A763" s="3">
        <v>761</v>
      </c>
      <c r="B763" s="1" t="s">
        <v>762</v>
      </c>
      <c r="C763" s="1" t="s">
        <v>4870</v>
      </c>
      <c r="D763">
        <v>5000</v>
      </c>
      <c r="E763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s="9">
        <f t="shared" si="44"/>
        <v>41672.751458333332</v>
      </c>
      <c r="L763" s="9">
        <f t="shared" si="45"/>
        <v>41642.751458333332</v>
      </c>
      <c r="M763" t="b">
        <v>0</v>
      </c>
      <c r="N763">
        <v>6</v>
      </c>
      <c r="O763" t="b">
        <v>0</v>
      </c>
      <c r="P763" t="s">
        <v>8274</v>
      </c>
      <c r="Q763" t="s">
        <v>8321</v>
      </c>
      <c r="R763" t="s">
        <v>8323</v>
      </c>
      <c r="S763" s="5">
        <f t="shared" si="46"/>
        <v>4.7</v>
      </c>
      <c r="T763" s="4">
        <f t="shared" si="47"/>
        <v>39.166666666666664</v>
      </c>
    </row>
    <row r="764" spans="1:20" ht="45" x14ac:dyDescent="0.25">
      <c r="A764" s="3">
        <v>762</v>
      </c>
      <c r="B764" s="1" t="s">
        <v>763</v>
      </c>
      <c r="C764" s="1" t="s">
        <v>4871</v>
      </c>
      <c r="D764">
        <v>3500</v>
      </c>
      <c r="E76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s="9">
        <f t="shared" si="44"/>
        <v>42708.25</v>
      </c>
      <c r="L764" s="9">
        <f t="shared" si="45"/>
        <v>42690.858449074076</v>
      </c>
      <c r="M764" t="b">
        <v>0</v>
      </c>
      <c r="N764">
        <v>0</v>
      </c>
      <c r="O764" t="b">
        <v>0</v>
      </c>
      <c r="P764" t="s">
        <v>8274</v>
      </c>
      <c r="Q764" t="s">
        <v>8321</v>
      </c>
      <c r="R764" t="s">
        <v>8323</v>
      </c>
      <c r="S764" s="5">
        <f t="shared" si="46"/>
        <v>0</v>
      </c>
      <c r="T764" s="4" t="e">
        <f t="shared" si="47"/>
        <v>#DIV/0!</v>
      </c>
    </row>
    <row r="765" spans="1:20" ht="45" x14ac:dyDescent="0.25">
      <c r="A765" s="3">
        <v>763</v>
      </c>
      <c r="B765" s="1" t="s">
        <v>764</v>
      </c>
      <c r="C765" s="1" t="s">
        <v>4872</v>
      </c>
      <c r="D765">
        <v>4290</v>
      </c>
      <c r="E76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s="9">
        <f t="shared" si="44"/>
        <v>41501.446851851848</v>
      </c>
      <c r="L765" s="9">
        <f t="shared" si="45"/>
        <v>41471.446851851848</v>
      </c>
      <c r="M765" t="b">
        <v>0</v>
      </c>
      <c r="N765">
        <v>1</v>
      </c>
      <c r="O765" t="b">
        <v>0</v>
      </c>
      <c r="P765" t="s">
        <v>8274</v>
      </c>
      <c r="Q765" t="s">
        <v>8321</v>
      </c>
      <c r="R765" t="s">
        <v>8323</v>
      </c>
      <c r="S765" s="5">
        <f t="shared" si="46"/>
        <v>0.11655011655011654</v>
      </c>
      <c r="T765" s="4">
        <f t="shared" si="47"/>
        <v>5</v>
      </c>
    </row>
    <row r="766" spans="1:20" ht="45" x14ac:dyDescent="0.25">
      <c r="A766" s="3">
        <v>764</v>
      </c>
      <c r="B766" s="1" t="s">
        <v>765</v>
      </c>
      <c r="C766" s="1" t="s">
        <v>4873</v>
      </c>
      <c r="D766">
        <v>5000</v>
      </c>
      <c r="E76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s="9">
        <f t="shared" si="44"/>
        <v>42257.173159722224</v>
      </c>
      <c r="L766" s="9">
        <f t="shared" si="45"/>
        <v>42227.173159722224</v>
      </c>
      <c r="M766" t="b">
        <v>0</v>
      </c>
      <c r="N766">
        <v>0</v>
      </c>
      <c r="O766" t="b">
        <v>0</v>
      </c>
      <c r="P766" t="s">
        <v>8274</v>
      </c>
      <c r="Q766" t="s">
        <v>8321</v>
      </c>
      <c r="R766" t="s">
        <v>8323</v>
      </c>
      <c r="S766" s="5">
        <f t="shared" si="46"/>
        <v>0</v>
      </c>
      <c r="T766" s="4" t="e">
        <f t="shared" si="47"/>
        <v>#DIV/0!</v>
      </c>
    </row>
    <row r="767" spans="1:20" ht="60" x14ac:dyDescent="0.25">
      <c r="A767" s="3">
        <v>765</v>
      </c>
      <c r="B767" s="1" t="s">
        <v>766</v>
      </c>
      <c r="C767" s="1" t="s">
        <v>4874</v>
      </c>
      <c r="D767">
        <v>7000</v>
      </c>
      <c r="E76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s="9">
        <f t="shared" si="44"/>
        <v>41931.542638888888</v>
      </c>
      <c r="L767" s="9">
        <f t="shared" si="45"/>
        <v>41901.542638888888</v>
      </c>
      <c r="M767" t="b">
        <v>0</v>
      </c>
      <c r="N767">
        <v>44</v>
      </c>
      <c r="O767" t="b">
        <v>0</v>
      </c>
      <c r="P767" t="s">
        <v>8274</v>
      </c>
      <c r="Q767" t="s">
        <v>8321</v>
      </c>
      <c r="R767" t="s">
        <v>8323</v>
      </c>
      <c r="S767" s="5">
        <f t="shared" si="46"/>
        <v>36.014285714285712</v>
      </c>
      <c r="T767" s="4">
        <f t="shared" si="47"/>
        <v>57.295454545454547</v>
      </c>
    </row>
    <row r="768" spans="1:20" ht="60" x14ac:dyDescent="0.25">
      <c r="A768" s="3">
        <v>766</v>
      </c>
      <c r="B768" s="1" t="s">
        <v>767</v>
      </c>
      <c r="C768" s="1" t="s">
        <v>4875</v>
      </c>
      <c r="D768">
        <v>4000</v>
      </c>
      <c r="E76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s="9">
        <f t="shared" si="44"/>
        <v>42051.783368055556</v>
      </c>
      <c r="L768" s="9">
        <f t="shared" si="45"/>
        <v>42021.783368055556</v>
      </c>
      <c r="M768" t="b">
        <v>0</v>
      </c>
      <c r="N768">
        <v>0</v>
      </c>
      <c r="O768" t="b">
        <v>0</v>
      </c>
      <c r="P768" t="s">
        <v>8274</v>
      </c>
      <c r="Q768" t="s">
        <v>8321</v>
      </c>
      <c r="R768" t="s">
        <v>8323</v>
      </c>
      <c r="S768" s="5">
        <f t="shared" si="46"/>
        <v>0</v>
      </c>
      <c r="T768" s="4" t="e">
        <f t="shared" si="47"/>
        <v>#DIV/0!</v>
      </c>
    </row>
    <row r="769" spans="1:20" ht="75" x14ac:dyDescent="0.25">
      <c r="A769" s="3">
        <v>767</v>
      </c>
      <c r="B769" s="1" t="s">
        <v>768</v>
      </c>
      <c r="C769" s="1" t="s">
        <v>4876</v>
      </c>
      <c r="D769">
        <v>5000</v>
      </c>
      <c r="E769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s="9">
        <f t="shared" si="44"/>
        <v>42145.143634259264</v>
      </c>
      <c r="L769" s="9">
        <f t="shared" si="45"/>
        <v>42115.143634259264</v>
      </c>
      <c r="M769" t="b">
        <v>0</v>
      </c>
      <c r="N769">
        <v>3</v>
      </c>
      <c r="O769" t="b">
        <v>0</v>
      </c>
      <c r="P769" t="s">
        <v>8274</v>
      </c>
      <c r="Q769" t="s">
        <v>8321</v>
      </c>
      <c r="R769" t="s">
        <v>8323</v>
      </c>
      <c r="S769" s="5">
        <f t="shared" si="46"/>
        <v>3.54</v>
      </c>
      <c r="T769" s="4">
        <f t="shared" si="47"/>
        <v>59</v>
      </c>
    </row>
    <row r="770" spans="1:20" ht="60" x14ac:dyDescent="0.25">
      <c r="A770" s="3">
        <v>768</v>
      </c>
      <c r="B770" s="1" t="s">
        <v>769</v>
      </c>
      <c r="C770" s="1" t="s">
        <v>4877</v>
      </c>
      <c r="D770">
        <v>2500</v>
      </c>
      <c r="E770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s="9">
        <f t="shared" si="44"/>
        <v>41624.207060185188</v>
      </c>
      <c r="L770" s="9">
        <f t="shared" si="45"/>
        <v>41594.207060185188</v>
      </c>
      <c r="M770" t="b">
        <v>0</v>
      </c>
      <c r="N770">
        <v>0</v>
      </c>
      <c r="O770" t="b">
        <v>0</v>
      </c>
      <c r="P770" t="s">
        <v>8274</v>
      </c>
      <c r="Q770" t="s">
        <v>8321</v>
      </c>
      <c r="R770" t="s">
        <v>8323</v>
      </c>
      <c r="S770" s="5">
        <f t="shared" si="46"/>
        <v>0</v>
      </c>
      <c r="T770" s="4" t="e">
        <f t="shared" si="47"/>
        <v>#DIV/0!</v>
      </c>
    </row>
    <row r="771" spans="1:20" ht="60" x14ac:dyDescent="0.25">
      <c r="A771" s="3">
        <v>769</v>
      </c>
      <c r="B771" s="1" t="s">
        <v>770</v>
      </c>
      <c r="C771" s="1" t="s">
        <v>4878</v>
      </c>
      <c r="D771">
        <v>4000</v>
      </c>
      <c r="E771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s="9">
        <f t="shared" ref="K771:K834" si="48">(((I771/60)/60)/24)+DATE(1970,1,1)</f>
        <v>41634.996458333335</v>
      </c>
      <c r="L771" s="9">
        <f t="shared" ref="L771:L834" si="49">(((J771/60)/60)/24)+DATE(1970,1,1)</f>
        <v>41604.996458333335</v>
      </c>
      <c r="M771" t="b">
        <v>0</v>
      </c>
      <c r="N771">
        <v>52</v>
      </c>
      <c r="O771" t="b">
        <v>0</v>
      </c>
      <c r="P771" t="s">
        <v>8274</v>
      </c>
      <c r="Q771" t="s">
        <v>8321</v>
      </c>
      <c r="R771" t="s">
        <v>8323</v>
      </c>
      <c r="S771" s="5">
        <f t="shared" ref="S771:S834" si="50">+(E771/D771)*100</f>
        <v>41.4</v>
      </c>
      <c r="T771" s="4">
        <f t="shared" ref="T771:T834" si="51">+E771/N771</f>
        <v>31.846153846153847</v>
      </c>
    </row>
    <row r="772" spans="1:20" ht="60" x14ac:dyDescent="0.25">
      <c r="A772" s="3">
        <v>770</v>
      </c>
      <c r="B772" s="1" t="s">
        <v>771</v>
      </c>
      <c r="C772" s="1" t="s">
        <v>4879</v>
      </c>
      <c r="D772">
        <v>17500</v>
      </c>
      <c r="E772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s="9">
        <f t="shared" si="48"/>
        <v>41329.999641203707</v>
      </c>
      <c r="L772" s="9">
        <f t="shared" si="49"/>
        <v>41289.999641203707</v>
      </c>
      <c r="M772" t="b">
        <v>0</v>
      </c>
      <c r="N772">
        <v>0</v>
      </c>
      <c r="O772" t="b">
        <v>0</v>
      </c>
      <c r="P772" t="s">
        <v>8274</v>
      </c>
      <c r="Q772" t="s">
        <v>8321</v>
      </c>
      <c r="R772" t="s">
        <v>8323</v>
      </c>
      <c r="S772" s="5">
        <f t="shared" si="50"/>
        <v>0</v>
      </c>
      <c r="T772" s="4" t="e">
        <f t="shared" si="51"/>
        <v>#DIV/0!</v>
      </c>
    </row>
    <row r="773" spans="1:20" ht="45" x14ac:dyDescent="0.25">
      <c r="A773" s="3">
        <v>771</v>
      </c>
      <c r="B773" s="1" t="s">
        <v>772</v>
      </c>
      <c r="C773" s="1" t="s">
        <v>4880</v>
      </c>
      <c r="D773">
        <v>38000</v>
      </c>
      <c r="E773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s="9">
        <f t="shared" si="48"/>
        <v>42399.824097222227</v>
      </c>
      <c r="L773" s="9">
        <f t="shared" si="49"/>
        <v>42349.824097222227</v>
      </c>
      <c r="M773" t="b">
        <v>0</v>
      </c>
      <c r="N773">
        <v>1</v>
      </c>
      <c r="O773" t="b">
        <v>0</v>
      </c>
      <c r="P773" t="s">
        <v>8274</v>
      </c>
      <c r="Q773" t="s">
        <v>8321</v>
      </c>
      <c r="R773" t="s">
        <v>8323</v>
      </c>
      <c r="S773" s="5">
        <f t="shared" si="50"/>
        <v>2.6315789473684209E-2</v>
      </c>
      <c r="T773" s="4">
        <f t="shared" si="51"/>
        <v>10</v>
      </c>
    </row>
    <row r="774" spans="1:20" ht="60" x14ac:dyDescent="0.25">
      <c r="A774" s="3">
        <v>772</v>
      </c>
      <c r="B774" s="1" t="s">
        <v>773</v>
      </c>
      <c r="C774" s="1" t="s">
        <v>4881</v>
      </c>
      <c r="D774">
        <v>1500</v>
      </c>
      <c r="E77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s="9">
        <f t="shared" si="48"/>
        <v>40118.165972222225</v>
      </c>
      <c r="L774" s="9">
        <f t="shared" si="49"/>
        <v>40068.056932870371</v>
      </c>
      <c r="M774" t="b">
        <v>0</v>
      </c>
      <c r="N774">
        <v>1</v>
      </c>
      <c r="O774" t="b">
        <v>0</v>
      </c>
      <c r="P774" t="s">
        <v>8274</v>
      </c>
      <c r="Q774" t="s">
        <v>8321</v>
      </c>
      <c r="R774" t="s">
        <v>8323</v>
      </c>
      <c r="S774" s="5">
        <f t="shared" si="50"/>
        <v>3.3333333333333335</v>
      </c>
      <c r="T774" s="4">
        <f t="shared" si="51"/>
        <v>50</v>
      </c>
    </row>
    <row r="775" spans="1:20" ht="60" x14ac:dyDescent="0.25">
      <c r="A775" s="3">
        <v>773</v>
      </c>
      <c r="B775" s="1" t="s">
        <v>774</v>
      </c>
      <c r="C775" s="1" t="s">
        <v>4882</v>
      </c>
      <c r="D775">
        <v>3759</v>
      </c>
      <c r="E77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s="9">
        <f t="shared" si="48"/>
        <v>42134.959027777775</v>
      </c>
      <c r="L775" s="9">
        <f t="shared" si="49"/>
        <v>42100.735937499994</v>
      </c>
      <c r="M775" t="b">
        <v>0</v>
      </c>
      <c r="N775">
        <v>2</v>
      </c>
      <c r="O775" t="b">
        <v>0</v>
      </c>
      <c r="P775" t="s">
        <v>8274</v>
      </c>
      <c r="Q775" t="s">
        <v>8321</v>
      </c>
      <c r="R775" t="s">
        <v>8323</v>
      </c>
      <c r="S775" s="5">
        <f t="shared" si="50"/>
        <v>0.85129023676509719</v>
      </c>
      <c r="T775" s="4">
        <f t="shared" si="51"/>
        <v>16</v>
      </c>
    </row>
    <row r="776" spans="1:20" ht="60" x14ac:dyDescent="0.25">
      <c r="A776" s="3">
        <v>774</v>
      </c>
      <c r="B776" s="1" t="s">
        <v>775</v>
      </c>
      <c r="C776" s="1" t="s">
        <v>4883</v>
      </c>
      <c r="D776">
        <v>500</v>
      </c>
      <c r="E77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s="9">
        <f t="shared" si="48"/>
        <v>41693.780300925922</v>
      </c>
      <c r="L776" s="9">
        <f t="shared" si="49"/>
        <v>41663.780300925922</v>
      </c>
      <c r="M776" t="b">
        <v>0</v>
      </c>
      <c r="N776">
        <v>9</v>
      </c>
      <c r="O776" t="b">
        <v>0</v>
      </c>
      <c r="P776" t="s">
        <v>8274</v>
      </c>
      <c r="Q776" t="s">
        <v>8321</v>
      </c>
      <c r="R776" t="s">
        <v>8323</v>
      </c>
      <c r="S776" s="5">
        <f t="shared" si="50"/>
        <v>70.199999999999989</v>
      </c>
      <c r="T776" s="4">
        <f t="shared" si="51"/>
        <v>39</v>
      </c>
    </row>
    <row r="777" spans="1:20" ht="45" x14ac:dyDescent="0.25">
      <c r="A777" s="3">
        <v>775</v>
      </c>
      <c r="B777" s="1" t="s">
        <v>776</v>
      </c>
      <c r="C777" s="1" t="s">
        <v>4884</v>
      </c>
      <c r="D777">
        <v>10000</v>
      </c>
      <c r="E77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s="9">
        <f t="shared" si="48"/>
        <v>40893.060127314813</v>
      </c>
      <c r="L777" s="9">
        <f t="shared" si="49"/>
        <v>40863.060127314813</v>
      </c>
      <c r="M777" t="b">
        <v>0</v>
      </c>
      <c r="N777">
        <v>5</v>
      </c>
      <c r="O777" t="b">
        <v>0</v>
      </c>
      <c r="P777" t="s">
        <v>8274</v>
      </c>
      <c r="Q777" t="s">
        <v>8321</v>
      </c>
      <c r="R777" t="s">
        <v>8323</v>
      </c>
      <c r="S777" s="5">
        <f t="shared" si="50"/>
        <v>1.7000000000000002</v>
      </c>
      <c r="T777" s="4">
        <f t="shared" si="51"/>
        <v>34</v>
      </c>
    </row>
    <row r="778" spans="1:20" ht="60" x14ac:dyDescent="0.25">
      <c r="A778" s="3">
        <v>776</v>
      </c>
      <c r="B778" s="1" t="s">
        <v>777</v>
      </c>
      <c r="C778" s="1" t="s">
        <v>4885</v>
      </c>
      <c r="D778">
        <v>7000</v>
      </c>
      <c r="E77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s="9">
        <f t="shared" si="48"/>
        <v>42288.208333333328</v>
      </c>
      <c r="L778" s="9">
        <f t="shared" si="49"/>
        <v>42250.685706018514</v>
      </c>
      <c r="M778" t="b">
        <v>0</v>
      </c>
      <c r="N778">
        <v>57</v>
      </c>
      <c r="O778" t="b">
        <v>0</v>
      </c>
      <c r="P778" t="s">
        <v>8274</v>
      </c>
      <c r="Q778" t="s">
        <v>8321</v>
      </c>
      <c r="R778" t="s">
        <v>8323</v>
      </c>
      <c r="S778" s="5">
        <f t="shared" si="50"/>
        <v>51.4</v>
      </c>
      <c r="T778" s="4">
        <f t="shared" si="51"/>
        <v>63.122807017543863</v>
      </c>
    </row>
    <row r="779" spans="1:20" ht="60" x14ac:dyDescent="0.25">
      <c r="A779" s="3">
        <v>777</v>
      </c>
      <c r="B779" s="1" t="s">
        <v>778</v>
      </c>
      <c r="C779" s="1" t="s">
        <v>4886</v>
      </c>
      <c r="D779">
        <v>3000</v>
      </c>
      <c r="E779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s="9">
        <f t="shared" si="48"/>
        <v>41486.981215277774</v>
      </c>
      <c r="L779" s="9">
        <f t="shared" si="49"/>
        <v>41456.981215277774</v>
      </c>
      <c r="M779" t="b">
        <v>0</v>
      </c>
      <c r="N779">
        <v>3</v>
      </c>
      <c r="O779" t="b">
        <v>0</v>
      </c>
      <c r="P779" t="s">
        <v>8274</v>
      </c>
      <c r="Q779" t="s">
        <v>8321</v>
      </c>
      <c r="R779" t="s">
        <v>8323</v>
      </c>
      <c r="S779" s="5">
        <f t="shared" si="50"/>
        <v>0.70000000000000007</v>
      </c>
      <c r="T779" s="4">
        <f t="shared" si="51"/>
        <v>7</v>
      </c>
    </row>
    <row r="780" spans="1:20" ht="45" x14ac:dyDescent="0.25">
      <c r="A780" s="3">
        <v>778</v>
      </c>
      <c r="B780" s="1" t="s">
        <v>779</v>
      </c>
      <c r="C780" s="1" t="s">
        <v>4887</v>
      </c>
      <c r="D780">
        <v>500</v>
      </c>
      <c r="E780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s="9">
        <f t="shared" si="48"/>
        <v>41759.702314814815</v>
      </c>
      <c r="L780" s="9">
        <f t="shared" si="49"/>
        <v>41729.702314814815</v>
      </c>
      <c r="M780" t="b">
        <v>0</v>
      </c>
      <c r="N780">
        <v>1</v>
      </c>
      <c r="O780" t="b">
        <v>0</v>
      </c>
      <c r="P780" t="s">
        <v>8274</v>
      </c>
      <c r="Q780" t="s">
        <v>8321</v>
      </c>
      <c r="R780" t="s">
        <v>8323</v>
      </c>
      <c r="S780" s="5">
        <f t="shared" si="50"/>
        <v>0.4</v>
      </c>
      <c r="T780" s="4">
        <f t="shared" si="51"/>
        <v>2</v>
      </c>
    </row>
    <row r="781" spans="1:20" ht="60" x14ac:dyDescent="0.25">
      <c r="A781" s="3">
        <v>779</v>
      </c>
      <c r="B781" s="1" t="s">
        <v>780</v>
      </c>
      <c r="C781" s="1" t="s">
        <v>4888</v>
      </c>
      <c r="D781">
        <v>15000</v>
      </c>
      <c r="E781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s="9">
        <f t="shared" si="48"/>
        <v>40466.166666666664</v>
      </c>
      <c r="L781" s="9">
        <f t="shared" si="49"/>
        <v>40436.68408564815</v>
      </c>
      <c r="M781" t="b">
        <v>0</v>
      </c>
      <c r="N781">
        <v>6</v>
      </c>
      <c r="O781" t="b">
        <v>0</v>
      </c>
      <c r="P781" t="s">
        <v>8274</v>
      </c>
      <c r="Q781" t="s">
        <v>8321</v>
      </c>
      <c r="R781" t="s">
        <v>8323</v>
      </c>
      <c r="S781" s="5">
        <f t="shared" si="50"/>
        <v>2.666666666666667</v>
      </c>
      <c r="T781" s="4">
        <f t="shared" si="51"/>
        <v>66.666666666666671</v>
      </c>
    </row>
    <row r="782" spans="1:20" ht="45" x14ac:dyDescent="0.25">
      <c r="A782" s="3">
        <v>780</v>
      </c>
      <c r="B782" s="1" t="s">
        <v>781</v>
      </c>
      <c r="C782" s="1" t="s">
        <v>4889</v>
      </c>
      <c r="D782">
        <v>1000</v>
      </c>
      <c r="E782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s="9">
        <f t="shared" si="48"/>
        <v>40666.673900462964</v>
      </c>
      <c r="L782" s="9">
        <f t="shared" si="49"/>
        <v>40636.673900462964</v>
      </c>
      <c r="M782" t="b">
        <v>0</v>
      </c>
      <c r="N782">
        <v>27</v>
      </c>
      <c r="O782" t="b">
        <v>1</v>
      </c>
      <c r="P782" t="s">
        <v>8275</v>
      </c>
      <c r="Q782" t="s">
        <v>8324</v>
      </c>
      <c r="R782" t="s">
        <v>8325</v>
      </c>
      <c r="S782" s="5">
        <f t="shared" si="50"/>
        <v>104</v>
      </c>
      <c r="T782" s="4">
        <f t="shared" si="51"/>
        <v>38.518518518518519</v>
      </c>
    </row>
    <row r="783" spans="1:20" ht="45" x14ac:dyDescent="0.25">
      <c r="A783" s="3">
        <v>781</v>
      </c>
      <c r="B783" s="1" t="s">
        <v>782</v>
      </c>
      <c r="C783" s="1" t="s">
        <v>4890</v>
      </c>
      <c r="D783">
        <v>800</v>
      </c>
      <c r="E783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s="9">
        <f t="shared" si="48"/>
        <v>41433.000856481485</v>
      </c>
      <c r="L783" s="9">
        <f t="shared" si="49"/>
        <v>41403.000856481485</v>
      </c>
      <c r="M783" t="b">
        <v>0</v>
      </c>
      <c r="N783">
        <v>25</v>
      </c>
      <c r="O783" t="b">
        <v>1</v>
      </c>
      <c r="P783" t="s">
        <v>8275</v>
      </c>
      <c r="Q783" t="s">
        <v>8324</v>
      </c>
      <c r="R783" t="s">
        <v>8325</v>
      </c>
      <c r="S783" s="5">
        <f t="shared" si="50"/>
        <v>133.15375</v>
      </c>
      <c r="T783" s="4">
        <f t="shared" si="51"/>
        <v>42.609200000000001</v>
      </c>
    </row>
    <row r="784" spans="1:20" ht="45" x14ac:dyDescent="0.25">
      <c r="A784" s="3">
        <v>782</v>
      </c>
      <c r="B784" s="1" t="s">
        <v>783</v>
      </c>
      <c r="C784" s="1" t="s">
        <v>4891</v>
      </c>
      <c r="D784">
        <v>700</v>
      </c>
      <c r="E78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s="9">
        <f t="shared" si="48"/>
        <v>41146.758125</v>
      </c>
      <c r="L784" s="9">
        <f t="shared" si="49"/>
        <v>41116.758125</v>
      </c>
      <c r="M784" t="b">
        <v>0</v>
      </c>
      <c r="N784">
        <v>14</v>
      </c>
      <c r="O784" t="b">
        <v>1</v>
      </c>
      <c r="P784" t="s">
        <v>8275</v>
      </c>
      <c r="Q784" t="s">
        <v>8324</v>
      </c>
      <c r="R784" t="s">
        <v>8325</v>
      </c>
      <c r="S784" s="5">
        <f t="shared" si="50"/>
        <v>100</v>
      </c>
      <c r="T784" s="4">
        <f t="shared" si="51"/>
        <v>50</v>
      </c>
    </row>
    <row r="785" spans="1:20" ht="60" x14ac:dyDescent="0.25">
      <c r="A785" s="3">
        <v>783</v>
      </c>
      <c r="B785" s="1" t="s">
        <v>784</v>
      </c>
      <c r="C785" s="1" t="s">
        <v>4892</v>
      </c>
      <c r="D785">
        <v>1500</v>
      </c>
      <c r="E78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s="9">
        <f t="shared" si="48"/>
        <v>41026.916666666664</v>
      </c>
      <c r="L785" s="9">
        <f t="shared" si="49"/>
        <v>40987.773715277777</v>
      </c>
      <c r="M785" t="b">
        <v>0</v>
      </c>
      <c r="N785">
        <v>35</v>
      </c>
      <c r="O785" t="b">
        <v>1</v>
      </c>
      <c r="P785" t="s">
        <v>8275</v>
      </c>
      <c r="Q785" t="s">
        <v>8324</v>
      </c>
      <c r="R785" t="s">
        <v>8325</v>
      </c>
      <c r="S785" s="5">
        <f t="shared" si="50"/>
        <v>148.13333333333333</v>
      </c>
      <c r="T785" s="4">
        <f t="shared" si="51"/>
        <v>63.485714285714288</v>
      </c>
    </row>
    <row r="786" spans="1:20" ht="60" x14ac:dyDescent="0.25">
      <c r="A786" s="3">
        <v>784</v>
      </c>
      <c r="B786" s="1" t="s">
        <v>785</v>
      </c>
      <c r="C786" s="1" t="s">
        <v>4893</v>
      </c>
      <c r="D786">
        <v>1000</v>
      </c>
      <c r="E78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s="9">
        <f t="shared" si="48"/>
        <v>41715.107858796298</v>
      </c>
      <c r="L786" s="9">
        <f t="shared" si="49"/>
        <v>41675.149525462963</v>
      </c>
      <c r="M786" t="b">
        <v>0</v>
      </c>
      <c r="N786">
        <v>10</v>
      </c>
      <c r="O786" t="b">
        <v>1</v>
      </c>
      <c r="P786" t="s">
        <v>8275</v>
      </c>
      <c r="Q786" t="s">
        <v>8324</v>
      </c>
      <c r="R786" t="s">
        <v>8325</v>
      </c>
      <c r="S786" s="5">
        <f t="shared" si="50"/>
        <v>102.49999999999999</v>
      </c>
      <c r="T786" s="4">
        <f t="shared" si="51"/>
        <v>102.5</v>
      </c>
    </row>
    <row r="787" spans="1:20" ht="60" x14ac:dyDescent="0.25">
      <c r="A787" s="3">
        <v>785</v>
      </c>
      <c r="B787" s="1" t="s">
        <v>786</v>
      </c>
      <c r="C787" s="1" t="s">
        <v>4894</v>
      </c>
      <c r="D787">
        <v>500</v>
      </c>
      <c r="E78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s="9">
        <f t="shared" si="48"/>
        <v>41333.593923611108</v>
      </c>
      <c r="L787" s="9">
        <f t="shared" si="49"/>
        <v>41303.593923611108</v>
      </c>
      <c r="M787" t="b">
        <v>0</v>
      </c>
      <c r="N787">
        <v>29</v>
      </c>
      <c r="O787" t="b">
        <v>1</v>
      </c>
      <c r="P787" t="s">
        <v>8275</v>
      </c>
      <c r="Q787" t="s">
        <v>8324</v>
      </c>
      <c r="R787" t="s">
        <v>8325</v>
      </c>
      <c r="S787" s="5">
        <f t="shared" si="50"/>
        <v>180.62799999999999</v>
      </c>
      <c r="T787" s="4">
        <f t="shared" si="51"/>
        <v>31.142758620689655</v>
      </c>
    </row>
    <row r="788" spans="1:20" ht="45" x14ac:dyDescent="0.25">
      <c r="A788" s="3">
        <v>786</v>
      </c>
      <c r="B788" s="1" t="s">
        <v>787</v>
      </c>
      <c r="C788" s="1" t="s">
        <v>4895</v>
      </c>
      <c r="D788">
        <v>5000</v>
      </c>
      <c r="E78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s="9">
        <f t="shared" si="48"/>
        <v>41040.657638888886</v>
      </c>
      <c r="L788" s="9">
        <f t="shared" si="49"/>
        <v>40983.055949074071</v>
      </c>
      <c r="M788" t="b">
        <v>0</v>
      </c>
      <c r="N788">
        <v>44</v>
      </c>
      <c r="O788" t="b">
        <v>1</v>
      </c>
      <c r="P788" t="s">
        <v>8275</v>
      </c>
      <c r="Q788" t="s">
        <v>8324</v>
      </c>
      <c r="R788" t="s">
        <v>8325</v>
      </c>
      <c r="S788" s="5">
        <f t="shared" si="50"/>
        <v>142.79999999999998</v>
      </c>
      <c r="T788" s="4">
        <f t="shared" si="51"/>
        <v>162.27272727272728</v>
      </c>
    </row>
    <row r="789" spans="1:20" ht="60" x14ac:dyDescent="0.25">
      <c r="A789" s="3">
        <v>787</v>
      </c>
      <c r="B789" s="1" t="s">
        <v>788</v>
      </c>
      <c r="C789" s="1" t="s">
        <v>4896</v>
      </c>
      <c r="D789">
        <v>1200</v>
      </c>
      <c r="E789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s="9">
        <f t="shared" si="48"/>
        <v>41579.627615740741</v>
      </c>
      <c r="L789" s="9">
        <f t="shared" si="49"/>
        <v>41549.627615740741</v>
      </c>
      <c r="M789" t="b">
        <v>0</v>
      </c>
      <c r="N789">
        <v>17</v>
      </c>
      <c r="O789" t="b">
        <v>1</v>
      </c>
      <c r="P789" t="s">
        <v>8275</v>
      </c>
      <c r="Q789" t="s">
        <v>8324</v>
      </c>
      <c r="R789" t="s">
        <v>8325</v>
      </c>
      <c r="S789" s="5">
        <f t="shared" si="50"/>
        <v>114.16666666666666</v>
      </c>
      <c r="T789" s="4">
        <f t="shared" si="51"/>
        <v>80.588235294117652</v>
      </c>
    </row>
    <row r="790" spans="1:20" ht="60" x14ac:dyDescent="0.25">
      <c r="A790" s="3">
        <v>788</v>
      </c>
      <c r="B790" s="1" t="s">
        <v>789</v>
      </c>
      <c r="C790" s="1" t="s">
        <v>4897</v>
      </c>
      <c r="D790">
        <v>1000</v>
      </c>
      <c r="E790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s="9">
        <f t="shared" si="48"/>
        <v>41097.165972222225</v>
      </c>
      <c r="L790" s="9">
        <f t="shared" si="49"/>
        <v>41059.006805555553</v>
      </c>
      <c r="M790" t="b">
        <v>0</v>
      </c>
      <c r="N790">
        <v>34</v>
      </c>
      <c r="O790" t="b">
        <v>1</v>
      </c>
      <c r="P790" t="s">
        <v>8275</v>
      </c>
      <c r="Q790" t="s">
        <v>8324</v>
      </c>
      <c r="R790" t="s">
        <v>8325</v>
      </c>
      <c r="S790" s="5">
        <f t="shared" si="50"/>
        <v>203.505</v>
      </c>
      <c r="T790" s="4">
        <f t="shared" si="51"/>
        <v>59.85441176470588</v>
      </c>
    </row>
    <row r="791" spans="1:20" ht="45" x14ac:dyDescent="0.25">
      <c r="A791" s="3">
        <v>789</v>
      </c>
      <c r="B791" s="1" t="s">
        <v>790</v>
      </c>
      <c r="C791" s="1" t="s">
        <v>4898</v>
      </c>
      <c r="D791">
        <v>1700</v>
      </c>
      <c r="E791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s="9">
        <f t="shared" si="48"/>
        <v>41295.332638888889</v>
      </c>
      <c r="L791" s="9">
        <f t="shared" si="49"/>
        <v>41277.186111111114</v>
      </c>
      <c r="M791" t="b">
        <v>0</v>
      </c>
      <c r="N791">
        <v>14</v>
      </c>
      <c r="O791" t="b">
        <v>1</v>
      </c>
      <c r="P791" t="s">
        <v>8275</v>
      </c>
      <c r="Q791" t="s">
        <v>8324</v>
      </c>
      <c r="R791" t="s">
        <v>8325</v>
      </c>
      <c r="S791" s="5">
        <f t="shared" si="50"/>
        <v>109.41176470588236</v>
      </c>
      <c r="T791" s="4">
        <f t="shared" si="51"/>
        <v>132.85714285714286</v>
      </c>
    </row>
    <row r="792" spans="1:20" ht="60" x14ac:dyDescent="0.25">
      <c r="A792" s="3">
        <v>790</v>
      </c>
      <c r="B792" s="1" t="s">
        <v>791</v>
      </c>
      <c r="C792" s="1" t="s">
        <v>4899</v>
      </c>
      <c r="D792">
        <v>10000</v>
      </c>
      <c r="E792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s="9">
        <f t="shared" si="48"/>
        <v>41306.047905092593</v>
      </c>
      <c r="L792" s="9">
        <f t="shared" si="49"/>
        <v>41276.047905092593</v>
      </c>
      <c r="M792" t="b">
        <v>0</v>
      </c>
      <c r="N792">
        <v>156</v>
      </c>
      <c r="O792" t="b">
        <v>1</v>
      </c>
      <c r="P792" t="s">
        <v>8275</v>
      </c>
      <c r="Q792" t="s">
        <v>8324</v>
      </c>
      <c r="R792" t="s">
        <v>8325</v>
      </c>
      <c r="S792" s="5">
        <f t="shared" si="50"/>
        <v>144.37459999999999</v>
      </c>
      <c r="T792" s="4">
        <f t="shared" si="51"/>
        <v>92.547820512820508</v>
      </c>
    </row>
    <row r="793" spans="1:20" ht="60" x14ac:dyDescent="0.25">
      <c r="A793" s="3">
        <v>791</v>
      </c>
      <c r="B793" s="1" t="s">
        <v>792</v>
      </c>
      <c r="C793" s="1" t="s">
        <v>4900</v>
      </c>
      <c r="D793">
        <v>7500</v>
      </c>
      <c r="E793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s="9">
        <f t="shared" si="48"/>
        <v>41591.249305555553</v>
      </c>
      <c r="L793" s="9">
        <f t="shared" si="49"/>
        <v>41557.780624999999</v>
      </c>
      <c r="M793" t="b">
        <v>0</v>
      </c>
      <c r="N793">
        <v>128</v>
      </c>
      <c r="O793" t="b">
        <v>1</v>
      </c>
      <c r="P793" t="s">
        <v>8275</v>
      </c>
      <c r="Q793" t="s">
        <v>8324</v>
      </c>
      <c r="R793" t="s">
        <v>8325</v>
      </c>
      <c r="S793" s="5">
        <f t="shared" si="50"/>
        <v>103.86666666666666</v>
      </c>
      <c r="T793" s="4">
        <f t="shared" si="51"/>
        <v>60.859375</v>
      </c>
    </row>
    <row r="794" spans="1:20" ht="30" x14ac:dyDescent="0.25">
      <c r="A794" s="3">
        <v>792</v>
      </c>
      <c r="B794" s="1" t="s">
        <v>793</v>
      </c>
      <c r="C794" s="1" t="s">
        <v>4901</v>
      </c>
      <c r="D794">
        <v>2500</v>
      </c>
      <c r="E79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s="9">
        <f t="shared" si="48"/>
        <v>41585.915312500001</v>
      </c>
      <c r="L794" s="9">
        <f t="shared" si="49"/>
        <v>41555.873645833337</v>
      </c>
      <c r="M794" t="b">
        <v>0</v>
      </c>
      <c r="N794">
        <v>60</v>
      </c>
      <c r="O794" t="b">
        <v>1</v>
      </c>
      <c r="P794" t="s">
        <v>8275</v>
      </c>
      <c r="Q794" t="s">
        <v>8324</v>
      </c>
      <c r="R794" t="s">
        <v>8325</v>
      </c>
      <c r="S794" s="5">
        <f t="shared" si="50"/>
        <v>100.44440000000002</v>
      </c>
      <c r="T794" s="4">
        <f t="shared" si="51"/>
        <v>41.851833333333339</v>
      </c>
    </row>
    <row r="795" spans="1:20" ht="60" x14ac:dyDescent="0.25">
      <c r="A795" s="3">
        <v>793</v>
      </c>
      <c r="B795" s="1" t="s">
        <v>794</v>
      </c>
      <c r="C795" s="1" t="s">
        <v>4902</v>
      </c>
      <c r="D795">
        <v>2750</v>
      </c>
      <c r="E79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s="9">
        <f t="shared" si="48"/>
        <v>41458.207638888889</v>
      </c>
      <c r="L795" s="9">
        <f t="shared" si="49"/>
        <v>41442.741249999999</v>
      </c>
      <c r="M795" t="b">
        <v>0</v>
      </c>
      <c r="N795">
        <v>32</v>
      </c>
      <c r="O795" t="b">
        <v>1</v>
      </c>
      <c r="P795" t="s">
        <v>8275</v>
      </c>
      <c r="Q795" t="s">
        <v>8324</v>
      </c>
      <c r="R795" t="s">
        <v>8325</v>
      </c>
      <c r="S795" s="5">
        <f t="shared" si="50"/>
        <v>102.77927272727271</v>
      </c>
      <c r="T795" s="4">
        <f t="shared" si="51"/>
        <v>88.325937499999995</v>
      </c>
    </row>
    <row r="796" spans="1:20" ht="60" x14ac:dyDescent="0.25">
      <c r="A796" s="3">
        <v>794</v>
      </c>
      <c r="B796" s="1" t="s">
        <v>795</v>
      </c>
      <c r="C796" s="1" t="s">
        <v>4903</v>
      </c>
      <c r="D796">
        <v>8000</v>
      </c>
      <c r="E79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s="9">
        <f t="shared" si="48"/>
        <v>40791.712500000001</v>
      </c>
      <c r="L796" s="9">
        <f t="shared" si="49"/>
        <v>40736.115011574075</v>
      </c>
      <c r="M796" t="b">
        <v>0</v>
      </c>
      <c r="N796">
        <v>53</v>
      </c>
      <c r="O796" t="b">
        <v>1</v>
      </c>
      <c r="P796" t="s">
        <v>8275</v>
      </c>
      <c r="Q796" t="s">
        <v>8324</v>
      </c>
      <c r="R796" t="s">
        <v>8325</v>
      </c>
      <c r="S796" s="5">
        <f t="shared" si="50"/>
        <v>105.31250000000001</v>
      </c>
      <c r="T796" s="4">
        <f t="shared" si="51"/>
        <v>158.96226415094338</v>
      </c>
    </row>
    <row r="797" spans="1:20" ht="60" x14ac:dyDescent="0.25">
      <c r="A797" s="3">
        <v>795</v>
      </c>
      <c r="B797" s="1" t="s">
        <v>796</v>
      </c>
      <c r="C797" s="1" t="s">
        <v>4904</v>
      </c>
      <c r="D797">
        <v>14000</v>
      </c>
      <c r="E79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s="9">
        <f t="shared" si="48"/>
        <v>41006.207638888889</v>
      </c>
      <c r="L797" s="9">
        <f t="shared" si="49"/>
        <v>40963.613032407404</v>
      </c>
      <c r="M797" t="b">
        <v>0</v>
      </c>
      <c r="N797">
        <v>184</v>
      </c>
      <c r="O797" t="b">
        <v>1</v>
      </c>
      <c r="P797" t="s">
        <v>8275</v>
      </c>
      <c r="Q797" t="s">
        <v>8324</v>
      </c>
      <c r="R797" t="s">
        <v>8325</v>
      </c>
      <c r="S797" s="5">
        <f t="shared" si="50"/>
        <v>111.78571428571429</v>
      </c>
      <c r="T797" s="4">
        <f t="shared" si="51"/>
        <v>85.054347826086953</v>
      </c>
    </row>
    <row r="798" spans="1:20" ht="60" x14ac:dyDescent="0.25">
      <c r="A798" s="3">
        <v>796</v>
      </c>
      <c r="B798" s="1" t="s">
        <v>797</v>
      </c>
      <c r="C798" s="1" t="s">
        <v>4905</v>
      </c>
      <c r="D798">
        <v>10000</v>
      </c>
      <c r="E79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s="9">
        <f t="shared" si="48"/>
        <v>41532.881944444445</v>
      </c>
      <c r="L798" s="9">
        <f t="shared" si="49"/>
        <v>41502.882928240739</v>
      </c>
      <c r="M798" t="b">
        <v>0</v>
      </c>
      <c r="N798">
        <v>90</v>
      </c>
      <c r="O798" t="b">
        <v>1</v>
      </c>
      <c r="P798" t="s">
        <v>8275</v>
      </c>
      <c r="Q798" t="s">
        <v>8324</v>
      </c>
      <c r="R798" t="s">
        <v>8325</v>
      </c>
      <c r="S798" s="5">
        <f t="shared" si="50"/>
        <v>101.35000000000001</v>
      </c>
      <c r="T798" s="4">
        <f t="shared" si="51"/>
        <v>112.61111111111111</v>
      </c>
    </row>
    <row r="799" spans="1:20" ht="60" x14ac:dyDescent="0.25">
      <c r="A799" s="3">
        <v>797</v>
      </c>
      <c r="B799" s="1" t="s">
        <v>798</v>
      </c>
      <c r="C799" s="1" t="s">
        <v>4906</v>
      </c>
      <c r="D799">
        <v>3000</v>
      </c>
      <c r="E799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s="9">
        <f t="shared" si="48"/>
        <v>41028.166666666664</v>
      </c>
      <c r="L799" s="9">
        <f t="shared" si="49"/>
        <v>40996.994074074071</v>
      </c>
      <c r="M799" t="b">
        <v>0</v>
      </c>
      <c r="N799">
        <v>71</v>
      </c>
      <c r="O799" t="b">
        <v>1</v>
      </c>
      <c r="P799" t="s">
        <v>8275</v>
      </c>
      <c r="Q799" t="s">
        <v>8324</v>
      </c>
      <c r="R799" t="s">
        <v>8325</v>
      </c>
      <c r="S799" s="5">
        <f t="shared" si="50"/>
        <v>107.53333333333333</v>
      </c>
      <c r="T799" s="4">
        <f t="shared" si="51"/>
        <v>45.436619718309856</v>
      </c>
    </row>
    <row r="800" spans="1:20" ht="45" x14ac:dyDescent="0.25">
      <c r="A800" s="3">
        <v>798</v>
      </c>
      <c r="B800" s="1" t="s">
        <v>799</v>
      </c>
      <c r="C800" s="1" t="s">
        <v>4907</v>
      </c>
      <c r="D800">
        <v>3500</v>
      </c>
      <c r="E800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s="9">
        <f t="shared" si="48"/>
        <v>41912.590127314819</v>
      </c>
      <c r="L800" s="9">
        <f t="shared" si="49"/>
        <v>41882.590127314819</v>
      </c>
      <c r="M800" t="b">
        <v>0</v>
      </c>
      <c r="N800">
        <v>87</v>
      </c>
      <c r="O800" t="b">
        <v>1</v>
      </c>
      <c r="P800" t="s">
        <v>8275</v>
      </c>
      <c r="Q800" t="s">
        <v>8324</v>
      </c>
      <c r="R800" t="s">
        <v>8325</v>
      </c>
      <c r="S800" s="5">
        <f t="shared" si="50"/>
        <v>114.88571428571429</v>
      </c>
      <c r="T800" s="4">
        <f t="shared" si="51"/>
        <v>46.218390804597703</v>
      </c>
    </row>
    <row r="801" spans="1:20" ht="60" x14ac:dyDescent="0.25">
      <c r="A801" s="3">
        <v>799</v>
      </c>
      <c r="B801" s="1" t="s">
        <v>800</v>
      </c>
      <c r="C801" s="1" t="s">
        <v>4908</v>
      </c>
      <c r="D801">
        <v>5000</v>
      </c>
      <c r="E801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s="9">
        <f t="shared" si="48"/>
        <v>41026.667199074072</v>
      </c>
      <c r="L801" s="9">
        <f t="shared" si="49"/>
        <v>40996.667199074072</v>
      </c>
      <c r="M801" t="b">
        <v>0</v>
      </c>
      <c r="N801">
        <v>28</v>
      </c>
      <c r="O801" t="b">
        <v>1</v>
      </c>
      <c r="P801" t="s">
        <v>8275</v>
      </c>
      <c r="Q801" t="s">
        <v>8324</v>
      </c>
      <c r="R801" t="s">
        <v>8325</v>
      </c>
      <c r="S801" s="5">
        <f t="shared" si="50"/>
        <v>100.02</v>
      </c>
      <c r="T801" s="4">
        <f t="shared" si="51"/>
        <v>178.60714285714286</v>
      </c>
    </row>
    <row r="802" spans="1:20" ht="45" x14ac:dyDescent="0.25">
      <c r="A802" s="3">
        <v>800</v>
      </c>
      <c r="B802" s="1" t="s">
        <v>801</v>
      </c>
      <c r="C802" s="1" t="s">
        <v>4909</v>
      </c>
      <c r="D802">
        <v>1500</v>
      </c>
      <c r="E802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s="9">
        <f t="shared" si="48"/>
        <v>41893.433495370373</v>
      </c>
      <c r="L802" s="9">
        <f t="shared" si="49"/>
        <v>41863.433495370373</v>
      </c>
      <c r="M802" t="b">
        <v>0</v>
      </c>
      <c r="N802">
        <v>56</v>
      </c>
      <c r="O802" t="b">
        <v>1</v>
      </c>
      <c r="P802" t="s">
        <v>8275</v>
      </c>
      <c r="Q802" t="s">
        <v>8324</v>
      </c>
      <c r="R802" t="s">
        <v>8325</v>
      </c>
      <c r="S802" s="5">
        <f t="shared" si="50"/>
        <v>152.13333333333335</v>
      </c>
      <c r="T802" s="4">
        <f t="shared" si="51"/>
        <v>40.75</v>
      </c>
    </row>
    <row r="803" spans="1:20" ht="45" x14ac:dyDescent="0.25">
      <c r="A803" s="3">
        <v>801</v>
      </c>
      <c r="B803" s="1" t="s">
        <v>802</v>
      </c>
      <c r="C803" s="1" t="s">
        <v>4910</v>
      </c>
      <c r="D803">
        <v>2000</v>
      </c>
      <c r="E803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s="9">
        <f t="shared" si="48"/>
        <v>40725.795370370368</v>
      </c>
      <c r="L803" s="9">
        <f t="shared" si="49"/>
        <v>40695.795370370368</v>
      </c>
      <c r="M803" t="b">
        <v>0</v>
      </c>
      <c r="N803">
        <v>51</v>
      </c>
      <c r="O803" t="b">
        <v>1</v>
      </c>
      <c r="P803" t="s">
        <v>8275</v>
      </c>
      <c r="Q803" t="s">
        <v>8324</v>
      </c>
      <c r="R803" t="s">
        <v>8325</v>
      </c>
      <c r="S803" s="5">
        <f t="shared" si="50"/>
        <v>111.52149999999999</v>
      </c>
      <c r="T803" s="4">
        <f t="shared" si="51"/>
        <v>43.733921568627444</v>
      </c>
    </row>
    <row r="804" spans="1:20" ht="60" x14ac:dyDescent="0.25">
      <c r="A804" s="3">
        <v>802</v>
      </c>
      <c r="B804" s="1" t="s">
        <v>803</v>
      </c>
      <c r="C804" s="1" t="s">
        <v>4911</v>
      </c>
      <c r="D804">
        <v>6000</v>
      </c>
      <c r="E80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s="9">
        <f t="shared" si="48"/>
        <v>41169.170138888891</v>
      </c>
      <c r="L804" s="9">
        <f t="shared" si="49"/>
        <v>41123.022268518522</v>
      </c>
      <c r="M804" t="b">
        <v>0</v>
      </c>
      <c r="N804">
        <v>75</v>
      </c>
      <c r="O804" t="b">
        <v>1</v>
      </c>
      <c r="P804" t="s">
        <v>8275</v>
      </c>
      <c r="Q804" t="s">
        <v>8324</v>
      </c>
      <c r="R804" t="s">
        <v>8325</v>
      </c>
      <c r="S804" s="5">
        <f t="shared" si="50"/>
        <v>101.33333333333334</v>
      </c>
      <c r="T804" s="4">
        <f t="shared" si="51"/>
        <v>81.066666666666663</v>
      </c>
    </row>
    <row r="805" spans="1:20" ht="60" x14ac:dyDescent="0.25">
      <c r="A805" s="3">
        <v>803</v>
      </c>
      <c r="B805" s="1" t="s">
        <v>804</v>
      </c>
      <c r="C805" s="1" t="s">
        <v>4912</v>
      </c>
      <c r="D805">
        <v>2300</v>
      </c>
      <c r="E80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s="9">
        <f t="shared" si="48"/>
        <v>40692.041666666664</v>
      </c>
      <c r="L805" s="9">
        <f t="shared" si="49"/>
        <v>40665.949976851851</v>
      </c>
      <c r="M805" t="b">
        <v>0</v>
      </c>
      <c r="N805">
        <v>38</v>
      </c>
      <c r="O805" t="b">
        <v>1</v>
      </c>
      <c r="P805" t="s">
        <v>8275</v>
      </c>
      <c r="Q805" t="s">
        <v>8324</v>
      </c>
      <c r="R805" t="s">
        <v>8325</v>
      </c>
      <c r="S805" s="5">
        <f t="shared" si="50"/>
        <v>123.2608695652174</v>
      </c>
      <c r="T805" s="4">
        <f t="shared" si="51"/>
        <v>74.60526315789474</v>
      </c>
    </row>
    <row r="806" spans="1:20" ht="60" x14ac:dyDescent="0.25">
      <c r="A806" s="3">
        <v>804</v>
      </c>
      <c r="B806" s="1" t="s">
        <v>805</v>
      </c>
      <c r="C806" s="1" t="s">
        <v>4913</v>
      </c>
      <c r="D806">
        <v>5500</v>
      </c>
      <c r="E80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s="9">
        <f t="shared" si="48"/>
        <v>40747.165972222225</v>
      </c>
      <c r="L806" s="9">
        <f t="shared" si="49"/>
        <v>40730.105625000004</v>
      </c>
      <c r="M806" t="b">
        <v>0</v>
      </c>
      <c r="N806">
        <v>18</v>
      </c>
      <c r="O806" t="b">
        <v>1</v>
      </c>
      <c r="P806" t="s">
        <v>8275</v>
      </c>
      <c r="Q806" t="s">
        <v>8324</v>
      </c>
      <c r="R806" t="s">
        <v>8325</v>
      </c>
      <c r="S806" s="5">
        <f t="shared" si="50"/>
        <v>100</v>
      </c>
      <c r="T806" s="4">
        <f t="shared" si="51"/>
        <v>305.55555555555554</v>
      </c>
    </row>
    <row r="807" spans="1:20" ht="45" x14ac:dyDescent="0.25">
      <c r="A807" s="3">
        <v>805</v>
      </c>
      <c r="B807" s="1" t="s">
        <v>806</v>
      </c>
      <c r="C807" s="1" t="s">
        <v>4914</v>
      </c>
      <c r="D807">
        <v>3000</v>
      </c>
      <c r="E80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s="9">
        <f t="shared" si="48"/>
        <v>40740.958333333336</v>
      </c>
      <c r="L807" s="9">
        <f t="shared" si="49"/>
        <v>40690.823055555556</v>
      </c>
      <c r="M807" t="b">
        <v>0</v>
      </c>
      <c r="N807">
        <v>54</v>
      </c>
      <c r="O807" t="b">
        <v>1</v>
      </c>
      <c r="P807" t="s">
        <v>8275</v>
      </c>
      <c r="Q807" t="s">
        <v>8324</v>
      </c>
      <c r="R807" t="s">
        <v>8325</v>
      </c>
      <c r="S807" s="5">
        <f t="shared" si="50"/>
        <v>105</v>
      </c>
      <c r="T807" s="4">
        <f t="shared" si="51"/>
        <v>58.333333333333336</v>
      </c>
    </row>
    <row r="808" spans="1:20" ht="30" x14ac:dyDescent="0.25">
      <c r="A808" s="3">
        <v>806</v>
      </c>
      <c r="B808" s="1" t="s">
        <v>807</v>
      </c>
      <c r="C808" s="1" t="s">
        <v>4915</v>
      </c>
      <c r="D808">
        <v>8000</v>
      </c>
      <c r="E80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s="9">
        <f t="shared" si="48"/>
        <v>40793.691423611112</v>
      </c>
      <c r="L808" s="9">
        <f t="shared" si="49"/>
        <v>40763.691423611112</v>
      </c>
      <c r="M808" t="b">
        <v>0</v>
      </c>
      <c r="N808">
        <v>71</v>
      </c>
      <c r="O808" t="b">
        <v>1</v>
      </c>
      <c r="P808" t="s">
        <v>8275</v>
      </c>
      <c r="Q808" t="s">
        <v>8324</v>
      </c>
      <c r="R808" t="s">
        <v>8325</v>
      </c>
      <c r="S808" s="5">
        <f t="shared" si="50"/>
        <v>104.4375</v>
      </c>
      <c r="T808" s="4">
        <f t="shared" si="51"/>
        <v>117.67605633802818</v>
      </c>
    </row>
    <row r="809" spans="1:20" ht="30" x14ac:dyDescent="0.25">
      <c r="A809" s="3">
        <v>807</v>
      </c>
      <c r="B809" s="1" t="s">
        <v>808</v>
      </c>
      <c r="C809" s="1" t="s">
        <v>4916</v>
      </c>
      <c r="D809">
        <v>4000</v>
      </c>
      <c r="E809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s="9">
        <f t="shared" si="48"/>
        <v>42795.083333333328</v>
      </c>
      <c r="L809" s="9">
        <f t="shared" si="49"/>
        <v>42759.628599537042</v>
      </c>
      <c r="M809" t="b">
        <v>0</v>
      </c>
      <c r="N809">
        <v>57</v>
      </c>
      <c r="O809" t="b">
        <v>1</v>
      </c>
      <c r="P809" t="s">
        <v>8275</v>
      </c>
      <c r="Q809" t="s">
        <v>8324</v>
      </c>
      <c r="R809" t="s">
        <v>8325</v>
      </c>
      <c r="S809" s="5">
        <f t="shared" si="50"/>
        <v>105.125</v>
      </c>
      <c r="T809" s="4">
        <f t="shared" si="51"/>
        <v>73.771929824561397</v>
      </c>
    </row>
    <row r="810" spans="1:20" ht="60" x14ac:dyDescent="0.25">
      <c r="A810" s="3">
        <v>808</v>
      </c>
      <c r="B810" s="1" t="s">
        <v>809</v>
      </c>
      <c r="C810" s="1" t="s">
        <v>4917</v>
      </c>
      <c r="D810">
        <v>4500</v>
      </c>
      <c r="E810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s="9">
        <f t="shared" si="48"/>
        <v>41995.207638888889</v>
      </c>
      <c r="L810" s="9">
        <f t="shared" si="49"/>
        <v>41962.100532407407</v>
      </c>
      <c r="M810" t="b">
        <v>0</v>
      </c>
      <c r="N810">
        <v>43</v>
      </c>
      <c r="O810" t="b">
        <v>1</v>
      </c>
      <c r="P810" t="s">
        <v>8275</v>
      </c>
      <c r="Q810" t="s">
        <v>8324</v>
      </c>
      <c r="R810" t="s">
        <v>8325</v>
      </c>
      <c r="S810" s="5">
        <f t="shared" si="50"/>
        <v>100</v>
      </c>
      <c r="T810" s="4">
        <f t="shared" si="51"/>
        <v>104.65116279069767</v>
      </c>
    </row>
    <row r="811" spans="1:20" ht="45" x14ac:dyDescent="0.25">
      <c r="A811" s="3">
        <v>809</v>
      </c>
      <c r="B811" s="1" t="s">
        <v>810</v>
      </c>
      <c r="C811" s="1" t="s">
        <v>4918</v>
      </c>
      <c r="D811">
        <v>4000</v>
      </c>
      <c r="E811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s="9">
        <f t="shared" si="48"/>
        <v>41658.833680555559</v>
      </c>
      <c r="L811" s="9">
        <f t="shared" si="49"/>
        <v>41628.833680555559</v>
      </c>
      <c r="M811" t="b">
        <v>0</v>
      </c>
      <c r="N811">
        <v>52</v>
      </c>
      <c r="O811" t="b">
        <v>1</v>
      </c>
      <c r="P811" t="s">
        <v>8275</v>
      </c>
      <c r="Q811" t="s">
        <v>8324</v>
      </c>
      <c r="R811" t="s">
        <v>8325</v>
      </c>
      <c r="S811" s="5">
        <f t="shared" si="50"/>
        <v>103.77499999999999</v>
      </c>
      <c r="T811" s="4">
        <f t="shared" si="51"/>
        <v>79.82692307692308</v>
      </c>
    </row>
    <row r="812" spans="1:20" ht="60" x14ac:dyDescent="0.25">
      <c r="A812" s="3">
        <v>810</v>
      </c>
      <c r="B812" s="1" t="s">
        <v>811</v>
      </c>
      <c r="C812" s="1" t="s">
        <v>4919</v>
      </c>
      <c r="D812">
        <v>1500</v>
      </c>
      <c r="E812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s="9">
        <f t="shared" si="48"/>
        <v>41153.056273148148</v>
      </c>
      <c r="L812" s="9">
        <f t="shared" si="49"/>
        <v>41123.056273148148</v>
      </c>
      <c r="M812" t="b">
        <v>0</v>
      </c>
      <c r="N812">
        <v>27</v>
      </c>
      <c r="O812" t="b">
        <v>1</v>
      </c>
      <c r="P812" t="s">
        <v>8275</v>
      </c>
      <c r="Q812" t="s">
        <v>8324</v>
      </c>
      <c r="R812" t="s">
        <v>8325</v>
      </c>
      <c r="S812" s="5">
        <f t="shared" si="50"/>
        <v>105</v>
      </c>
      <c r="T812" s="4">
        <f t="shared" si="51"/>
        <v>58.333333333333336</v>
      </c>
    </row>
    <row r="813" spans="1:20" ht="45" x14ac:dyDescent="0.25">
      <c r="A813" s="3">
        <v>811</v>
      </c>
      <c r="B813" s="1" t="s">
        <v>812</v>
      </c>
      <c r="C813" s="1" t="s">
        <v>4920</v>
      </c>
      <c r="D813">
        <v>1000</v>
      </c>
      <c r="E813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s="9">
        <f t="shared" si="48"/>
        <v>41465.702777777777</v>
      </c>
      <c r="L813" s="9">
        <f t="shared" si="49"/>
        <v>41443.643541666665</v>
      </c>
      <c r="M813" t="b">
        <v>0</v>
      </c>
      <c r="N813">
        <v>12</v>
      </c>
      <c r="O813" t="b">
        <v>1</v>
      </c>
      <c r="P813" t="s">
        <v>8275</v>
      </c>
      <c r="Q813" t="s">
        <v>8324</v>
      </c>
      <c r="R813" t="s">
        <v>8325</v>
      </c>
      <c r="S813" s="5">
        <f t="shared" si="50"/>
        <v>104</v>
      </c>
      <c r="T813" s="4">
        <f t="shared" si="51"/>
        <v>86.666666666666671</v>
      </c>
    </row>
    <row r="814" spans="1:20" ht="60" x14ac:dyDescent="0.25">
      <c r="A814" s="3">
        <v>812</v>
      </c>
      <c r="B814" s="1" t="s">
        <v>813</v>
      </c>
      <c r="C814" s="1" t="s">
        <v>4921</v>
      </c>
      <c r="D814">
        <v>600</v>
      </c>
      <c r="E81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s="9">
        <f t="shared" si="48"/>
        <v>41334.581944444442</v>
      </c>
      <c r="L814" s="9">
        <f t="shared" si="49"/>
        <v>41282.017962962964</v>
      </c>
      <c r="M814" t="b">
        <v>0</v>
      </c>
      <c r="N814">
        <v>33</v>
      </c>
      <c r="O814" t="b">
        <v>1</v>
      </c>
      <c r="P814" t="s">
        <v>8275</v>
      </c>
      <c r="Q814" t="s">
        <v>8324</v>
      </c>
      <c r="R814" t="s">
        <v>8325</v>
      </c>
      <c r="S814" s="5">
        <f t="shared" si="50"/>
        <v>151.83333333333334</v>
      </c>
      <c r="T814" s="4">
        <f t="shared" si="51"/>
        <v>27.606060606060606</v>
      </c>
    </row>
    <row r="815" spans="1:20" ht="30" x14ac:dyDescent="0.25">
      <c r="A815" s="3">
        <v>813</v>
      </c>
      <c r="B815" s="1" t="s">
        <v>814</v>
      </c>
      <c r="C815" s="1" t="s">
        <v>4922</v>
      </c>
      <c r="D815">
        <v>1500</v>
      </c>
      <c r="E81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s="9">
        <f t="shared" si="48"/>
        <v>41110.960243055553</v>
      </c>
      <c r="L815" s="9">
        <f t="shared" si="49"/>
        <v>41080.960243055553</v>
      </c>
      <c r="M815" t="b">
        <v>0</v>
      </c>
      <c r="N815">
        <v>96</v>
      </c>
      <c r="O815" t="b">
        <v>1</v>
      </c>
      <c r="P815" t="s">
        <v>8275</v>
      </c>
      <c r="Q815" t="s">
        <v>8324</v>
      </c>
      <c r="R815" t="s">
        <v>8325</v>
      </c>
      <c r="S815" s="5">
        <f t="shared" si="50"/>
        <v>159.99600000000001</v>
      </c>
      <c r="T815" s="4">
        <f t="shared" si="51"/>
        <v>24.999375000000001</v>
      </c>
    </row>
    <row r="816" spans="1:20" ht="60" x14ac:dyDescent="0.25">
      <c r="A816" s="3">
        <v>814</v>
      </c>
      <c r="B816" s="1" t="s">
        <v>815</v>
      </c>
      <c r="C816" s="1" t="s">
        <v>4923</v>
      </c>
      <c r="D816">
        <v>1000</v>
      </c>
      <c r="E81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s="9">
        <f t="shared" si="48"/>
        <v>40694.75277777778</v>
      </c>
      <c r="L816" s="9">
        <f t="shared" si="49"/>
        <v>40679.743067129632</v>
      </c>
      <c r="M816" t="b">
        <v>0</v>
      </c>
      <c r="N816">
        <v>28</v>
      </c>
      <c r="O816" t="b">
        <v>1</v>
      </c>
      <c r="P816" t="s">
        <v>8275</v>
      </c>
      <c r="Q816" t="s">
        <v>8324</v>
      </c>
      <c r="R816" t="s">
        <v>8325</v>
      </c>
      <c r="S816" s="5">
        <f t="shared" si="50"/>
        <v>127.3</v>
      </c>
      <c r="T816" s="4">
        <f t="shared" si="51"/>
        <v>45.464285714285715</v>
      </c>
    </row>
    <row r="817" spans="1:20" ht="30" x14ac:dyDescent="0.25">
      <c r="A817" s="3">
        <v>815</v>
      </c>
      <c r="B817" s="1" t="s">
        <v>816</v>
      </c>
      <c r="C817" s="1" t="s">
        <v>4924</v>
      </c>
      <c r="D817">
        <v>4000</v>
      </c>
      <c r="E81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s="9">
        <f t="shared" si="48"/>
        <v>41944.917858796296</v>
      </c>
      <c r="L817" s="9">
        <f t="shared" si="49"/>
        <v>41914.917858796296</v>
      </c>
      <c r="M817" t="b">
        <v>0</v>
      </c>
      <c r="N817">
        <v>43</v>
      </c>
      <c r="O817" t="b">
        <v>1</v>
      </c>
      <c r="P817" t="s">
        <v>8275</v>
      </c>
      <c r="Q817" t="s">
        <v>8324</v>
      </c>
      <c r="R817" t="s">
        <v>8325</v>
      </c>
      <c r="S817" s="5">
        <f t="shared" si="50"/>
        <v>107</v>
      </c>
      <c r="T817" s="4">
        <f t="shared" si="51"/>
        <v>99.534883720930239</v>
      </c>
    </row>
    <row r="818" spans="1:20" ht="45" x14ac:dyDescent="0.25">
      <c r="A818" s="3">
        <v>816</v>
      </c>
      <c r="B818" s="1" t="s">
        <v>817</v>
      </c>
      <c r="C818" s="1" t="s">
        <v>4925</v>
      </c>
      <c r="D818">
        <v>7000</v>
      </c>
      <c r="E81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s="9">
        <f t="shared" si="48"/>
        <v>41373.270833333336</v>
      </c>
      <c r="L818" s="9">
        <f t="shared" si="49"/>
        <v>41341.870868055557</v>
      </c>
      <c r="M818" t="b">
        <v>0</v>
      </c>
      <c r="N818">
        <v>205</v>
      </c>
      <c r="O818" t="b">
        <v>1</v>
      </c>
      <c r="P818" t="s">
        <v>8275</v>
      </c>
      <c r="Q818" t="s">
        <v>8324</v>
      </c>
      <c r="R818" t="s">
        <v>8325</v>
      </c>
      <c r="S818" s="5">
        <f t="shared" si="50"/>
        <v>115.12214285714286</v>
      </c>
      <c r="T818" s="4">
        <f t="shared" si="51"/>
        <v>39.31</v>
      </c>
    </row>
    <row r="819" spans="1:20" ht="45" x14ac:dyDescent="0.25">
      <c r="A819" s="3">
        <v>817</v>
      </c>
      <c r="B819" s="1" t="s">
        <v>818</v>
      </c>
      <c r="C819" s="1" t="s">
        <v>4926</v>
      </c>
      <c r="D819">
        <v>1500</v>
      </c>
      <c r="E819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s="9">
        <f t="shared" si="48"/>
        <v>40979.207638888889</v>
      </c>
      <c r="L819" s="9">
        <f t="shared" si="49"/>
        <v>40925.599664351852</v>
      </c>
      <c r="M819" t="b">
        <v>0</v>
      </c>
      <c r="N819">
        <v>23</v>
      </c>
      <c r="O819" t="b">
        <v>1</v>
      </c>
      <c r="P819" t="s">
        <v>8275</v>
      </c>
      <c r="Q819" t="s">
        <v>8324</v>
      </c>
      <c r="R819" t="s">
        <v>8325</v>
      </c>
      <c r="S819" s="5">
        <f t="shared" si="50"/>
        <v>137.11066666666665</v>
      </c>
      <c r="T819" s="4">
        <f t="shared" si="51"/>
        <v>89.419999999999987</v>
      </c>
    </row>
    <row r="820" spans="1:20" ht="60" x14ac:dyDescent="0.25">
      <c r="A820" s="3">
        <v>818</v>
      </c>
      <c r="B820" s="1" t="s">
        <v>819</v>
      </c>
      <c r="C820" s="1" t="s">
        <v>4927</v>
      </c>
      <c r="D820">
        <v>350</v>
      </c>
      <c r="E820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s="9">
        <f t="shared" si="48"/>
        <v>41128.709027777775</v>
      </c>
      <c r="L820" s="9">
        <f t="shared" si="49"/>
        <v>41120.882881944446</v>
      </c>
      <c r="M820" t="b">
        <v>0</v>
      </c>
      <c r="N820">
        <v>19</v>
      </c>
      <c r="O820" t="b">
        <v>1</v>
      </c>
      <c r="P820" t="s">
        <v>8275</v>
      </c>
      <c r="Q820" t="s">
        <v>8324</v>
      </c>
      <c r="R820" t="s">
        <v>8325</v>
      </c>
      <c r="S820" s="5">
        <f t="shared" si="50"/>
        <v>155.71428571428572</v>
      </c>
      <c r="T820" s="4">
        <f t="shared" si="51"/>
        <v>28.684210526315791</v>
      </c>
    </row>
    <row r="821" spans="1:20" ht="30" x14ac:dyDescent="0.25">
      <c r="A821" s="3">
        <v>819</v>
      </c>
      <c r="B821" s="1" t="s">
        <v>820</v>
      </c>
      <c r="C821" s="1" t="s">
        <v>4928</v>
      </c>
      <c r="D821">
        <v>400</v>
      </c>
      <c r="E821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s="9">
        <f t="shared" si="48"/>
        <v>41629.197222222225</v>
      </c>
      <c r="L821" s="9">
        <f t="shared" si="49"/>
        <v>41619.998310185183</v>
      </c>
      <c r="M821" t="b">
        <v>0</v>
      </c>
      <c r="N821">
        <v>14</v>
      </c>
      <c r="O821" t="b">
        <v>1</v>
      </c>
      <c r="P821" t="s">
        <v>8275</v>
      </c>
      <c r="Q821" t="s">
        <v>8324</v>
      </c>
      <c r="R821" t="s">
        <v>8325</v>
      </c>
      <c r="S821" s="5">
        <f t="shared" si="50"/>
        <v>108.74999999999999</v>
      </c>
      <c r="T821" s="4">
        <f t="shared" si="51"/>
        <v>31.071428571428573</v>
      </c>
    </row>
    <row r="822" spans="1:20" ht="45" x14ac:dyDescent="0.25">
      <c r="A822" s="3">
        <v>820</v>
      </c>
      <c r="B822" s="1" t="s">
        <v>821</v>
      </c>
      <c r="C822" s="1" t="s">
        <v>4929</v>
      </c>
      <c r="D822">
        <v>2000</v>
      </c>
      <c r="E822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s="9">
        <f t="shared" si="48"/>
        <v>41799.208333333336</v>
      </c>
      <c r="L822" s="9">
        <f t="shared" si="49"/>
        <v>41768.841921296298</v>
      </c>
      <c r="M822" t="b">
        <v>0</v>
      </c>
      <c r="N822">
        <v>38</v>
      </c>
      <c r="O822" t="b">
        <v>1</v>
      </c>
      <c r="P822" t="s">
        <v>8275</v>
      </c>
      <c r="Q822" t="s">
        <v>8324</v>
      </c>
      <c r="R822" t="s">
        <v>8325</v>
      </c>
      <c r="S822" s="5">
        <f t="shared" si="50"/>
        <v>134.05000000000001</v>
      </c>
      <c r="T822" s="4">
        <f t="shared" si="51"/>
        <v>70.55263157894737</v>
      </c>
    </row>
    <row r="823" spans="1:20" ht="45" x14ac:dyDescent="0.25">
      <c r="A823" s="3">
        <v>821</v>
      </c>
      <c r="B823" s="1" t="s">
        <v>822</v>
      </c>
      <c r="C823" s="1" t="s">
        <v>4930</v>
      </c>
      <c r="D823">
        <v>17482</v>
      </c>
      <c r="E823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s="9">
        <f t="shared" si="48"/>
        <v>42128.167361111111</v>
      </c>
      <c r="L823" s="9">
        <f t="shared" si="49"/>
        <v>42093.922048611115</v>
      </c>
      <c r="M823" t="b">
        <v>0</v>
      </c>
      <c r="N823">
        <v>78</v>
      </c>
      <c r="O823" t="b">
        <v>1</v>
      </c>
      <c r="P823" t="s">
        <v>8275</v>
      </c>
      <c r="Q823" t="s">
        <v>8324</v>
      </c>
      <c r="R823" t="s">
        <v>8325</v>
      </c>
      <c r="S823" s="5">
        <f t="shared" si="50"/>
        <v>100</v>
      </c>
      <c r="T823" s="4">
        <f t="shared" si="51"/>
        <v>224.12820512820514</v>
      </c>
    </row>
    <row r="824" spans="1:20" ht="45" x14ac:dyDescent="0.25">
      <c r="A824" s="3">
        <v>822</v>
      </c>
      <c r="B824" s="1" t="s">
        <v>823</v>
      </c>
      <c r="C824" s="1" t="s">
        <v>4931</v>
      </c>
      <c r="D824">
        <v>3000</v>
      </c>
      <c r="E82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s="9">
        <f t="shared" si="48"/>
        <v>41187.947337962964</v>
      </c>
      <c r="L824" s="9">
        <f t="shared" si="49"/>
        <v>41157.947337962964</v>
      </c>
      <c r="M824" t="b">
        <v>0</v>
      </c>
      <c r="N824">
        <v>69</v>
      </c>
      <c r="O824" t="b">
        <v>1</v>
      </c>
      <c r="P824" t="s">
        <v>8275</v>
      </c>
      <c r="Q824" t="s">
        <v>8324</v>
      </c>
      <c r="R824" t="s">
        <v>8325</v>
      </c>
      <c r="S824" s="5">
        <f t="shared" si="50"/>
        <v>119.16666666666667</v>
      </c>
      <c r="T824" s="4">
        <f t="shared" si="51"/>
        <v>51.811594202898547</v>
      </c>
    </row>
    <row r="825" spans="1:20" ht="45" x14ac:dyDescent="0.25">
      <c r="A825" s="3">
        <v>823</v>
      </c>
      <c r="B825" s="1" t="s">
        <v>824</v>
      </c>
      <c r="C825" s="1" t="s">
        <v>4932</v>
      </c>
      <c r="D825">
        <v>800</v>
      </c>
      <c r="E82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s="9">
        <f t="shared" si="48"/>
        <v>42085.931157407409</v>
      </c>
      <c r="L825" s="9">
        <f t="shared" si="49"/>
        <v>42055.972824074073</v>
      </c>
      <c r="M825" t="b">
        <v>0</v>
      </c>
      <c r="N825">
        <v>33</v>
      </c>
      <c r="O825" t="b">
        <v>1</v>
      </c>
      <c r="P825" t="s">
        <v>8275</v>
      </c>
      <c r="Q825" t="s">
        <v>8324</v>
      </c>
      <c r="R825" t="s">
        <v>8325</v>
      </c>
      <c r="S825" s="5">
        <f t="shared" si="50"/>
        <v>179.5</v>
      </c>
      <c r="T825" s="4">
        <f t="shared" si="51"/>
        <v>43.515151515151516</v>
      </c>
    </row>
    <row r="826" spans="1:20" ht="60" x14ac:dyDescent="0.25">
      <c r="A826" s="3">
        <v>824</v>
      </c>
      <c r="B826" s="1" t="s">
        <v>825</v>
      </c>
      <c r="C826" s="1" t="s">
        <v>4933</v>
      </c>
      <c r="D826">
        <v>1600</v>
      </c>
      <c r="E82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s="9">
        <f t="shared" si="48"/>
        <v>40286.290972222225</v>
      </c>
      <c r="L826" s="9">
        <f t="shared" si="49"/>
        <v>40250.242106481484</v>
      </c>
      <c r="M826" t="b">
        <v>0</v>
      </c>
      <c r="N826">
        <v>54</v>
      </c>
      <c r="O826" t="b">
        <v>1</v>
      </c>
      <c r="P826" t="s">
        <v>8275</v>
      </c>
      <c r="Q826" t="s">
        <v>8324</v>
      </c>
      <c r="R826" t="s">
        <v>8325</v>
      </c>
      <c r="S826" s="5">
        <f t="shared" si="50"/>
        <v>134.38124999999999</v>
      </c>
      <c r="T826" s="4">
        <f t="shared" si="51"/>
        <v>39.816666666666663</v>
      </c>
    </row>
    <row r="827" spans="1:20" ht="45" x14ac:dyDescent="0.25">
      <c r="A827" s="3">
        <v>825</v>
      </c>
      <c r="B827" s="1" t="s">
        <v>826</v>
      </c>
      <c r="C827" s="1" t="s">
        <v>4934</v>
      </c>
      <c r="D827">
        <v>12500</v>
      </c>
      <c r="E82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s="9">
        <f t="shared" si="48"/>
        <v>41211.306527777779</v>
      </c>
      <c r="L827" s="9">
        <f t="shared" si="49"/>
        <v>41186.306527777779</v>
      </c>
      <c r="M827" t="b">
        <v>0</v>
      </c>
      <c r="N827">
        <v>99</v>
      </c>
      <c r="O827" t="b">
        <v>1</v>
      </c>
      <c r="P827" t="s">
        <v>8275</v>
      </c>
      <c r="Q827" t="s">
        <v>8324</v>
      </c>
      <c r="R827" t="s">
        <v>8325</v>
      </c>
      <c r="S827" s="5">
        <f t="shared" si="50"/>
        <v>100.43200000000002</v>
      </c>
      <c r="T827" s="4">
        <f t="shared" si="51"/>
        <v>126.8080808080808</v>
      </c>
    </row>
    <row r="828" spans="1:20" ht="45" x14ac:dyDescent="0.25">
      <c r="A828" s="3">
        <v>826</v>
      </c>
      <c r="B828" s="1" t="s">
        <v>827</v>
      </c>
      <c r="C828" s="1" t="s">
        <v>4935</v>
      </c>
      <c r="D828">
        <v>5500</v>
      </c>
      <c r="E82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s="9">
        <f t="shared" si="48"/>
        <v>40993.996874999997</v>
      </c>
      <c r="L828" s="9">
        <f t="shared" si="49"/>
        <v>40973.038541666669</v>
      </c>
      <c r="M828" t="b">
        <v>0</v>
      </c>
      <c r="N828">
        <v>49</v>
      </c>
      <c r="O828" t="b">
        <v>1</v>
      </c>
      <c r="P828" t="s">
        <v>8275</v>
      </c>
      <c r="Q828" t="s">
        <v>8324</v>
      </c>
      <c r="R828" t="s">
        <v>8325</v>
      </c>
      <c r="S828" s="5">
        <f t="shared" si="50"/>
        <v>101.45454545454547</v>
      </c>
      <c r="T828" s="4">
        <f t="shared" si="51"/>
        <v>113.87755102040816</v>
      </c>
    </row>
    <row r="829" spans="1:20" ht="60" x14ac:dyDescent="0.25">
      <c r="A829" s="3">
        <v>827</v>
      </c>
      <c r="B829" s="1" t="s">
        <v>828</v>
      </c>
      <c r="C829" s="1" t="s">
        <v>4936</v>
      </c>
      <c r="D829">
        <v>300</v>
      </c>
      <c r="E829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s="9">
        <f t="shared" si="48"/>
        <v>40953.825694444444</v>
      </c>
      <c r="L829" s="9">
        <f t="shared" si="49"/>
        <v>40927.473460648151</v>
      </c>
      <c r="M829" t="b">
        <v>0</v>
      </c>
      <c r="N829">
        <v>11</v>
      </c>
      <c r="O829" t="b">
        <v>1</v>
      </c>
      <c r="P829" t="s">
        <v>8275</v>
      </c>
      <c r="Q829" t="s">
        <v>8324</v>
      </c>
      <c r="R829" t="s">
        <v>8325</v>
      </c>
      <c r="S829" s="5">
        <f t="shared" si="50"/>
        <v>103.33333333333334</v>
      </c>
      <c r="T829" s="4">
        <f t="shared" si="51"/>
        <v>28.181818181818183</v>
      </c>
    </row>
    <row r="830" spans="1:20" ht="60" x14ac:dyDescent="0.25">
      <c r="A830" s="3">
        <v>828</v>
      </c>
      <c r="B830" s="1" t="s">
        <v>829</v>
      </c>
      <c r="C830" s="1" t="s">
        <v>4937</v>
      </c>
      <c r="D830">
        <v>1300</v>
      </c>
      <c r="E830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s="9">
        <f t="shared" si="48"/>
        <v>41085.683333333334</v>
      </c>
      <c r="L830" s="9">
        <f t="shared" si="49"/>
        <v>41073.050717592596</v>
      </c>
      <c r="M830" t="b">
        <v>0</v>
      </c>
      <c r="N830">
        <v>38</v>
      </c>
      <c r="O830" t="b">
        <v>1</v>
      </c>
      <c r="P830" t="s">
        <v>8275</v>
      </c>
      <c r="Q830" t="s">
        <v>8324</v>
      </c>
      <c r="R830" t="s">
        <v>8325</v>
      </c>
      <c r="S830" s="5">
        <f t="shared" si="50"/>
        <v>107</v>
      </c>
      <c r="T830" s="4">
        <f t="shared" si="51"/>
        <v>36.60526315789474</v>
      </c>
    </row>
    <row r="831" spans="1:20" ht="60" x14ac:dyDescent="0.25">
      <c r="A831" s="3">
        <v>829</v>
      </c>
      <c r="B831" s="1" t="s">
        <v>830</v>
      </c>
      <c r="C831" s="1" t="s">
        <v>4938</v>
      </c>
      <c r="D831">
        <v>500</v>
      </c>
      <c r="E831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s="9">
        <f t="shared" si="48"/>
        <v>42564.801388888889</v>
      </c>
      <c r="L831" s="9">
        <f t="shared" si="49"/>
        <v>42504.801388888889</v>
      </c>
      <c r="M831" t="b">
        <v>0</v>
      </c>
      <c r="N831">
        <v>16</v>
      </c>
      <c r="O831" t="b">
        <v>1</v>
      </c>
      <c r="P831" t="s">
        <v>8275</v>
      </c>
      <c r="Q831" t="s">
        <v>8324</v>
      </c>
      <c r="R831" t="s">
        <v>8325</v>
      </c>
      <c r="S831" s="5">
        <f t="shared" si="50"/>
        <v>104</v>
      </c>
      <c r="T831" s="4">
        <f t="shared" si="51"/>
        <v>32.5</v>
      </c>
    </row>
    <row r="832" spans="1:20" ht="45" x14ac:dyDescent="0.25">
      <c r="A832" s="3">
        <v>830</v>
      </c>
      <c r="B832" s="1" t="s">
        <v>831</v>
      </c>
      <c r="C832" s="1" t="s">
        <v>4939</v>
      </c>
      <c r="D832">
        <v>1800</v>
      </c>
      <c r="E832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s="9">
        <f t="shared" si="48"/>
        <v>41355.484085648146</v>
      </c>
      <c r="L832" s="9">
        <f t="shared" si="49"/>
        <v>41325.525752314818</v>
      </c>
      <c r="M832" t="b">
        <v>0</v>
      </c>
      <c r="N832">
        <v>32</v>
      </c>
      <c r="O832" t="b">
        <v>1</v>
      </c>
      <c r="P832" t="s">
        <v>8275</v>
      </c>
      <c r="Q832" t="s">
        <v>8324</v>
      </c>
      <c r="R832" t="s">
        <v>8325</v>
      </c>
      <c r="S832" s="5">
        <f t="shared" si="50"/>
        <v>107.83333333333334</v>
      </c>
      <c r="T832" s="4">
        <f t="shared" si="51"/>
        <v>60.65625</v>
      </c>
    </row>
    <row r="833" spans="1:20" ht="45" x14ac:dyDescent="0.25">
      <c r="A833" s="3">
        <v>831</v>
      </c>
      <c r="B833" s="1" t="s">
        <v>832</v>
      </c>
      <c r="C833" s="1" t="s">
        <v>4940</v>
      </c>
      <c r="D833">
        <v>1500</v>
      </c>
      <c r="E833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s="9">
        <f t="shared" si="48"/>
        <v>41026.646921296298</v>
      </c>
      <c r="L833" s="9">
        <f t="shared" si="49"/>
        <v>40996.646921296298</v>
      </c>
      <c r="M833" t="b">
        <v>0</v>
      </c>
      <c r="N833">
        <v>20</v>
      </c>
      <c r="O833" t="b">
        <v>1</v>
      </c>
      <c r="P833" t="s">
        <v>8275</v>
      </c>
      <c r="Q833" t="s">
        <v>8324</v>
      </c>
      <c r="R833" t="s">
        <v>8325</v>
      </c>
      <c r="S833" s="5">
        <f t="shared" si="50"/>
        <v>233.33333333333334</v>
      </c>
      <c r="T833" s="4">
        <f t="shared" si="51"/>
        <v>175</v>
      </c>
    </row>
    <row r="834" spans="1:20" ht="60" x14ac:dyDescent="0.25">
      <c r="A834" s="3">
        <v>832</v>
      </c>
      <c r="B834" s="1" t="s">
        <v>833</v>
      </c>
      <c r="C834" s="1" t="s">
        <v>4941</v>
      </c>
      <c r="D834">
        <v>15000</v>
      </c>
      <c r="E83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s="9">
        <f t="shared" si="48"/>
        <v>40929.342361111114</v>
      </c>
      <c r="L834" s="9">
        <f t="shared" si="49"/>
        <v>40869.675173611111</v>
      </c>
      <c r="M834" t="b">
        <v>0</v>
      </c>
      <c r="N834">
        <v>154</v>
      </c>
      <c r="O834" t="b">
        <v>1</v>
      </c>
      <c r="P834" t="s">
        <v>8275</v>
      </c>
      <c r="Q834" t="s">
        <v>8324</v>
      </c>
      <c r="R834" t="s">
        <v>8325</v>
      </c>
      <c r="S834" s="5">
        <f t="shared" si="50"/>
        <v>100.60706666666665</v>
      </c>
      <c r="T834" s="4">
        <f t="shared" si="51"/>
        <v>97.993896103896105</v>
      </c>
    </row>
    <row r="835" spans="1:20" ht="15.75" x14ac:dyDescent="0.25">
      <c r="A835" s="3">
        <v>833</v>
      </c>
      <c r="B835" s="1" t="s">
        <v>834</v>
      </c>
      <c r="C835" s="1" t="s">
        <v>4942</v>
      </c>
      <c r="D835">
        <v>6000</v>
      </c>
      <c r="E83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s="9">
        <f t="shared" ref="K835:K898" si="52">(((I835/60)/60)/24)+DATE(1970,1,1)</f>
        <v>41748.878182870372</v>
      </c>
      <c r="L835" s="9">
        <f t="shared" ref="L835:L898" si="53">(((J835/60)/60)/24)+DATE(1970,1,1)</f>
        <v>41718.878182870372</v>
      </c>
      <c r="M835" t="b">
        <v>0</v>
      </c>
      <c r="N835">
        <v>41</v>
      </c>
      <c r="O835" t="b">
        <v>1</v>
      </c>
      <c r="P835" t="s">
        <v>8275</v>
      </c>
      <c r="Q835" t="s">
        <v>8324</v>
      </c>
      <c r="R835" t="s">
        <v>8325</v>
      </c>
      <c r="S835" s="5">
        <f t="shared" ref="S835:S898" si="54">+(E835/D835)*100</f>
        <v>101.66666666666666</v>
      </c>
      <c r="T835" s="4">
        <f t="shared" ref="T835:T898" si="55">+E835/N835</f>
        <v>148.78048780487805</v>
      </c>
    </row>
    <row r="836" spans="1:20" ht="60" x14ac:dyDescent="0.25">
      <c r="A836" s="3">
        <v>834</v>
      </c>
      <c r="B836" s="1" t="s">
        <v>835</v>
      </c>
      <c r="C836" s="1" t="s">
        <v>4943</v>
      </c>
      <c r="D836">
        <v>5500</v>
      </c>
      <c r="E83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s="9">
        <f t="shared" si="52"/>
        <v>41456.165972222225</v>
      </c>
      <c r="L836" s="9">
        <f t="shared" si="53"/>
        <v>41422.822824074072</v>
      </c>
      <c r="M836" t="b">
        <v>0</v>
      </c>
      <c r="N836">
        <v>75</v>
      </c>
      <c r="O836" t="b">
        <v>1</v>
      </c>
      <c r="P836" t="s">
        <v>8275</v>
      </c>
      <c r="Q836" t="s">
        <v>8324</v>
      </c>
      <c r="R836" t="s">
        <v>8325</v>
      </c>
      <c r="S836" s="5">
        <f t="shared" si="54"/>
        <v>131.0181818181818</v>
      </c>
      <c r="T836" s="4">
        <f t="shared" si="55"/>
        <v>96.08</v>
      </c>
    </row>
    <row r="837" spans="1:20" ht="60" x14ac:dyDescent="0.25">
      <c r="A837" s="3">
        <v>835</v>
      </c>
      <c r="B837" s="1" t="s">
        <v>836</v>
      </c>
      <c r="C837" s="1" t="s">
        <v>4944</v>
      </c>
      <c r="D837">
        <v>2000</v>
      </c>
      <c r="E83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s="9">
        <f t="shared" si="52"/>
        <v>41048.125</v>
      </c>
      <c r="L837" s="9">
        <f t="shared" si="53"/>
        <v>41005.45784722222</v>
      </c>
      <c r="M837" t="b">
        <v>0</v>
      </c>
      <c r="N837">
        <v>40</v>
      </c>
      <c r="O837" t="b">
        <v>1</v>
      </c>
      <c r="P837" t="s">
        <v>8275</v>
      </c>
      <c r="Q837" t="s">
        <v>8324</v>
      </c>
      <c r="R837" t="s">
        <v>8325</v>
      </c>
      <c r="S837" s="5">
        <f t="shared" si="54"/>
        <v>117.25000000000001</v>
      </c>
      <c r="T837" s="4">
        <f t="shared" si="55"/>
        <v>58.625</v>
      </c>
    </row>
    <row r="838" spans="1:20" ht="15.75" x14ac:dyDescent="0.25">
      <c r="A838" s="3">
        <v>836</v>
      </c>
      <c r="B838" s="1" t="s">
        <v>837</v>
      </c>
      <c r="C838" s="1" t="s">
        <v>4945</v>
      </c>
      <c r="D838">
        <v>5000</v>
      </c>
      <c r="E83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s="9">
        <f t="shared" si="52"/>
        <v>41554.056921296295</v>
      </c>
      <c r="L838" s="9">
        <f t="shared" si="53"/>
        <v>41524.056921296295</v>
      </c>
      <c r="M838" t="b">
        <v>0</v>
      </c>
      <c r="N838">
        <v>46</v>
      </c>
      <c r="O838" t="b">
        <v>1</v>
      </c>
      <c r="P838" t="s">
        <v>8275</v>
      </c>
      <c r="Q838" t="s">
        <v>8324</v>
      </c>
      <c r="R838" t="s">
        <v>8325</v>
      </c>
      <c r="S838" s="5">
        <f t="shared" si="54"/>
        <v>100.93039999999999</v>
      </c>
      <c r="T838" s="4">
        <f t="shared" si="55"/>
        <v>109.70695652173914</v>
      </c>
    </row>
    <row r="839" spans="1:20" ht="45" x14ac:dyDescent="0.25">
      <c r="A839" s="3">
        <v>837</v>
      </c>
      <c r="B839" s="1" t="s">
        <v>838</v>
      </c>
      <c r="C839" s="1" t="s">
        <v>4946</v>
      </c>
      <c r="D839">
        <v>2500</v>
      </c>
      <c r="E839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s="9">
        <f t="shared" si="52"/>
        <v>41760.998402777775</v>
      </c>
      <c r="L839" s="9">
        <f t="shared" si="53"/>
        <v>41730.998402777775</v>
      </c>
      <c r="M839" t="b">
        <v>0</v>
      </c>
      <c r="N839">
        <v>62</v>
      </c>
      <c r="O839" t="b">
        <v>1</v>
      </c>
      <c r="P839" t="s">
        <v>8275</v>
      </c>
      <c r="Q839" t="s">
        <v>8324</v>
      </c>
      <c r="R839" t="s">
        <v>8325</v>
      </c>
      <c r="S839" s="5">
        <f t="shared" si="54"/>
        <v>121.8</v>
      </c>
      <c r="T839" s="4">
        <f t="shared" si="55"/>
        <v>49.112903225806448</v>
      </c>
    </row>
    <row r="840" spans="1:20" ht="60" x14ac:dyDescent="0.25">
      <c r="A840" s="3">
        <v>838</v>
      </c>
      <c r="B840" s="1" t="s">
        <v>839</v>
      </c>
      <c r="C840" s="1" t="s">
        <v>4947</v>
      </c>
      <c r="D840">
        <v>2000</v>
      </c>
      <c r="E840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s="9">
        <f t="shared" si="52"/>
        <v>40925.897974537038</v>
      </c>
      <c r="L840" s="9">
        <f t="shared" si="53"/>
        <v>40895.897974537038</v>
      </c>
      <c r="M840" t="b">
        <v>0</v>
      </c>
      <c r="N840">
        <v>61</v>
      </c>
      <c r="O840" t="b">
        <v>1</v>
      </c>
      <c r="P840" t="s">
        <v>8275</v>
      </c>
      <c r="Q840" t="s">
        <v>8324</v>
      </c>
      <c r="R840" t="s">
        <v>8325</v>
      </c>
      <c r="S840" s="5">
        <f t="shared" si="54"/>
        <v>145.4</v>
      </c>
      <c r="T840" s="4">
        <f t="shared" si="55"/>
        <v>47.672131147540981</v>
      </c>
    </row>
    <row r="841" spans="1:20" ht="45" x14ac:dyDescent="0.25">
      <c r="A841" s="3">
        <v>839</v>
      </c>
      <c r="B841" s="1" t="s">
        <v>840</v>
      </c>
      <c r="C841" s="1" t="s">
        <v>4948</v>
      </c>
      <c r="D841">
        <v>5000</v>
      </c>
      <c r="E841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s="9">
        <f t="shared" si="52"/>
        <v>41174.763379629629</v>
      </c>
      <c r="L841" s="9">
        <f t="shared" si="53"/>
        <v>41144.763379629629</v>
      </c>
      <c r="M841" t="b">
        <v>0</v>
      </c>
      <c r="N841">
        <v>96</v>
      </c>
      <c r="O841" t="b">
        <v>1</v>
      </c>
      <c r="P841" t="s">
        <v>8275</v>
      </c>
      <c r="Q841" t="s">
        <v>8324</v>
      </c>
      <c r="R841" t="s">
        <v>8325</v>
      </c>
      <c r="S841" s="5">
        <f t="shared" si="54"/>
        <v>116.61660000000001</v>
      </c>
      <c r="T841" s="4">
        <f t="shared" si="55"/>
        <v>60.737812499999997</v>
      </c>
    </row>
    <row r="842" spans="1:20" ht="45" x14ac:dyDescent="0.25">
      <c r="A842" s="3">
        <v>840</v>
      </c>
      <c r="B842" s="1" t="s">
        <v>841</v>
      </c>
      <c r="C842" s="1" t="s">
        <v>4949</v>
      </c>
      <c r="D842">
        <v>10000</v>
      </c>
      <c r="E842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s="9">
        <f t="shared" si="52"/>
        <v>42637.226701388892</v>
      </c>
      <c r="L842" s="9">
        <f t="shared" si="53"/>
        <v>42607.226701388892</v>
      </c>
      <c r="M842" t="b">
        <v>0</v>
      </c>
      <c r="N842">
        <v>190</v>
      </c>
      <c r="O842" t="b">
        <v>1</v>
      </c>
      <c r="P842" t="s">
        <v>8276</v>
      </c>
      <c r="Q842" t="s">
        <v>8324</v>
      </c>
      <c r="R842" t="s">
        <v>8326</v>
      </c>
      <c r="S842" s="5">
        <f t="shared" si="54"/>
        <v>120.4166</v>
      </c>
      <c r="T842" s="4">
        <f t="shared" si="55"/>
        <v>63.37715789473684</v>
      </c>
    </row>
    <row r="843" spans="1:20" ht="60" x14ac:dyDescent="0.25">
      <c r="A843" s="3">
        <v>841</v>
      </c>
      <c r="B843" s="1" t="s">
        <v>842</v>
      </c>
      <c r="C843" s="1" t="s">
        <v>4950</v>
      </c>
      <c r="D843">
        <v>5000</v>
      </c>
      <c r="E843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s="9">
        <f t="shared" si="52"/>
        <v>41953.88035879629</v>
      </c>
      <c r="L843" s="9">
        <f t="shared" si="53"/>
        <v>41923.838692129626</v>
      </c>
      <c r="M843" t="b">
        <v>1</v>
      </c>
      <c r="N843">
        <v>94</v>
      </c>
      <c r="O843" t="b">
        <v>1</v>
      </c>
      <c r="P843" t="s">
        <v>8276</v>
      </c>
      <c r="Q843" t="s">
        <v>8324</v>
      </c>
      <c r="R843" t="s">
        <v>8326</v>
      </c>
      <c r="S843" s="5">
        <f t="shared" si="54"/>
        <v>101.32000000000001</v>
      </c>
      <c r="T843" s="4">
        <f t="shared" si="55"/>
        <v>53.893617021276597</v>
      </c>
    </row>
    <row r="844" spans="1:20" ht="45" x14ac:dyDescent="0.25">
      <c r="A844" s="3">
        <v>842</v>
      </c>
      <c r="B844" s="1" t="s">
        <v>843</v>
      </c>
      <c r="C844" s="1" t="s">
        <v>4951</v>
      </c>
      <c r="D844">
        <v>2500</v>
      </c>
      <c r="E84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s="9">
        <f t="shared" si="52"/>
        <v>41561.165972222225</v>
      </c>
      <c r="L844" s="9">
        <f t="shared" si="53"/>
        <v>41526.592395833337</v>
      </c>
      <c r="M844" t="b">
        <v>1</v>
      </c>
      <c r="N844">
        <v>39</v>
      </c>
      <c r="O844" t="b">
        <v>1</v>
      </c>
      <c r="P844" t="s">
        <v>8276</v>
      </c>
      <c r="Q844" t="s">
        <v>8324</v>
      </c>
      <c r="R844" t="s">
        <v>8326</v>
      </c>
      <c r="S844" s="5">
        <f t="shared" si="54"/>
        <v>104.32</v>
      </c>
      <c r="T844" s="4">
        <f t="shared" si="55"/>
        <v>66.871794871794876</v>
      </c>
    </row>
    <row r="845" spans="1:20" ht="60" x14ac:dyDescent="0.25">
      <c r="A845" s="3">
        <v>843</v>
      </c>
      <c r="B845" s="1" t="s">
        <v>844</v>
      </c>
      <c r="C845" s="1" t="s">
        <v>4952</v>
      </c>
      <c r="D845">
        <v>3000</v>
      </c>
      <c r="E84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s="9">
        <f t="shared" si="52"/>
        <v>42712.333333333328</v>
      </c>
      <c r="L845" s="9">
        <f t="shared" si="53"/>
        <v>42695.257870370369</v>
      </c>
      <c r="M845" t="b">
        <v>0</v>
      </c>
      <c r="N845">
        <v>127</v>
      </c>
      <c r="O845" t="b">
        <v>1</v>
      </c>
      <c r="P845" t="s">
        <v>8276</v>
      </c>
      <c r="Q845" t="s">
        <v>8324</v>
      </c>
      <c r="R845" t="s">
        <v>8326</v>
      </c>
      <c r="S845" s="5">
        <f t="shared" si="54"/>
        <v>267.13333333333333</v>
      </c>
      <c r="T845" s="4">
        <f t="shared" si="55"/>
        <v>63.102362204724407</v>
      </c>
    </row>
    <row r="846" spans="1:20" ht="60" x14ac:dyDescent="0.25">
      <c r="A846" s="3">
        <v>844</v>
      </c>
      <c r="B846" s="1" t="s">
        <v>845</v>
      </c>
      <c r="C846" s="1" t="s">
        <v>4953</v>
      </c>
      <c r="D846">
        <v>3000</v>
      </c>
      <c r="E84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s="9">
        <f t="shared" si="52"/>
        <v>41944.207638888889</v>
      </c>
      <c r="L846" s="9">
        <f t="shared" si="53"/>
        <v>41905.684629629628</v>
      </c>
      <c r="M846" t="b">
        <v>1</v>
      </c>
      <c r="N846">
        <v>159</v>
      </c>
      <c r="O846" t="b">
        <v>1</v>
      </c>
      <c r="P846" t="s">
        <v>8276</v>
      </c>
      <c r="Q846" t="s">
        <v>8324</v>
      </c>
      <c r="R846" t="s">
        <v>8326</v>
      </c>
      <c r="S846" s="5">
        <f t="shared" si="54"/>
        <v>194.13333333333333</v>
      </c>
      <c r="T846" s="4">
        <f t="shared" si="55"/>
        <v>36.628930817610062</v>
      </c>
    </row>
    <row r="847" spans="1:20" ht="45" x14ac:dyDescent="0.25">
      <c r="A847" s="3">
        <v>845</v>
      </c>
      <c r="B847" s="1" t="s">
        <v>846</v>
      </c>
      <c r="C847" s="1" t="s">
        <v>4954</v>
      </c>
      <c r="D847">
        <v>5000</v>
      </c>
      <c r="E84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s="9">
        <f t="shared" si="52"/>
        <v>42618.165972222225</v>
      </c>
      <c r="L847" s="9">
        <f t="shared" si="53"/>
        <v>42578.205972222218</v>
      </c>
      <c r="M847" t="b">
        <v>0</v>
      </c>
      <c r="N847">
        <v>177</v>
      </c>
      <c r="O847" t="b">
        <v>1</v>
      </c>
      <c r="P847" t="s">
        <v>8276</v>
      </c>
      <c r="Q847" t="s">
        <v>8324</v>
      </c>
      <c r="R847" t="s">
        <v>8326</v>
      </c>
      <c r="S847" s="5">
        <f t="shared" si="54"/>
        <v>120.3802</v>
      </c>
      <c r="T847" s="4">
        <f t="shared" si="55"/>
        <v>34.005706214689269</v>
      </c>
    </row>
    <row r="848" spans="1:20" ht="45" x14ac:dyDescent="0.25">
      <c r="A848" s="3">
        <v>846</v>
      </c>
      <c r="B848" s="1" t="s">
        <v>847</v>
      </c>
      <c r="C848" s="1" t="s">
        <v>4955</v>
      </c>
      <c r="D848">
        <v>1100</v>
      </c>
      <c r="E84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s="9">
        <f t="shared" si="52"/>
        <v>41708.583333333336</v>
      </c>
      <c r="L848" s="9">
        <f t="shared" si="53"/>
        <v>41694.391840277778</v>
      </c>
      <c r="M848" t="b">
        <v>0</v>
      </c>
      <c r="N848">
        <v>47</v>
      </c>
      <c r="O848" t="b">
        <v>1</v>
      </c>
      <c r="P848" t="s">
        <v>8276</v>
      </c>
      <c r="Q848" t="s">
        <v>8324</v>
      </c>
      <c r="R848" t="s">
        <v>8326</v>
      </c>
      <c r="S848" s="5">
        <f t="shared" si="54"/>
        <v>122.00090909090908</v>
      </c>
      <c r="T848" s="4">
        <f t="shared" si="55"/>
        <v>28.553404255319148</v>
      </c>
    </row>
    <row r="849" spans="1:20" ht="30" x14ac:dyDescent="0.25">
      <c r="A849" s="3">
        <v>847</v>
      </c>
      <c r="B849" s="1" t="s">
        <v>848</v>
      </c>
      <c r="C849" s="1" t="s">
        <v>4956</v>
      </c>
      <c r="D849">
        <v>10</v>
      </c>
      <c r="E849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s="9">
        <f t="shared" si="52"/>
        <v>42195.79833333334</v>
      </c>
      <c r="L849" s="9">
        <f t="shared" si="53"/>
        <v>42165.79833333334</v>
      </c>
      <c r="M849" t="b">
        <v>0</v>
      </c>
      <c r="N849">
        <v>1</v>
      </c>
      <c r="O849" t="b">
        <v>1</v>
      </c>
      <c r="P849" t="s">
        <v>8276</v>
      </c>
      <c r="Q849" t="s">
        <v>8324</v>
      </c>
      <c r="R849" t="s">
        <v>8326</v>
      </c>
      <c r="S849" s="5">
        <f t="shared" si="54"/>
        <v>100</v>
      </c>
      <c r="T849" s="4">
        <f t="shared" si="55"/>
        <v>10</v>
      </c>
    </row>
    <row r="850" spans="1:20" ht="45" x14ac:dyDescent="0.25">
      <c r="A850" s="3">
        <v>848</v>
      </c>
      <c r="B850" s="1" t="s">
        <v>849</v>
      </c>
      <c r="C850" s="1" t="s">
        <v>4957</v>
      </c>
      <c r="D850">
        <v>300</v>
      </c>
      <c r="E850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s="9">
        <f t="shared" si="52"/>
        <v>42108.792048611111</v>
      </c>
      <c r="L850" s="9">
        <f t="shared" si="53"/>
        <v>42078.792048611111</v>
      </c>
      <c r="M850" t="b">
        <v>0</v>
      </c>
      <c r="N850">
        <v>16</v>
      </c>
      <c r="O850" t="b">
        <v>1</v>
      </c>
      <c r="P850" t="s">
        <v>8276</v>
      </c>
      <c r="Q850" t="s">
        <v>8324</v>
      </c>
      <c r="R850" t="s">
        <v>8326</v>
      </c>
      <c r="S850" s="5">
        <f t="shared" si="54"/>
        <v>100</v>
      </c>
      <c r="T850" s="4">
        <f t="shared" si="55"/>
        <v>18.75</v>
      </c>
    </row>
    <row r="851" spans="1:20" ht="60" x14ac:dyDescent="0.25">
      <c r="A851" s="3">
        <v>849</v>
      </c>
      <c r="B851" s="1" t="s">
        <v>850</v>
      </c>
      <c r="C851" s="1" t="s">
        <v>4958</v>
      </c>
      <c r="D851">
        <v>4000</v>
      </c>
      <c r="E851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s="9">
        <f t="shared" si="52"/>
        <v>42079.107222222221</v>
      </c>
      <c r="L851" s="9">
        <f t="shared" si="53"/>
        <v>42051.148888888885</v>
      </c>
      <c r="M851" t="b">
        <v>0</v>
      </c>
      <c r="N851">
        <v>115</v>
      </c>
      <c r="O851" t="b">
        <v>1</v>
      </c>
      <c r="P851" t="s">
        <v>8276</v>
      </c>
      <c r="Q851" t="s">
        <v>8324</v>
      </c>
      <c r="R851" t="s">
        <v>8326</v>
      </c>
      <c r="S851" s="5">
        <f t="shared" si="54"/>
        <v>119.9</v>
      </c>
      <c r="T851" s="4">
        <f t="shared" si="55"/>
        <v>41.704347826086959</v>
      </c>
    </row>
    <row r="852" spans="1:20" ht="45" x14ac:dyDescent="0.25">
      <c r="A852" s="3">
        <v>850</v>
      </c>
      <c r="B852" s="1" t="s">
        <v>851</v>
      </c>
      <c r="C852" s="1" t="s">
        <v>4959</v>
      </c>
      <c r="D852">
        <v>4000</v>
      </c>
      <c r="E852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s="9">
        <f t="shared" si="52"/>
        <v>42485.207638888889</v>
      </c>
      <c r="L852" s="9">
        <f t="shared" si="53"/>
        <v>42452.827743055561</v>
      </c>
      <c r="M852" t="b">
        <v>0</v>
      </c>
      <c r="N852">
        <v>133</v>
      </c>
      <c r="O852" t="b">
        <v>1</v>
      </c>
      <c r="P852" t="s">
        <v>8276</v>
      </c>
      <c r="Q852" t="s">
        <v>8324</v>
      </c>
      <c r="R852" t="s">
        <v>8326</v>
      </c>
      <c r="S852" s="5">
        <f t="shared" si="54"/>
        <v>155.17499999999998</v>
      </c>
      <c r="T852" s="4">
        <f t="shared" si="55"/>
        <v>46.669172932330824</v>
      </c>
    </row>
    <row r="853" spans="1:20" ht="45" x14ac:dyDescent="0.25">
      <c r="A853" s="3">
        <v>851</v>
      </c>
      <c r="B853" s="1" t="s">
        <v>852</v>
      </c>
      <c r="C853" s="1" t="s">
        <v>4960</v>
      </c>
      <c r="D853">
        <v>2000</v>
      </c>
      <c r="E853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s="9">
        <f t="shared" si="52"/>
        <v>42582.822916666672</v>
      </c>
      <c r="L853" s="9">
        <f t="shared" si="53"/>
        <v>42522.880243055552</v>
      </c>
      <c r="M853" t="b">
        <v>0</v>
      </c>
      <c r="N853">
        <v>70</v>
      </c>
      <c r="O853" t="b">
        <v>1</v>
      </c>
      <c r="P853" t="s">
        <v>8276</v>
      </c>
      <c r="Q853" t="s">
        <v>8324</v>
      </c>
      <c r="R853" t="s">
        <v>8326</v>
      </c>
      <c r="S853" s="5">
        <f t="shared" si="54"/>
        <v>130.44999999999999</v>
      </c>
      <c r="T853" s="4">
        <f t="shared" si="55"/>
        <v>37.271428571428572</v>
      </c>
    </row>
    <row r="854" spans="1:20" ht="30" x14ac:dyDescent="0.25">
      <c r="A854" s="3">
        <v>852</v>
      </c>
      <c r="B854" s="1" t="s">
        <v>853</v>
      </c>
      <c r="C854" s="1" t="s">
        <v>4961</v>
      </c>
      <c r="D854">
        <v>3500</v>
      </c>
      <c r="E85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s="9">
        <f t="shared" si="52"/>
        <v>42667.875</v>
      </c>
      <c r="L854" s="9">
        <f t="shared" si="53"/>
        <v>42656.805497685185</v>
      </c>
      <c r="M854" t="b">
        <v>0</v>
      </c>
      <c r="N854">
        <v>62</v>
      </c>
      <c r="O854" t="b">
        <v>1</v>
      </c>
      <c r="P854" t="s">
        <v>8276</v>
      </c>
      <c r="Q854" t="s">
        <v>8324</v>
      </c>
      <c r="R854" t="s">
        <v>8326</v>
      </c>
      <c r="S854" s="5">
        <f t="shared" si="54"/>
        <v>104.97142857142859</v>
      </c>
      <c r="T854" s="4">
        <f t="shared" si="55"/>
        <v>59.258064516129032</v>
      </c>
    </row>
    <row r="855" spans="1:20" ht="45" x14ac:dyDescent="0.25">
      <c r="A855" s="3">
        <v>853</v>
      </c>
      <c r="B855" s="1" t="s">
        <v>854</v>
      </c>
      <c r="C855" s="1" t="s">
        <v>4962</v>
      </c>
      <c r="D855">
        <v>300</v>
      </c>
      <c r="E85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s="9">
        <f t="shared" si="52"/>
        <v>42051.832280092596</v>
      </c>
      <c r="L855" s="9">
        <f t="shared" si="53"/>
        <v>42021.832280092596</v>
      </c>
      <c r="M855" t="b">
        <v>0</v>
      </c>
      <c r="N855">
        <v>10</v>
      </c>
      <c r="O855" t="b">
        <v>1</v>
      </c>
      <c r="P855" t="s">
        <v>8276</v>
      </c>
      <c r="Q855" t="s">
        <v>8324</v>
      </c>
      <c r="R855" t="s">
        <v>8326</v>
      </c>
      <c r="S855" s="5">
        <f t="shared" si="54"/>
        <v>100</v>
      </c>
      <c r="T855" s="4">
        <f t="shared" si="55"/>
        <v>30</v>
      </c>
    </row>
    <row r="856" spans="1:20" ht="45" x14ac:dyDescent="0.25">
      <c r="A856" s="3">
        <v>854</v>
      </c>
      <c r="B856" s="1" t="s">
        <v>855</v>
      </c>
      <c r="C856" s="1" t="s">
        <v>4963</v>
      </c>
      <c r="D856">
        <v>27800</v>
      </c>
      <c r="E85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s="9">
        <f t="shared" si="52"/>
        <v>42732.212337962963</v>
      </c>
      <c r="L856" s="9">
        <f t="shared" si="53"/>
        <v>42702.212337962963</v>
      </c>
      <c r="M856" t="b">
        <v>0</v>
      </c>
      <c r="N856">
        <v>499</v>
      </c>
      <c r="O856" t="b">
        <v>1</v>
      </c>
      <c r="P856" t="s">
        <v>8276</v>
      </c>
      <c r="Q856" t="s">
        <v>8324</v>
      </c>
      <c r="R856" t="s">
        <v>8326</v>
      </c>
      <c r="S856" s="5">
        <f t="shared" si="54"/>
        <v>118.2205035971223</v>
      </c>
      <c r="T856" s="4">
        <f t="shared" si="55"/>
        <v>65.8623246492986</v>
      </c>
    </row>
    <row r="857" spans="1:20" ht="45" x14ac:dyDescent="0.25">
      <c r="A857" s="3">
        <v>855</v>
      </c>
      <c r="B857" s="1" t="s">
        <v>856</v>
      </c>
      <c r="C857" s="1" t="s">
        <v>4964</v>
      </c>
      <c r="D857">
        <v>1450</v>
      </c>
      <c r="E85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s="9">
        <f t="shared" si="52"/>
        <v>42575.125196759262</v>
      </c>
      <c r="L857" s="9">
        <f t="shared" si="53"/>
        <v>42545.125196759262</v>
      </c>
      <c r="M857" t="b">
        <v>0</v>
      </c>
      <c r="N857">
        <v>47</v>
      </c>
      <c r="O857" t="b">
        <v>1</v>
      </c>
      <c r="P857" t="s">
        <v>8276</v>
      </c>
      <c r="Q857" t="s">
        <v>8324</v>
      </c>
      <c r="R857" t="s">
        <v>8326</v>
      </c>
      <c r="S857" s="5">
        <f t="shared" si="54"/>
        <v>103.44827586206897</v>
      </c>
      <c r="T857" s="4">
        <f t="shared" si="55"/>
        <v>31.914893617021278</v>
      </c>
    </row>
    <row r="858" spans="1:20" ht="60" x14ac:dyDescent="0.25">
      <c r="A858" s="3">
        <v>856</v>
      </c>
      <c r="B858" s="1" t="s">
        <v>857</v>
      </c>
      <c r="C858" s="1" t="s">
        <v>4965</v>
      </c>
      <c r="D858">
        <v>250</v>
      </c>
      <c r="E85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s="9">
        <f t="shared" si="52"/>
        <v>42668.791666666672</v>
      </c>
      <c r="L858" s="9">
        <f t="shared" si="53"/>
        <v>42609.311990740738</v>
      </c>
      <c r="M858" t="b">
        <v>0</v>
      </c>
      <c r="N858">
        <v>28</v>
      </c>
      <c r="O858" t="b">
        <v>1</v>
      </c>
      <c r="P858" t="s">
        <v>8276</v>
      </c>
      <c r="Q858" t="s">
        <v>8324</v>
      </c>
      <c r="R858" t="s">
        <v>8326</v>
      </c>
      <c r="S858" s="5">
        <f t="shared" si="54"/>
        <v>218.00000000000003</v>
      </c>
      <c r="T858" s="4">
        <f t="shared" si="55"/>
        <v>19.464285714285715</v>
      </c>
    </row>
    <row r="859" spans="1:20" ht="45" x14ac:dyDescent="0.25">
      <c r="A859" s="3">
        <v>857</v>
      </c>
      <c r="B859" s="1" t="s">
        <v>858</v>
      </c>
      <c r="C859" s="1" t="s">
        <v>4966</v>
      </c>
      <c r="D859">
        <v>1200</v>
      </c>
      <c r="E859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s="9">
        <f t="shared" si="52"/>
        <v>42333.623043981483</v>
      </c>
      <c r="L859" s="9">
        <f t="shared" si="53"/>
        <v>42291.581377314811</v>
      </c>
      <c r="M859" t="b">
        <v>0</v>
      </c>
      <c r="N859">
        <v>24</v>
      </c>
      <c r="O859" t="b">
        <v>1</v>
      </c>
      <c r="P859" t="s">
        <v>8276</v>
      </c>
      <c r="Q859" t="s">
        <v>8324</v>
      </c>
      <c r="R859" t="s">
        <v>8326</v>
      </c>
      <c r="S859" s="5">
        <f t="shared" si="54"/>
        <v>100</v>
      </c>
      <c r="T859" s="4">
        <f t="shared" si="55"/>
        <v>50</v>
      </c>
    </row>
    <row r="860" spans="1:20" ht="60" x14ac:dyDescent="0.25">
      <c r="A860" s="3">
        <v>858</v>
      </c>
      <c r="B860" s="1" t="s">
        <v>859</v>
      </c>
      <c r="C860" s="1" t="s">
        <v>4967</v>
      </c>
      <c r="D860">
        <v>1200</v>
      </c>
      <c r="E860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s="9">
        <f t="shared" si="52"/>
        <v>42109.957638888889</v>
      </c>
      <c r="L860" s="9">
        <f t="shared" si="53"/>
        <v>42079.745578703703</v>
      </c>
      <c r="M860" t="b">
        <v>0</v>
      </c>
      <c r="N860">
        <v>76</v>
      </c>
      <c r="O860" t="b">
        <v>1</v>
      </c>
      <c r="P860" t="s">
        <v>8276</v>
      </c>
      <c r="Q860" t="s">
        <v>8324</v>
      </c>
      <c r="R860" t="s">
        <v>8326</v>
      </c>
      <c r="S860" s="5">
        <f t="shared" si="54"/>
        <v>144.00583333333333</v>
      </c>
      <c r="T860" s="4">
        <f t="shared" si="55"/>
        <v>22.737763157894737</v>
      </c>
    </row>
    <row r="861" spans="1:20" ht="45" x14ac:dyDescent="0.25">
      <c r="A861" s="3">
        <v>859</v>
      </c>
      <c r="B861" s="1" t="s">
        <v>860</v>
      </c>
      <c r="C861" s="1" t="s">
        <v>4968</v>
      </c>
      <c r="D861">
        <v>4000</v>
      </c>
      <c r="E861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s="9">
        <f t="shared" si="52"/>
        <v>42159</v>
      </c>
      <c r="L861" s="9">
        <f t="shared" si="53"/>
        <v>42128.820231481484</v>
      </c>
      <c r="M861" t="b">
        <v>0</v>
      </c>
      <c r="N861">
        <v>98</v>
      </c>
      <c r="O861" t="b">
        <v>1</v>
      </c>
      <c r="P861" t="s">
        <v>8276</v>
      </c>
      <c r="Q861" t="s">
        <v>8324</v>
      </c>
      <c r="R861" t="s">
        <v>8326</v>
      </c>
      <c r="S861" s="5">
        <f t="shared" si="54"/>
        <v>104.67500000000001</v>
      </c>
      <c r="T861" s="4">
        <f t="shared" si="55"/>
        <v>42.724489795918366</v>
      </c>
    </row>
    <row r="862" spans="1:20" ht="60" x14ac:dyDescent="0.25">
      <c r="A862" s="3">
        <v>860</v>
      </c>
      <c r="B862" s="1" t="s">
        <v>861</v>
      </c>
      <c r="C862" s="1" t="s">
        <v>4969</v>
      </c>
      <c r="D862">
        <v>14000</v>
      </c>
      <c r="E862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s="9">
        <f t="shared" si="52"/>
        <v>41600.524456018517</v>
      </c>
      <c r="L862" s="9">
        <f t="shared" si="53"/>
        <v>41570.482789351852</v>
      </c>
      <c r="M862" t="b">
        <v>0</v>
      </c>
      <c r="N862">
        <v>48</v>
      </c>
      <c r="O862" t="b">
        <v>0</v>
      </c>
      <c r="P862" t="s">
        <v>8277</v>
      </c>
      <c r="Q862" t="s">
        <v>8324</v>
      </c>
      <c r="R862" t="s">
        <v>8327</v>
      </c>
      <c r="S862" s="5">
        <f t="shared" si="54"/>
        <v>18.142857142857142</v>
      </c>
      <c r="T862" s="4">
        <f t="shared" si="55"/>
        <v>52.916666666666664</v>
      </c>
    </row>
    <row r="863" spans="1:20" ht="45" x14ac:dyDescent="0.25">
      <c r="A863" s="3">
        <v>861</v>
      </c>
      <c r="B863" s="1" t="s">
        <v>862</v>
      </c>
      <c r="C863" s="1" t="s">
        <v>4970</v>
      </c>
      <c r="D863">
        <v>4500</v>
      </c>
      <c r="E863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s="9">
        <f t="shared" si="52"/>
        <v>42629.965324074074</v>
      </c>
      <c r="L863" s="9">
        <f t="shared" si="53"/>
        <v>42599.965324074074</v>
      </c>
      <c r="M863" t="b">
        <v>0</v>
      </c>
      <c r="N863">
        <v>2</v>
      </c>
      <c r="O863" t="b">
        <v>0</v>
      </c>
      <c r="P863" t="s">
        <v>8277</v>
      </c>
      <c r="Q863" t="s">
        <v>8324</v>
      </c>
      <c r="R863" t="s">
        <v>8327</v>
      </c>
      <c r="S863" s="5">
        <f t="shared" si="54"/>
        <v>2.2444444444444445</v>
      </c>
      <c r="T863" s="4">
        <f t="shared" si="55"/>
        <v>50.5</v>
      </c>
    </row>
    <row r="864" spans="1:20" ht="45" x14ac:dyDescent="0.25">
      <c r="A864" s="3">
        <v>862</v>
      </c>
      <c r="B864" s="1" t="s">
        <v>863</v>
      </c>
      <c r="C864" s="1" t="s">
        <v>4971</v>
      </c>
      <c r="D864">
        <v>50000</v>
      </c>
      <c r="E86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s="9">
        <f t="shared" si="52"/>
        <v>41589.596620370372</v>
      </c>
      <c r="L864" s="9">
        <f t="shared" si="53"/>
        <v>41559.5549537037</v>
      </c>
      <c r="M864" t="b">
        <v>0</v>
      </c>
      <c r="N864">
        <v>4</v>
      </c>
      <c r="O864" t="b">
        <v>0</v>
      </c>
      <c r="P864" t="s">
        <v>8277</v>
      </c>
      <c r="Q864" t="s">
        <v>8324</v>
      </c>
      <c r="R864" t="s">
        <v>8327</v>
      </c>
      <c r="S864" s="5">
        <f t="shared" si="54"/>
        <v>0.33999999999999997</v>
      </c>
      <c r="T864" s="4">
        <f t="shared" si="55"/>
        <v>42.5</v>
      </c>
    </row>
    <row r="865" spans="1:20" ht="45" x14ac:dyDescent="0.25">
      <c r="A865" s="3">
        <v>863</v>
      </c>
      <c r="B865" s="1" t="s">
        <v>864</v>
      </c>
      <c r="C865" s="1" t="s">
        <v>4972</v>
      </c>
      <c r="D865">
        <v>2000</v>
      </c>
      <c r="E86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s="9">
        <f t="shared" si="52"/>
        <v>40951.117662037039</v>
      </c>
      <c r="L865" s="9">
        <f t="shared" si="53"/>
        <v>40921.117662037039</v>
      </c>
      <c r="M865" t="b">
        <v>0</v>
      </c>
      <c r="N865">
        <v>5</v>
      </c>
      <c r="O865" t="b">
        <v>0</v>
      </c>
      <c r="P865" t="s">
        <v>8277</v>
      </c>
      <c r="Q865" t="s">
        <v>8324</v>
      </c>
      <c r="R865" t="s">
        <v>8327</v>
      </c>
      <c r="S865" s="5">
        <f t="shared" si="54"/>
        <v>4.5</v>
      </c>
      <c r="T865" s="4">
        <f t="shared" si="55"/>
        <v>18</v>
      </c>
    </row>
    <row r="866" spans="1:20" ht="45" x14ac:dyDescent="0.25">
      <c r="A866" s="3">
        <v>864</v>
      </c>
      <c r="B866" s="1" t="s">
        <v>865</v>
      </c>
      <c r="C866" s="1" t="s">
        <v>4973</v>
      </c>
      <c r="D866">
        <v>6500</v>
      </c>
      <c r="E86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s="9">
        <f t="shared" si="52"/>
        <v>41563.415972222225</v>
      </c>
      <c r="L866" s="9">
        <f t="shared" si="53"/>
        <v>41541.106921296298</v>
      </c>
      <c r="M866" t="b">
        <v>0</v>
      </c>
      <c r="N866">
        <v>79</v>
      </c>
      <c r="O866" t="b">
        <v>0</v>
      </c>
      <c r="P866" t="s">
        <v>8277</v>
      </c>
      <c r="Q866" t="s">
        <v>8324</v>
      </c>
      <c r="R866" t="s">
        <v>8327</v>
      </c>
      <c r="S866" s="5">
        <f t="shared" si="54"/>
        <v>41.53846153846154</v>
      </c>
      <c r="T866" s="4">
        <f t="shared" si="55"/>
        <v>34.177215189873415</v>
      </c>
    </row>
    <row r="867" spans="1:20" ht="60" x14ac:dyDescent="0.25">
      <c r="A867" s="3">
        <v>865</v>
      </c>
      <c r="B867" s="1" t="s">
        <v>866</v>
      </c>
      <c r="C867" s="1" t="s">
        <v>4974</v>
      </c>
      <c r="D867">
        <v>2200</v>
      </c>
      <c r="E86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s="9">
        <f t="shared" si="52"/>
        <v>41290.77311342593</v>
      </c>
      <c r="L867" s="9">
        <f t="shared" si="53"/>
        <v>41230.77311342593</v>
      </c>
      <c r="M867" t="b">
        <v>0</v>
      </c>
      <c r="N867">
        <v>2</v>
      </c>
      <c r="O867" t="b">
        <v>0</v>
      </c>
      <c r="P867" t="s">
        <v>8277</v>
      </c>
      <c r="Q867" t="s">
        <v>8324</v>
      </c>
      <c r="R867" t="s">
        <v>8327</v>
      </c>
      <c r="S867" s="5">
        <f t="shared" si="54"/>
        <v>2.0454545454545454</v>
      </c>
      <c r="T867" s="4">
        <f t="shared" si="55"/>
        <v>22.5</v>
      </c>
    </row>
    <row r="868" spans="1:20" ht="45" x14ac:dyDescent="0.25">
      <c r="A868" s="3">
        <v>866</v>
      </c>
      <c r="B868" s="1" t="s">
        <v>867</v>
      </c>
      <c r="C868" s="1" t="s">
        <v>4975</v>
      </c>
      <c r="D868">
        <v>3500</v>
      </c>
      <c r="E86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s="9">
        <f t="shared" si="52"/>
        <v>42063.631944444445</v>
      </c>
      <c r="L868" s="9">
        <f t="shared" si="53"/>
        <v>42025.637939814813</v>
      </c>
      <c r="M868" t="b">
        <v>0</v>
      </c>
      <c r="N868">
        <v>11</v>
      </c>
      <c r="O868" t="b">
        <v>0</v>
      </c>
      <c r="P868" t="s">
        <v>8277</v>
      </c>
      <c r="Q868" t="s">
        <v>8324</v>
      </c>
      <c r="R868" t="s">
        <v>8327</v>
      </c>
      <c r="S868" s="5">
        <f t="shared" si="54"/>
        <v>18.285714285714285</v>
      </c>
      <c r="T868" s="4">
        <f t="shared" si="55"/>
        <v>58.18181818181818</v>
      </c>
    </row>
    <row r="869" spans="1:20" ht="60" x14ac:dyDescent="0.25">
      <c r="A869" s="3">
        <v>867</v>
      </c>
      <c r="B869" s="1" t="s">
        <v>868</v>
      </c>
      <c r="C869" s="1" t="s">
        <v>4976</v>
      </c>
      <c r="D869">
        <v>5000</v>
      </c>
      <c r="E869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s="9">
        <f t="shared" si="52"/>
        <v>40148.207638888889</v>
      </c>
      <c r="L869" s="9">
        <f t="shared" si="53"/>
        <v>40088.105393518519</v>
      </c>
      <c r="M869" t="b">
        <v>0</v>
      </c>
      <c r="N869">
        <v>11</v>
      </c>
      <c r="O869" t="b">
        <v>0</v>
      </c>
      <c r="P869" t="s">
        <v>8277</v>
      </c>
      <c r="Q869" t="s">
        <v>8324</v>
      </c>
      <c r="R869" t="s">
        <v>8327</v>
      </c>
      <c r="S869" s="5">
        <f t="shared" si="54"/>
        <v>24.02</v>
      </c>
      <c r="T869" s="4">
        <f t="shared" si="55"/>
        <v>109.18181818181819</v>
      </c>
    </row>
    <row r="870" spans="1:20" ht="60" x14ac:dyDescent="0.25">
      <c r="A870" s="3">
        <v>868</v>
      </c>
      <c r="B870" s="1" t="s">
        <v>869</v>
      </c>
      <c r="C870" s="1" t="s">
        <v>4977</v>
      </c>
      <c r="D870">
        <v>45000</v>
      </c>
      <c r="E870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s="9">
        <f t="shared" si="52"/>
        <v>41646.027754629627</v>
      </c>
      <c r="L870" s="9">
        <f t="shared" si="53"/>
        <v>41616.027754629627</v>
      </c>
      <c r="M870" t="b">
        <v>0</v>
      </c>
      <c r="N870">
        <v>1</v>
      </c>
      <c r="O870" t="b">
        <v>0</v>
      </c>
      <c r="P870" t="s">
        <v>8277</v>
      </c>
      <c r="Q870" t="s">
        <v>8324</v>
      </c>
      <c r="R870" t="s">
        <v>8327</v>
      </c>
      <c r="S870" s="5">
        <f t="shared" si="54"/>
        <v>0.1111111111111111</v>
      </c>
      <c r="T870" s="4">
        <f t="shared" si="55"/>
        <v>50</v>
      </c>
    </row>
    <row r="871" spans="1:20" ht="60" x14ac:dyDescent="0.25">
      <c r="A871" s="3">
        <v>869</v>
      </c>
      <c r="B871" s="1" t="s">
        <v>870</v>
      </c>
      <c r="C871" s="1" t="s">
        <v>4978</v>
      </c>
      <c r="D871">
        <v>8800</v>
      </c>
      <c r="E871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s="9">
        <f t="shared" si="52"/>
        <v>41372.803900462961</v>
      </c>
      <c r="L871" s="9">
        <f t="shared" si="53"/>
        <v>41342.845567129632</v>
      </c>
      <c r="M871" t="b">
        <v>0</v>
      </c>
      <c r="N871">
        <v>3</v>
      </c>
      <c r="O871" t="b">
        <v>0</v>
      </c>
      <c r="P871" t="s">
        <v>8277</v>
      </c>
      <c r="Q871" t="s">
        <v>8324</v>
      </c>
      <c r="R871" t="s">
        <v>8327</v>
      </c>
      <c r="S871" s="5">
        <f t="shared" si="54"/>
        <v>11.818181818181818</v>
      </c>
      <c r="T871" s="4">
        <f t="shared" si="55"/>
        <v>346.66666666666669</v>
      </c>
    </row>
    <row r="872" spans="1:20" ht="60" x14ac:dyDescent="0.25">
      <c r="A872" s="3">
        <v>870</v>
      </c>
      <c r="B872" s="1" t="s">
        <v>871</v>
      </c>
      <c r="C872" s="1" t="s">
        <v>4979</v>
      </c>
      <c r="D872">
        <v>20000</v>
      </c>
      <c r="E872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s="9">
        <f t="shared" si="52"/>
        <v>41518.022256944445</v>
      </c>
      <c r="L872" s="9">
        <f t="shared" si="53"/>
        <v>41488.022256944445</v>
      </c>
      <c r="M872" t="b">
        <v>0</v>
      </c>
      <c r="N872">
        <v>5</v>
      </c>
      <c r="O872" t="b">
        <v>0</v>
      </c>
      <c r="P872" t="s">
        <v>8277</v>
      </c>
      <c r="Q872" t="s">
        <v>8324</v>
      </c>
      <c r="R872" t="s">
        <v>8327</v>
      </c>
      <c r="S872" s="5">
        <f t="shared" si="54"/>
        <v>0.31</v>
      </c>
      <c r="T872" s="4">
        <f t="shared" si="55"/>
        <v>12.4</v>
      </c>
    </row>
    <row r="873" spans="1:20" ht="60" x14ac:dyDescent="0.25">
      <c r="A873" s="3">
        <v>871</v>
      </c>
      <c r="B873" s="1" t="s">
        <v>872</v>
      </c>
      <c r="C873" s="1" t="s">
        <v>4980</v>
      </c>
      <c r="D873">
        <v>6000</v>
      </c>
      <c r="E873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s="9">
        <f t="shared" si="52"/>
        <v>41607.602951388886</v>
      </c>
      <c r="L873" s="9">
        <f t="shared" si="53"/>
        <v>41577.561284722222</v>
      </c>
      <c r="M873" t="b">
        <v>0</v>
      </c>
      <c r="N873">
        <v>12</v>
      </c>
      <c r="O873" t="b">
        <v>0</v>
      </c>
      <c r="P873" t="s">
        <v>8277</v>
      </c>
      <c r="Q873" t="s">
        <v>8324</v>
      </c>
      <c r="R873" t="s">
        <v>8327</v>
      </c>
      <c r="S873" s="5">
        <f t="shared" si="54"/>
        <v>5.416666666666667</v>
      </c>
      <c r="T873" s="4">
        <f t="shared" si="55"/>
        <v>27.083333333333332</v>
      </c>
    </row>
    <row r="874" spans="1:20" ht="45" x14ac:dyDescent="0.25">
      <c r="A874" s="3">
        <v>872</v>
      </c>
      <c r="B874" s="1" t="s">
        <v>873</v>
      </c>
      <c r="C874" s="1" t="s">
        <v>4981</v>
      </c>
      <c r="D874">
        <v>8000</v>
      </c>
      <c r="E87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s="9">
        <f t="shared" si="52"/>
        <v>40612.825543981482</v>
      </c>
      <c r="L874" s="9">
        <f t="shared" si="53"/>
        <v>40567.825543981482</v>
      </c>
      <c r="M874" t="b">
        <v>0</v>
      </c>
      <c r="N874">
        <v>2</v>
      </c>
      <c r="O874" t="b">
        <v>0</v>
      </c>
      <c r="P874" t="s">
        <v>8277</v>
      </c>
      <c r="Q874" t="s">
        <v>8324</v>
      </c>
      <c r="R874" t="s">
        <v>8327</v>
      </c>
      <c r="S874" s="5">
        <f t="shared" si="54"/>
        <v>0.8125</v>
      </c>
      <c r="T874" s="4">
        <f t="shared" si="55"/>
        <v>32.5</v>
      </c>
    </row>
    <row r="875" spans="1:20" ht="45" x14ac:dyDescent="0.25">
      <c r="A875" s="3">
        <v>873</v>
      </c>
      <c r="B875" s="1" t="s">
        <v>874</v>
      </c>
      <c r="C875" s="1" t="s">
        <v>4982</v>
      </c>
      <c r="D875">
        <v>3500</v>
      </c>
      <c r="E87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s="9">
        <f t="shared" si="52"/>
        <v>41224.208796296298</v>
      </c>
      <c r="L875" s="9">
        <f t="shared" si="53"/>
        <v>41184.167129629634</v>
      </c>
      <c r="M875" t="b">
        <v>0</v>
      </c>
      <c r="N875">
        <v>5</v>
      </c>
      <c r="O875" t="b">
        <v>0</v>
      </c>
      <c r="P875" t="s">
        <v>8277</v>
      </c>
      <c r="Q875" t="s">
        <v>8324</v>
      </c>
      <c r="R875" t="s">
        <v>8327</v>
      </c>
      <c r="S875" s="5">
        <f t="shared" si="54"/>
        <v>1.2857142857142856</v>
      </c>
      <c r="T875" s="4">
        <f t="shared" si="55"/>
        <v>9</v>
      </c>
    </row>
    <row r="876" spans="1:20" ht="60" x14ac:dyDescent="0.25">
      <c r="A876" s="3">
        <v>874</v>
      </c>
      <c r="B876" s="1" t="s">
        <v>875</v>
      </c>
      <c r="C876" s="1" t="s">
        <v>4983</v>
      </c>
      <c r="D876">
        <v>3000</v>
      </c>
      <c r="E87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s="9">
        <f t="shared" si="52"/>
        <v>41398.583726851852</v>
      </c>
      <c r="L876" s="9">
        <f t="shared" si="53"/>
        <v>41368.583726851852</v>
      </c>
      <c r="M876" t="b">
        <v>0</v>
      </c>
      <c r="N876">
        <v>21</v>
      </c>
      <c r="O876" t="b">
        <v>0</v>
      </c>
      <c r="P876" t="s">
        <v>8277</v>
      </c>
      <c r="Q876" t="s">
        <v>8324</v>
      </c>
      <c r="R876" t="s">
        <v>8327</v>
      </c>
      <c r="S876" s="5">
        <f t="shared" si="54"/>
        <v>24.333333333333336</v>
      </c>
      <c r="T876" s="4">
        <f t="shared" si="55"/>
        <v>34.761904761904759</v>
      </c>
    </row>
    <row r="877" spans="1:20" ht="60" x14ac:dyDescent="0.25">
      <c r="A877" s="3">
        <v>875</v>
      </c>
      <c r="B877" s="1" t="s">
        <v>876</v>
      </c>
      <c r="C877" s="1" t="s">
        <v>4984</v>
      </c>
      <c r="D877">
        <v>5000</v>
      </c>
      <c r="E87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s="9">
        <f t="shared" si="52"/>
        <v>42268.723738425921</v>
      </c>
      <c r="L877" s="9">
        <f t="shared" si="53"/>
        <v>42248.723738425921</v>
      </c>
      <c r="M877" t="b">
        <v>0</v>
      </c>
      <c r="N877">
        <v>0</v>
      </c>
      <c r="O877" t="b">
        <v>0</v>
      </c>
      <c r="P877" t="s">
        <v>8277</v>
      </c>
      <c r="Q877" t="s">
        <v>8324</v>
      </c>
      <c r="R877" t="s">
        <v>8327</v>
      </c>
      <c r="S877" s="5">
        <f t="shared" si="54"/>
        <v>0</v>
      </c>
      <c r="T877" s="4" t="e">
        <f t="shared" si="55"/>
        <v>#DIV/0!</v>
      </c>
    </row>
    <row r="878" spans="1:20" ht="30" x14ac:dyDescent="0.25">
      <c r="A878" s="3">
        <v>876</v>
      </c>
      <c r="B878" s="1" t="s">
        <v>877</v>
      </c>
      <c r="C878" s="1" t="s">
        <v>4985</v>
      </c>
      <c r="D878">
        <v>3152</v>
      </c>
      <c r="E87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s="9">
        <f t="shared" si="52"/>
        <v>41309.496840277774</v>
      </c>
      <c r="L878" s="9">
        <f t="shared" si="53"/>
        <v>41276.496840277774</v>
      </c>
      <c r="M878" t="b">
        <v>0</v>
      </c>
      <c r="N878">
        <v>45</v>
      </c>
      <c r="O878" t="b">
        <v>0</v>
      </c>
      <c r="P878" t="s">
        <v>8277</v>
      </c>
      <c r="Q878" t="s">
        <v>8324</v>
      </c>
      <c r="R878" t="s">
        <v>8327</v>
      </c>
      <c r="S878" s="5">
        <f t="shared" si="54"/>
        <v>40.799492385786799</v>
      </c>
      <c r="T878" s="4">
        <f t="shared" si="55"/>
        <v>28.577777777777779</v>
      </c>
    </row>
    <row r="879" spans="1:20" ht="60" x14ac:dyDescent="0.25">
      <c r="A879" s="3">
        <v>877</v>
      </c>
      <c r="B879" s="1" t="s">
        <v>878</v>
      </c>
      <c r="C879" s="1" t="s">
        <v>4986</v>
      </c>
      <c r="D879">
        <v>2000</v>
      </c>
      <c r="E879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s="9">
        <f t="shared" si="52"/>
        <v>41627.788888888892</v>
      </c>
      <c r="L879" s="9">
        <f t="shared" si="53"/>
        <v>41597.788888888892</v>
      </c>
      <c r="M879" t="b">
        <v>0</v>
      </c>
      <c r="N879">
        <v>29</v>
      </c>
      <c r="O879" t="b">
        <v>0</v>
      </c>
      <c r="P879" t="s">
        <v>8277</v>
      </c>
      <c r="Q879" t="s">
        <v>8324</v>
      </c>
      <c r="R879" t="s">
        <v>8327</v>
      </c>
      <c r="S879" s="5">
        <f t="shared" si="54"/>
        <v>67.55</v>
      </c>
      <c r="T879" s="4">
        <f t="shared" si="55"/>
        <v>46.586206896551722</v>
      </c>
    </row>
    <row r="880" spans="1:20" ht="60" x14ac:dyDescent="0.25">
      <c r="A880" s="3">
        <v>878</v>
      </c>
      <c r="B880" s="1" t="s">
        <v>879</v>
      </c>
      <c r="C880" s="1" t="s">
        <v>4987</v>
      </c>
      <c r="D880">
        <v>5000</v>
      </c>
      <c r="E880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s="9">
        <f t="shared" si="52"/>
        <v>40535.232916666668</v>
      </c>
      <c r="L880" s="9">
        <f t="shared" si="53"/>
        <v>40505.232916666668</v>
      </c>
      <c r="M880" t="b">
        <v>0</v>
      </c>
      <c r="N880">
        <v>2</v>
      </c>
      <c r="O880" t="b">
        <v>0</v>
      </c>
      <c r="P880" t="s">
        <v>8277</v>
      </c>
      <c r="Q880" t="s">
        <v>8324</v>
      </c>
      <c r="R880" t="s">
        <v>8327</v>
      </c>
      <c r="S880" s="5">
        <f t="shared" si="54"/>
        <v>1.3</v>
      </c>
      <c r="T880" s="4">
        <f t="shared" si="55"/>
        <v>32.5</v>
      </c>
    </row>
    <row r="881" spans="1:20" ht="60" x14ac:dyDescent="0.25">
      <c r="A881" s="3">
        <v>879</v>
      </c>
      <c r="B881" s="1" t="s">
        <v>880</v>
      </c>
      <c r="C881" s="1" t="s">
        <v>4988</v>
      </c>
      <c r="D881">
        <v>2100</v>
      </c>
      <c r="E881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s="9">
        <f t="shared" si="52"/>
        <v>41058.829918981479</v>
      </c>
      <c r="L881" s="9">
        <f t="shared" si="53"/>
        <v>41037.829918981479</v>
      </c>
      <c r="M881" t="b">
        <v>0</v>
      </c>
      <c r="N881">
        <v>30</v>
      </c>
      <c r="O881" t="b">
        <v>0</v>
      </c>
      <c r="P881" t="s">
        <v>8277</v>
      </c>
      <c r="Q881" t="s">
        <v>8324</v>
      </c>
      <c r="R881" t="s">
        <v>8327</v>
      </c>
      <c r="S881" s="5">
        <f t="shared" si="54"/>
        <v>30.666666666666664</v>
      </c>
      <c r="T881" s="4">
        <f t="shared" si="55"/>
        <v>21.466666666666665</v>
      </c>
    </row>
    <row r="882" spans="1:20" ht="60" x14ac:dyDescent="0.25">
      <c r="A882" s="3">
        <v>880</v>
      </c>
      <c r="B882" s="1" t="s">
        <v>881</v>
      </c>
      <c r="C882" s="1" t="s">
        <v>4989</v>
      </c>
      <c r="D882">
        <v>3780</v>
      </c>
      <c r="E882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s="9">
        <f t="shared" si="52"/>
        <v>41212.32104166667</v>
      </c>
      <c r="L882" s="9">
        <f t="shared" si="53"/>
        <v>41179.32104166667</v>
      </c>
      <c r="M882" t="b">
        <v>0</v>
      </c>
      <c r="N882">
        <v>8</v>
      </c>
      <c r="O882" t="b">
        <v>0</v>
      </c>
      <c r="P882" t="s">
        <v>8278</v>
      </c>
      <c r="Q882" t="s">
        <v>8324</v>
      </c>
      <c r="R882" t="s">
        <v>8328</v>
      </c>
      <c r="S882" s="5">
        <f t="shared" si="54"/>
        <v>2.9894179894179893</v>
      </c>
      <c r="T882" s="4">
        <f t="shared" si="55"/>
        <v>14.125</v>
      </c>
    </row>
    <row r="883" spans="1:20" ht="45" x14ac:dyDescent="0.25">
      <c r="A883" s="3">
        <v>881</v>
      </c>
      <c r="B883" s="1" t="s">
        <v>882</v>
      </c>
      <c r="C883" s="1" t="s">
        <v>4990</v>
      </c>
      <c r="D883">
        <v>3750</v>
      </c>
      <c r="E883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s="9">
        <f t="shared" si="52"/>
        <v>40922.25099537037</v>
      </c>
      <c r="L883" s="9">
        <f t="shared" si="53"/>
        <v>40877.25099537037</v>
      </c>
      <c r="M883" t="b">
        <v>0</v>
      </c>
      <c r="N883">
        <v>1</v>
      </c>
      <c r="O883" t="b">
        <v>0</v>
      </c>
      <c r="P883" t="s">
        <v>8278</v>
      </c>
      <c r="Q883" t="s">
        <v>8324</v>
      </c>
      <c r="R883" t="s">
        <v>8328</v>
      </c>
      <c r="S883" s="5">
        <f t="shared" si="54"/>
        <v>0.8</v>
      </c>
      <c r="T883" s="4">
        <f t="shared" si="55"/>
        <v>30</v>
      </c>
    </row>
    <row r="884" spans="1:20" ht="60" x14ac:dyDescent="0.25">
      <c r="A884" s="3">
        <v>882</v>
      </c>
      <c r="B884" s="1" t="s">
        <v>883</v>
      </c>
      <c r="C884" s="1" t="s">
        <v>4991</v>
      </c>
      <c r="D884">
        <v>1500</v>
      </c>
      <c r="E88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s="9">
        <f t="shared" si="52"/>
        <v>40792.860532407409</v>
      </c>
      <c r="L884" s="9">
        <f t="shared" si="53"/>
        <v>40759.860532407409</v>
      </c>
      <c r="M884" t="b">
        <v>0</v>
      </c>
      <c r="N884">
        <v>14</v>
      </c>
      <c r="O884" t="b">
        <v>0</v>
      </c>
      <c r="P884" t="s">
        <v>8278</v>
      </c>
      <c r="Q884" t="s">
        <v>8324</v>
      </c>
      <c r="R884" t="s">
        <v>8328</v>
      </c>
      <c r="S884" s="5">
        <f t="shared" si="54"/>
        <v>20.133333333333333</v>
      </c>
      <c r="T884" s="4">
        <f t="shared" si="55"/>
        <v>21.571428571428573</v>
      </c>
    </row>
    <row r="885" spans="1:20" ht="60" x14ac:dyDescent="0.25">
      <c r="A885" s="3">
        <v>883</v>
      </c>
      <c r="B885" s="1" t="s">
        <v>884</v>
      </c>
      <c r="C885" s="1" t="s">
        <v>4992</v>
      </c>
      <c r="D885">
        <v>5000</v>
      </c>
      <c r="E88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s="9">
        <f t="shared" si="52"/>
        <v>42431.935590277775</v>
      </c>
      <c r="L885" s="9">
        <f t="shared" si="53"/>
        <v>42371.935590277775</v>
      </c>
      <c r="M885" t="b">
        <v>0</v>
      </c>
      <c r="N885">
        <v>24</v>
      </c>
      <c r="O885" t="b">
        <v>0</v>
      </c>
      <c r="P885" t="s">
        <v>8278</v>
      </c>
      <c r="Q885" t="s">
        <v>8324</v>
      </c>
      <c r="R885" t="s">
        <v>8328</v>
      </c>
      <c r="S885" s="5">
        <f t="shared" si="54"/>
        <v>40.020000000000003</v>
      </c>
      <c r="T885" s="4">
        <f t="shared" si="55"/>
        <v>83.375</v>
      </c>
    </row>
    <row r="886" spans="1:20" ht="45" x14ac:dyDescent="0.25">
      <c r="A886" s="3">
        <v>884</v>
      </c>
      <c r="B886" s="1" t="s">
        <v>885</v>
      </c>
      <c r="C886" s="1" t="s">
        <v>4993</v>
      </c>
      <c r="D886">
        <v>2000</v>
      </c>
      <c r="E88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s="9">
        <f t="shared" si="52"/>
        <v>41041.104861111111</v>
      </c>
      <c r="L886" s="9">
        <f t="shared" si="53"/>
        <v>40981.802615740737</v>
      </c>
      <c r="M886" t="b">
        <v>0</v>
      </c>
      <c r="N886">
        <v>2</v>
      </c>
      <c r="O886" t="b">
        <v>0</v>
      </c>
      <c r="P886" t="s">
        <v>8278</v>
      </c>
      <c r="Q886" t="s">
        <v>8324</v>
      </c>
      <c r="R886" t="s">
        <v>8328</v>
      </c>
      <c r="S886" s="5">
        <f t="shared" si="54"/>
        <v>1</v>
      </c>
      <c r="T886" s="4">
        <f t="shared" si="55"/>
        <v>10</v>
      </c>
    </row>
    <row r="887" spans="1:20" ht="45" x14ac:dyDescent="0.25">
      <c r="A887" s="3">
        <v>885</v>
      </c>
      <c r="B887" s="1" t="s">
        <v>886</v>
      </c>
      <c r="C887" s="1" t="s">
        <v>4994</v>
      </c>
      <c r="D887">
        <v>1000</v>
      </c>
      <c r="E88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s="9">
        <f t="shared" si="52"/>
        <v>42734.941099537042</v>
      </c>
      <c r="L887" s="9">
        <f t="shared" si="53"/>
        <v>42713.941099537042</v>
      </c>
      <c r="M887" t="b">
        <v>0</v>
      </c>
      <c r="N887">
        <v>21</v>
      </c>
      <c r="O887" t="b">
        <v>0</v>
      </c>
      <c r="P887" t="s">
        <v>8278</v>
      </c>
      <c r="Q887" t="s">
        <v>8324</v>
      </c>
      <c r="R887" t="s">
        <v>8328</v>
      </c>
      <c r="S887" s="5">
        <f t="shared" si="54"/>
        <v>75</v>
      </c>
      <c r="T887" s="4">
        <f t="shared" si="55"/>
        <v>35.714285714285715</v>
      </c>
    </row>
    <row r="888" spans="1:20" ht="60" x14ac:dyDescent="0.25">
      <c r="A888" s="3">
        <v>886</v>
      </c>
      <c r="B888" s="1" t="s">
        <v>887</v>
      </c>
      <c r="C888" s="1" t="s">
        <v>4995</v>
      </c>
      <c r="D888">
        <v>500</v>
      </c>
      <c r="E88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s="9">
        <f t="shared" si="52"/>
        <v>42628.870520833334</v>
      </c>
      <c r="L888" s="9">
        <f t="shared" si="53"/>
        <v>42603.870520833334</v>
      </c>
      <c r="M888" t="b">
        <v>0</v>
      </c>
      <c r="N888">
        <v>7</v>
      </c>
      <c r="O888" t="b">
        <v>0</v>
      </c>
      <c r="P888" t="s">
        <v>8278</v>
      </c>
      <c r="Q888" t="s">
        <v>8324</v>
      </c>
      <c r="R888" t="s">
        <v>8328</v>
      </c>
      <c r="S888" s="5">
        <f t="shared" si="54"/>
        <v>41</v>
      </c>
      <c r="T888" s="4">
        <f t="shared" si="55"/>
        <v>29.285714285714285</v>
      </c>
    </row>
    <row r="889" spans="1:20" ht="60" x14ac:dyDescent="0.25">
      <c r="A889" s="3">
        <v>887</v>
      </c>
      <c r="B889" s="1" t="s">
        <v>888</v>
      </c>
      <c r="C889" s="1" t="s">
        <v>4996</v>
      </c>
      <c r="D889">
        <v>1000</v>
      </c>
      <c r="E889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s="9">
        <f t="shared" si="52"/>
        <v>41056.958969907406</v>
      </c>
      <c r="L889" s="9">
        <f t="shared" si="53"/>
        <v>41026.958969907406</v>
      </c>
      <c r="M889" t="b">
        <v>0</v>
      </c>
      <c r="N889">
        <v>0</v>
      </c>
      <c r="O889" t="b">
        <v>0</v>
      </c>
      <c r="P889" t="s">
        <v>8278</v>
      </c>
      <c r="Q889" t="s">
        <v>8324</v>
      </c>
      <c r="R889" t="s">
        <v>8328</v>
      </c>
      <c r="S889" s="5">
        <f t="shared" si="54"/>
        <v>0</v>
      </c>
      <c r="T889" s="4" t="e">
        <f t="shared" si="55"/>
        <v>#DIV/0!</v>
      </c>
    </row>
    <row r="890" spans="1:20" ht="60" x14ac:dyDescent="0.25">
      <c r="A890" s="3">
        <v>888</v>
      </c>
      <c r="B890" s="1" t="s">
        <v>889</v>
      </c>
      <c r="C890" s="1" t="s">
        <v>4997</v>
      </c>
      <c r="D890">
        <v>1000</v>
      </c>
      <c r="E890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s="9">
        <f t="shared" si="52"/>
        <v>40787.25</v>
      </c>
      <c r="L890" s="9">
        <f t="shared" si="53"/>
        <v>40751.753298611111</v>
      </c>
      <c r="M890" t="b">
        <v>0</v>
      </c>
      <c r="N890">
        <v>4</v>
      </c>
      <c r="O890" t="b">
        <v>0</v>
      </c>
      <c r="P890" t="s">
        <v>8278</v>
      </c>
      <c r="Q890" t="s">
        <v>8324</v>
      </c>
      <c r="R890" t="s">
        <v>8328</v>
      </c>
      <c r="S890" s="5">
        <f t="shared" si="54"/>
        <v>7.1999999999999993</v>
      </c>
      <c r="T890" s="4">
        <f t="shared" si="55"/>
        <v>18</v>
      </c>
    </row>
    <row r="891" spans="1:20" ht="45" x14ac:dyDescent="0.25">
      <c r="A891" s="3">
        <v>889</v>
      </c>
      <c r="B891" s="1" t="s">
        <v>890</v>
      </c>
      <c r="C891" s="1" t="s">
        <v>4998</v>
      </c>
      <c r="D891">
        <v>25000</v>
      </c>
      <c r="E891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s="9">
        <f t="shared" si="52"/>
        <v>41917.784062500003</v>
      </c>
      <c r="L891" s="9">
        <f t="shared" si="53"/>
        <v>41887.784062500003</v>
      </c>
      <c r="M891" t="b">
        <v>0</v>
      </c>
      <c r="N891">
        <v>32</v>
      </c>
      <c r="O891" t="b">
        <v>0</v>
      </c>
      <c r="P891" t="s">
        <v>8278</v>
      </c>
      <c r="Q891" t="s">
        <v>8324</v>
      </c>
      <c r="R891" t="s">
        <v>8328</v>
      </c>
      <c r="S891" s="5">
        <f t="shared" si="54"/>
        <v>9.4412800000000008</v>
      </c>
      <c r="T891" s="4">
        <f t="shared" si="55"/>
        <v>73.760000000000005</v>
      </c>
    </row>
    <row r="892" spans="1:20" ht="60" x14ac:dyDescent="0.25">
      <c r="A892" s="3">
        <v>890</v>
      </c>
      <c r="B892" s="1" t="s">
        <v>891</v>
      </c>
      <c r="C892" s="1" t="s">
        <v>4999</v>
      </c>
      <c r="D892">
        <v>3000</v>
      </c>
      <c r="E892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s="9">
        <f t="shared" si="52"/>
        <v>41599.740497685183</v>
      </c>
      <c r="L892" s="9">
        <f t="shared" si="53"/>
        <v>41569.698831018519</v>
      </c>
      <c r="M892" t="b">
        <v>0</v>
      </c>
      <c r="N892">
        <v>4</v>
      </c>
      <c r="O892" t="b">
        <v>0</v>
      </c>
      <c r="P892" t="s">
        <v>8278</v>
      </c>
      <c r="Q892" t="s">
        <v>8324</v>
      </c>
      <c r="R892" t="s">
        <v>8328</v>
      </c>
      <c r="S892" s="5">
        <f t="shared" si="54"/>
        <v>4.1666666666666661</v>
      </c>
      <c r="T892" s="4">
        <f t="shared" si="55"/>
        <v>31.25</v>
      </c>
    </row>
    <row r="893" spans="1:20" ht="60" x14ac:dyDescent="0.25">
      <c r="A893" s="3">
        <v>891</v>
      </c>
      <c r="B893" s="1" t="s">
        <v>892</v>
      </c>
      <c r="C893" s="1" t="s">
        <v>5000</v>
      </c>
      <c r="D893">
        <v>8000</v>
      </c>
      <c r="E893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s="9">
        <f t="shared" si="52"/>
        <v>41872.031597222223</v>
      </c>
      <c r="L893" s="9">
        <f t="shared" si="53"/>
        <v>41842.031597222223</v>
      </c>
      <c r="M893" t="b">
        <v>0</v>
      </c>
      <c r="N893">
        <v>9</v>
      </c>
      <c r="O893" t="b">
        <v>0</v>
      </c>
      <c r="P893" t="s">
        <v>8278</v>
      </c>
      <c r="Q893" t="s">
        <v>8324</v>
      </c>
      <c r="R893" t="s">
        <v>8328</v>
      </c>
      <c r="S893" s="5">
        <f t="shared" si="54"/>
        <v>3.25</v>
      </c>
      <c r="T893" s="4">
        <f t="shared" si="55"/>
        <v>28.888888888888889</v>
      </c>
    </row>
    <row r="894" spans="1:20" ht="60" x14ac:dyDescent="0.25">
      <c r="A894" s="3">
        <v>892</v>
      </c>
      <c r="B894" s="1" t="s">
        <v>893</v>
      </c>
      <c r="C894" s="1" t="s">
        <v>5001</v>
      </c>
      <c r="D894">
        <v>6000</v>
      </c>
      <c r="E89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s="9">
        <f t="shared" si="52"/>
        <v>40391.166666666664</v>
      </c>
      <c r="L894" s="9">
        <f t="shared" si="53"/>
        <v>40304.20003472222</v>
      </c>
      <c r="M894" t="b">
        <v>0</v>
      </c>
      <c r="N894">
        <v>17</v>
      </c>
      <c r="O894" t="b">
        <v>0</v>
      </c>
      <c r="P894" t="s">
        <v>8278</v>
      </c>
      <c r="Q894" t="s">
        <v>8324</v>
      </c>
      <c r="R894" t="s">
        <v>8328</v>
      </c>
      <c r="S894" s="5">
        <f t="shared" si="54"/>
        <v>40.75</v>
      </c>
      <c r="T894" s="4">
        <f t="shared" si="55"/>
        <v>143.8235294117647</v>
      </c>
    </row>
    <row r="895" spans="1:20" ht="45" x14ac:dyDescent="0.25">
      <c r="A895" s="3">
        <v>893</v>
      </c>
      <c r="B895" s="1" t="s">
        <v>894</v>
      </c>
      <c r="C895" s="1" t="s">
        <v>5002</v>
      </c>
      <c r="D895">
        <v>2000</v>
      </c>
      <c r="E89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s="9">
        <f t="shared" si="52"/>
        <v>42095.856053240743</v>
      </c>
      <c r="L895" s="9">
        <f t="shared" si="53"/>
        <v>42065.897719907407</v>
      </c>
      <c r="M895" t="b">
        <v>0</v>
      </c>
      <c r="N895">
        <v>5</v>
      </c>
      <c r="O895" t="b">
        <v>0</v>
      </c>
      <c r="P895" t="s">
        <v>8278</v>
      </c>
      <c r="Q895" t="s">
        <v>8324</v>
      </c>
      <c r="R895" t="s">
        <v>8328</v>
      </c>
      <c r="S895" s="5">
        <f t="shared" si="54"/>
        <v>10</v>
      </c>
      <c r="T895" s="4">
        <f t="shared" si="55"/>
        <v>40</v>
      </c>
    </row>
    <row r="896" spans="1:20" ht="60" x14ac:dyDescent="0.25">
      <c r="A896" s="3">
        <v>894</v>
      </c>
      <c r="B896" s="1" t="s">
        <v>895</v>
      </c>
      <c r="C896" s="1" t="s">
        <v>5003</v>
      </c>
      <c r="D896">
        <v>20000</v>
      </c>
      <c r="E89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s="9">
        <f t="shared" si="52"/>
        <v>42526.981597222228</v>
      </c>
      <c r="L896" s="9">
        <f t="shared" si="53"/>
        <v>42496.981597222228</v>
      </c>
      <c r="M896" t="b">
        <v>0</v>
      </c>
      <c r="N896">
        <v>53</v>
      </c>
      <c r="O896" t="b">
        <v>0</v>
      </c>
      <c r="P896" t="s">
        <v>8278</v>
      </c>
      <c r="Q896" t="s">
        <v>8324</v>
      </c>
      <c r="R896" t="s">
        <v>8328</v>
      </c>
      <c r="S896" s="5">
        <f t="shared" si="54"/>
        <v>39.17</v>
      </c>
      <c r="T896" s="4">
        <f t="shared" si="55"/>
        <v>147.81132075471697</v>
      </c>
    </row>
    <row r="897" spans="1:20" ht="60" x14ac:dyDescent="0.25">
      <c r="A897" s="3">
        <v>895</v>
      </c>
      <c r="B897" s="1" t="s">
        <v>896</v>
      </c>
      <c r="C897" s="1" t="s">
        <v>5004</v>
      </c>
      <c r="D897">
        <v>8000</v>
      </c>
      <c r="E89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s="9">
        <f t="shared" si="52"/>
        <v>40476.127650462964</v>
      </c>
      <c r="L897" s="9">
        <f t="shared" si="53"/>
        <v>40431.127650462964</v>
      </c>
      <c r="M897" t="b">
        <v>0</v>
      </c>
      <c r="N897">
        <v>7</v>
      </c>
      <c r="O897" t="b">
        <v>0</v>
      </c>
      <c r="P897" t="s">
        <v>8278</v>
      </c>
      <c r="Q897" t="s">
        <v>8324</v>
      </c>
      <c r="R897" t="s">
        <v>8328</v>
      </c>
      <c r="S897" s="5">
        <f t="shared" si="54"/>
        <v>2.4375</v>
      </c>
      <c r="T897" s="4">
        <f t="shared" si="55"/>
        <v>27.857142857142858</v>
      </c>
    </row>
    <row r="898" spans="1:20" ht="60" x14ac:dyDescent="0.25">
      <c r="A898" s="3">
        <v>896</v>
      </c>
      <c r="B898" s="1" t="s">
        <v>897</v>
      </c>
      <c r="C898" s="1" t="s">
        <v>5005</v>
      </c>
      <c r="D898">
        <v>8000</v>
      </c>
      <c r="E89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s="9">
        <f t="shared" si="52"/>
        <v>42244.166666666672</v>
      </c>
      <c r="L898" s="9">
        <f t="shared" si="53"/>
        <v>42218.872986111113</v>
      </c>
      <c r="M898" t="b">
        <v>0</v>
      </c>
      <c r="N898">
        <v>72</v>
      </c>
      <c r="O898" t="b">
        <v>0</v>
      </c>
      <c r="P898" t="s">
        <v>8278</v>
      </c>
      <c r="Q898" t="s">
        <v>8324</v>
      </c>
      <c r="R898" t="s">
        <v>8328</v>
      </c>
      <c r="S898" s="5">
        <f t="shared" si="54"/>
        <v>40</v>
      </c>
      <c r="T898" s="4">
        <f t="shared" si="55"/>
        <v>44.444444444444443</v>
      </c>
    </row>
    <row r="899" spans="1:20" ht="60" x14ac:dyDescent="0.25">
      <c r="A899" s="3">
        <v>897</v>
      </c>
      <c r="B899" s="1" t="s">
        <v>898</v>
      </c>
      <c r="C899" s="1" t="s">
        <v>5006</v>
      </c>
      <c r="D899">
        <v>3000</v>
      </c>
      <c r="E899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s="9">
        <f t="shared" ref="K899:K962" si="56">(((I899/60)/60)/24)+DATE(1970,1,1)</f>
        <v>41241.730416666665</v>
      </c>
      <c r="L899" s="9">
        <f t="shared" ref="L899:L962" si="57">(((J899/60)/60)/24)+DATE(1970,1,1)</f>
        <v>41211.688750000001</v>
      </c>
      <c r="M899" t="b">
        <v>0</v>
      </c>
      <c r="N899">
        <v>0</v>
      </c>
      <c r="O899" t="b">
        <v>0</v>
      </c>
      <c r="P899" t="s">
        <v>8278</v>
      </c>
      <c r="Q899" t="s">
        <v>8324</v>
      </c>
      <c r="R899" t="s">
        <v>8328</v>
      </c>
      <c r="S899" s="5">
        <f t="shared" ref="S899:S962" si="58">+(E899/D899)*100</f>
        <v>0</v>
      </c>
      <c r="T899" s="4" t="e">
        <f t="shared" ref="T899:T962" si="59">+E899/N899</f>
        <v>#DIV/0!</v>
      </c>
    </row>
    <row r="900" spans="1:20" ht="60" x14ac:dyDescent="0.25">
      <c r="A900" s="3">
        <v>898</v>
      </c>
      <c r="B900" s="1" t="s">
        <v>899</v>
      </c>
      <c r="C900" s="1" t="s">
        <v>5007</v>
      </c>
      <c r="D900">
        <v>2500</v>
      </c>
      <c r="E900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s="9">
        <f t="shared" si="56"/>
        <v>40923.758217592593</v>
      </c>
      <c r="L900" s="9">
        <f t="shared" si="57"/>
        <v>40878.758217592593</v>
      </c>
      <c r="M900" t="b">
        <v>0</v>
      </c>
      <c r="N900">
        <v>2</v>
      </c>
      <c r="O900" t="b">
        <v>0</v>
      </c>
      <c r="P900" t="s">
        <v>8278</v>
      </c>
      <c r="Q900" t="s">
        <v>8324</v>
      </c>
      <c r="R900" t="s">
        <v>8328</v>
      </c>
      <c r="S900" s="5">
        <f t="shared" si="58"/>
        <v>2.8000000000000003</v>
      </c>
      <c r="T900" s="4">
        <f t="shared" si="59"/>
        <v>35</v>
      </c>
    </row>
    <row r="901" spans="1:20" ht="45" x14ac:dyDescent="0.25">
      <c r="A901" s="3">
        <v>899</v>
      </c>
      <c r="B901" s="1" t="s">
        <v>900</v>
      </c>
      <c r="C901" s="1" t="s">
        <v>5008</v>
      </c>
      <c r="D901">
        <v>750</v>
      </c>
      <c r="E901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s="9">
        <f t="shared" si="56"/>
        <v>40691.099097222221</v>
      </c>
      <c r="L901" s="9">
        <f t="shared" si="57"/>
        <v>40646.099097222221</v>
      </c>
      <c r="M901" t="b">
        <v>0</v>
      </c>
      <c r="N901">
        <v>8</v>
      </c>
      <c r="O901" t="b">
        <v>0</v>
      </c>
      <c r="P901" t="s">
        <v>8278</v>
      </c>
      <c r="Q901" t="s">
        <v>8324</v>
      </c>
      <c r="R901" t="s">
        <v>8328</v>
      </c>
      <c r="S901" s="5">
        <f t="shared" si="58"/>
        <v>37.333333333333336</v>
      </c>
      <c r="T901" s="4">
        <f t="shared" si="59"/>
        <v>35</v>
      </c>
    </row>
    <row r="902" spans="1:20" ht="45" x14ac:dyDescent="0.25">
      <c r="A902" s="3">
        <v>900</v>
      </c>
      <c r="B902" s="1" t="s">
        <v>901</v>
      </c>
      <c r="C902" s="1" t="s">
        <v>5009</v>
      </c>
      <c r="D902">
        <v>5000</v>
      </c>
      <c r="E902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s="9">
        <f t="shared" si="56"/>
        <v>42459.807893518519</v>
      </c>
      <c r="L902" s="9">
        <f t="shared" si="57"/>
        <v>42429.84956018519</v>
      </c>
      <c r="M902" t="b">
        <v>0</v>
      </c>
      <c r="N902">
        <v>2</v>
      </c>
      <c r="O902" t="b">
        <v>0</v>
      </c>
      <c r="P902" t="s">
        <v>8277</v>
      </c>
      <c r="Q902" t="s">
        <v>8324</v>
      </c>
      <c r="R902" t="s">
        <v>8327</v>
      </c>
      <c r="S902" s="5">
        <f t="shared" si="58"/>
        <v>0.42</v>
      </c>
      <c r="T902" s="4">
        <f t="shared" si="59"/>
        <v>10.5</v>
      </c>
    </row>
    <row r="903" spans="1:20" ht="60" x14ac:dyDescent="0.25">
      <c r="A903" s="3">
        <v>901</v>
      </c>
      <c r="B903" s="1" t="s">
        <v>902</v>
      </c>
      <c r="C903" s="1" t="s">
        <v>5010</v>
      </c>
      <c r="D903">
        <v>6500</v>
      </c>
      <c r="E903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s="9">
        <f t="shared" si="56"/>
        <v>40337.799305555556</v>
      </c>
      <c r="L903" s="9">
        <f t="shared" si="57"/>
        <v>40291.81150462963</v>
      </c>
      <c r="M903" t="b">
        <v>0</v>
      </c>
      <c r="N903">
        <v>0</v>
      </c>
      <c r="O903" t="b">
        <v>0</v>
      </c>
      <c r="P903" t="s">
        <v>8277</v>
      </c>
      <c r="Q903" t="s">
        <v>8324</v>
      </c>
      <c r="R903" t="s">
        <v>8327</v>
      </c>
      <c r="S903" s="5">
        <f t="shared" si="58"/>
        <v>0</v>
      </c>
      <c r="T903" s="4" t="e">
        <f t="shared" si="59"/>
        <v>#DIV/0!</v>
      </c>
    </row>
    <row r="904" spans="1:20" ht="60" x14ac:dyDescent="0.25">
      <c r="A904" s="3">
        <v>902</v>
      </c>
      <c r="B904" s="1" t="s">
        <v>903</v>
      </c>
      <c r="C904" s="1" t="s">
        <v>5011</v>
      </c>
      <c r="D904">
        <v>30000</v>
      </c>
      <c r="E90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s="9">
        <f t="shared" si="56"/>
        <v>41881.645833333336</v>
      </c>
      <c r="L904" s="9">
        <f t="shared" si="57"/>
        <v>41829.965532407405</v>
      </c>
      <c r="M904" t="b">
        <v>0</v>
      </c>
      <c r="N904">
        <v>3</v>
      </c>
      <c r="O904" t="b">
        <v>0</v>
      </c>
      <c r="P904" t="s">
        <v>8277</v>
      </c>
      <c r="Q904" t="s">
        <v>8324</v>
      </c>
      <c r="R904" t="s">
        <v>8327</v>
      </c>
      <c r="S904" s="5">
        <f t="shared" si="58"/>
        <v>0.3</v>
      </c>
      <c r="T904" s="4">
        <f t="shared" si="59"/>
        <v>30</v>
      </c>
    </row>
    <row r="905" spans="1:20" ht="45" x14ac:dyDescent="0.25">
      <c r="A905" s="3">
        <v>903</v>
      </c>
      <c r="B905" s="1" t="s">
        <v>904</v>
      </c>
      <c r="C905" s="1" t="s">
        <v>5012</v>
      </c>
      <c r="D905">
        <v>5000</v>
      </c>
      <c r="E90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s="9">
        <f t="shared" si="56"/>
        <v>41175.100694444445</v>
      </c>
      <c r="L905" s="9">
        <f t="shared" si="57"/>
        <v>41149.796064814815</v>
      </c>
      <c r="M905" t="b">
        <v>0</v>
      </c>
      <c r="N905">
        <v>4</v>
      </c>
      <c r="O905" t="b">
        <v>0</v>
      </c>
      <c r="P905" t="s">
        <v>8277</v>
      </c>
      <c r="Q905" t="s">
        <v>8324</v>
      </c>
      <c r="R905" t="s">
        <v>8327</v>
      </c>
      <c r="S905" s="5">
        <f t="shared" si="58"/>
        <v>3.2</v>
      </c>
      <c r="T905" s="4">
        <f t="shared" si="59"/>
        <v>40</v>
      </c>
    </row>
    <row r="906" spans="1:20" ht="45" x14ac:dyDescent="0.25">
      <c r="A906" s="3">
        <v>904</v>
      </c>
      <c r="B906" s="1" t="s">
        <v>905</v>
      </c>
      <c r="C906" s="1" t="s">
        <v>5013</v>
      </c>
      <c r="D906">
        <v>50000</v>
      </c>
      <c r="E90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s="9">
        <f t="shared" si="56"/>
        <v>42372.080289351856</v>
      </c>
      <c r="L906" s="9">
        <f t="shared" si="57"/>
        <v>42342.080289351856</v>
      </c>
      <c r="M906" t="b">
        <v>0</v>
      </c>
      <c r="N906">
        <v>3</v>
      </c>
      <c r="O906" t="b">
        <v>0</v>
      </c>
      <c r="P906" t="s">
        <v>8277</v>
      </c>
      <c r="Q906" t="s">
        <v>8324</v>
      </c>
      <c r="R906" t="s">
        <v>8327</v>
      </c>
      <c r="S906" s="5">
        <f t="shared" si="58"/>
        <v>0.30199999999999999</v>
      </c>
      <c r="T906" s="4">
        <f t="shared" si="59"/>
        <v>50.333333333333336</v>
      </c>
    </row>
    <row r="907" spans="1:20" ht="45" x14ac:dyDescent="0.25">
      <c r="A907" s="3">
        <v>905</v>
      </c>
      <c r="B907" s="1" t="s">
        <v>906</v>
      </c>
      <c r="C907" s="1" t="s">
        <v>5014</v>
      </c>
      <c r="D907">
        <v>6500</v>
      </c>
      <c r="E90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s="9">
        <f t="shared" si="56"/>
        <v>40567.239884259259</v>
      </c>
      <c r="L907" s="9">
        <f t="shared" si="57"/>
        <v>40507.239884259259</v>
      </c>
      <c r="M907" t="b">
        <v>0</v>
      </c>
      <c r="N907">
        <v>6</v>
      </c>
      <c r="O907" t="b">
        <v>0</v>
      </c>
      <c r="P907" t="s">
        <v>8277</v>
      </c>
      <c r="Q907" t="s">
        <v>8324</v>
      </c>
      <c r="R907" t="s">
        <v>8327</v>
      </c>
      <c r="S907" s="5">
        <f t="shared" si="58"/>
        <v>3.0153846153846153</v>
      </c>
      <c r="T907" s="4">
        <f t="shared" si="59"/>
        <v>32.666666666666664</v>
      </c>
    </row>
    <row r="908" spans="1:20" ht="30" x14ac:dyDescent="0.25">
      <c r="A908" s="3">
        <v>906</v>
      </c>
      <c r="B908" s="1" t="s">
        <v>907</v>
      </c>
      <c r="C908" s="1" t="s">
        <v>5015</v>
      </c>
      <c r="D908">
        <v>15000</v>
      </c>
      <c r="E90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s="9">
        <f t="shared" si="56"/>
        <v>41711.148032407407</v>
      </c>
      <c r="L908" s="9">
        <f t="shared" si="57"/>
        <v>41681.189699074072</v>
      </c>
      <c r="M908" t="b">
        <v>0</v>
      </c>
      <c r="N908">
        <v>0</v>
      </c>
      <c r="O908" t="b">
        <v>0</v>
      </c>
      <c r="P908" t="s">
        <v>8277</v>
      </c>
      <c r="Q908" t="s">
        <v>8324</v>
      </c>
      <c r="R908" t="s">
        <v>8327</v>
      </c>
      <c r="S908" s="5">
        <f t="shared" si="58"/>
        <v>0</v>
      </c>
      <c r="T908" s="4" t="e">
        <f t="shared" si="59"/>
        <v>#DIV/0!</v>
      </c>
    </row>
    <row r="909" spans="1:20" ht="45" x14ac:dyDescent="0.25">
      <c r="A909" s="3">
        <v>907</v>
      </c>
      <c r="B909" s="1" t="s">
        <v>908</v>
      </c>
      <c r="C909" s="1" t="s">
        <v>5016</v>
      </c>
      <c r="D909">
        <v>2900</v>
      </c>
      <c r="E909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s="9">
        <f t="shared" si="56"/>
        <v>40797.192395833335</v>
      </c>
      <c r="L909" s="9">
        <f t="shared" si="57"/>
        <v>40767.192395833335</v>
      </c>
      <c r="M909" t="b">
        <v>0</v>
      </c>
      <c r="N909">
        <v>0</v>
      </c>
      <c r="O909" t="b">
        <v>0</v>
      </c>
      <c r="P909" t="s">
        <v>8277</v>
      </c>
      <c r="Q909" t="s">
        <v>8324</v>
      </c>
      <c r="R909" t="s">
        <v>8327</v>
      </c>
      <c r="S909" s="5">
        <f t="shared" si="58"/>
        <v>0</v>
      </c>
      <c r="T909" s="4" t="e">
        <f t="shared" si="59"/>
        <v>#DIV/0!</v>
      </c>
    </row>
    <row r="910" spans="1:20" ht="45" x14ac:dyDescent="0.25">
      <c r="A910" s="3">
        <v>908</v>
      </c>
      <c r="B910" s="1" t="s">
        <v>909</v>
      </c>
      <c r="C910" s="1" t="s">
        <v>5017</v>
      </c>
      <c r="D910">
        <v>2500</v>
      </c>
      <c r="E910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s="9">
        <f t="shared" si="56"/>
        <v>40386.207638888889</v>
      </c>
      <c r="L910" s="9">
        <f t="shared" si="57"/>
        <v>40340.801562499997</v>
      </c>
      <c r="M910" t="b">
        <v>0</v>
      </c>
      <c r="N910">
        <v>0</v>
      </c>
      <c r="O910" t="b">
        <v>0</v>
      </c>
      <c r="P910" t="s">
        <v>8277</v>
      </c>
      <c r="Q910" t="s">
        <v>8324</v>
      </c>
      <c r="R910" t="s">
        <v>8327</v>
      </c>
      <c r="S910" s="5">
        <f t="shared" si="58"/>
        <v>0</v>
      </c>
      <c r="T910" s="4" t="e">
        <f t="shared" si="59"/>
        <v>#DIV/0!</v>
      </c>
    </row>
    <row r="911" spans="1:20" ht="60" x14ac:dyDescent="0.25">
      <c r="A911" s="3">
        <v>909</v>
      </c>
      <c r="B911" s="1" t="s">
        <v>910</v>
      </c>
      <c r="C911" s="1" t="s">
        <v>5018</v>
      </c>
      <c r="D911">
        <v>16000</v>
      </c>
      <c r="E911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s="9">
        <f t="shared" si="56"/>
        <v>41113.166666666664</v>
      </c>
      <c r="L911" s="9">
        <f t="shared" si="57"/>
        <v>41081.69027777778</v>
      </c>
      <c r="M911" t="b">
        <v>0</v>
      </c>
      <c r="N911">
        <v>8</v>
      </c>
      <c r="O911" t="b">
        <v>0</v>
      </c>
      <c r="P911" t="s">
        <v>8277</v>
      </c>
      <c r="Q911" t="s">
        <v>8324</v>
      </c>
      <c r="R911" t="s">
        <v>8327</v>
      </c>
      <c r="S911" s="5">
        <f t="shared" si="58"/>
        <v>3.25</v>
      </c>
      <c r="T911" s="4">
        <f t="shared" si="59"/>
        <v>65</v>
      </c>
    </row>
    <row r="912" spans="1:20" ht="45" x14ac:dyDescent="0.25">
      <c r="A912" s="3">
        <v>910</v>
      </c>
      <c r="B912" s="1" t="s">
        <v>911</v>
      </c>
      <c r="C912" s="1" t="s">
        <v>5019</v>
      </c>
      <c r="D912">
        <v>550</v>
      </c>
      <c r="E912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s="9">
        <f t="shared" si="56"/>
        <v>42797.545358796298</v>
      </c>
      <c r="L912" s="9">
        <f t="shared" si="57"/>
        <v>42737.545358796298</v>
      </c>
      <c r="M912" t="b">
        <v>0</v>
      </c>
      <c r="N912">
        <v>5</v>
      </c>
      <c r="O912" t="b">
        <v>0</v>
      </c>
      <c r="P912" t="s">
        <v>8277</v>
      </c>
      <c r="Q912" t="s">
        <v>8324</v>
      </c>
      <c r="R912" t="s">
        <v>8327</v>
      </c>
      <c r="S912" s="5">
        <f t="shared" si="58"/>
        <v>22.363636363636363</v>
      </c>
      <c r="T912" s="4">
        <f t="shared" si="59"/>
        <v>24.6</v>
      </c>
    </row>
    <row r="913" spans="1:20" ht="60" x14ac:dyDescent="0.25">
      <c r="A913" s="3">
        <v>911</v>
      </c>
      <c r="B913" s="1" t="s">
        <v>912</v>
      </c>
      <c r="C913" s="1" t="s">
        <v>5020</v>
      </c>
      <c r="D913">
        <v>100000</v>
      </c>
      <c r="E913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s="9">
        <f t="shared" si="56"/>
        <v>41663.005150462966</v>
      </c>
      <c r="L913" s="9">
        <f t="shared" si="57"/>
        <v>41642.005150462966</v>
      </c>
      <c r="M913" t="b">
        <v>0</v>
      </c>
      <c r="N913">
        <v>0</v>
      </c>
      <c r="O913" t="b">
        <v>0</v>
      </c>
      <c r="P913" t="s">
        <v>8277</v>
      </c>
      <c r="Q913" t="s">
        <v>8324</v>
      </c>
      <c r="R913" t="s">
        <v>8327</v>
      </c>
      <c r="S913" s="5">
        <f t="shared" si="58"/>
        <v>0</v>
      </c>
      <c r="T913" s="4" t="e">
        <f t="shared" si="59"/>
        <v>#DIV/0!</v>
      </c>
    </row>
    <row r="914" spans="1:20" ht="45" x14ac:dyDescent="0.25">
      <c r="A914" s="3">
        <v>912</v>
      </c>
      <c r="B914" s="1" t="s">
        <v>913</v>
      </c>
      <c r="C914" s="1" t="s">
        <v>5021</v>
      </c>
      <c r="D914">
        <v>3500</v>
      </c>
      <c r="E91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s="9">
        <f t="shared" si="56"/>
        <v>41254.151006944441</v>
      </c>
      <c r="L914" s="9">
        <f t="shared" si="57"/>
        <v>41194.109340277777</v>
      </c>
      <c r="M914" t="b">
        <v>0</v>
      </c>
      <c r="N914">
        <v>2</v>
      </c>
      <c r="O914" t="b">
        <v>0</v>
      </c>
      <c r="P914" t="s">
        <v>8277</v>
      </c>
      <c r="Q914" t="s">
        <v>8324</v>
      </c>
      <c r="R914" t="s">
        <v>8327</v>
      </c>
      <c r="S914" s="5">
        <f t="shared" si="58"/>
        <v>0.85714285714285721</v>
      </c>
      <c r="T914" s="4">
        <f t="shared" si="59"/>
        <v>15</v>
      </c>
    </row>
    <row r="915" spans="1:20" ht="60" x14ac:dyDescent="0.25">
      <c r="A915" s="3">
        <v>913</v>
      </c>
      <c r="B915" s="1" t="s">
        <v>914</v>
      </c>
      <c r="C915" s="1" t="s">
        <v>5022</v>
      </c>
      <c r="D915">
        <v>30000</v>
      </c>
      <c r="E91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s="9">
        <f t="shared" si="56"/>
        <v>41034.139108796298</v>
      </c>
      <c r="L915" s="9">
        <f t="shared" si="57"/>
        <v>41004.139108796298</v>
      </c>
      <c r="M915" t="b">
        <v>0</v>
      </c>
      <c r="N915">
        <v>24</v>
      </c>
      <c r="O915" t="b">
        <v>0</v>
      </c>
      <c r="P915" t="s">
        <v>8277</v>
      </c>
      <c r="Q915" t="s">
        <v>8324</v>
      </c>
      <c r="R915" t="s">
        <v>8327</v>
      </c>
      <c r="S915" s="5">
        <f t="shared" si="58"/>
        <v>6.6066666666666665</v>
      </c>
      <c r="T915" s="4">
        <f t="shared" si="59"/>
        <v>82.583333333333329</v>
      </c>
    </row>
    <row r="916" spans="1:20" ht="45" x14ac:dyDescent="0.25">
      <c r="A916" s="3">
        <v>914</v>
      </c>
      <c r="B916" s="1" t="s">
        <v>915</v>
      </c>
      <c r="C916" s="1" t="s">
        <v>5023</v>
      </c>
      <c r="D916">
        <v>1500</v>
      </c>
      <c r="E91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s="9">
        <f t="shared" si="56"/>
        <v>41146.763275462967</v>
      </c>
      <c r="L916" s="9">
        <f t="shared" si="57"/>
        <v>41116.763275462967</v>
      </c>
      <c r="M916" t="b">
        <v>0</v>
      </c>
      <c r="N916">
        <v>0</v>
      </c>
      <c r="O916" t="b">
        <v>0</v>
      </c>
      <c r="P916" t="s">
        <v>8277</v>
      </c>
      <c r="Q916" t="s">
        <v>8324</v>
      </c>
      <c r="R916" t="s">
        <v>8327</v>
      </c>
      <c r="S916" s="5">
        <f t="shared" si="58"/>
        <v>0</v>
      </c>
      <c r="T916" s="4" t="e">
        <f t="shared" si="59"/>
        <v>#DIV/0!</v>
      </c>
    </row>
    <row r="917" spans="1:20" ht="45" x14ac:dyDescent="0.25">
      <c r="A917" s="3">
        <v>915</v>
      </c>
      <c r="B917" s="1" t="s">
        <v>916</v>
      </c>
      <c r="C917" s="1" t="s">
        <v>5024</v>
      </c>
      <c r="D917">
        <v>6500</v>
      </c>
      <c r="E91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s="9">
        <f t="shared" si="56"/>
        <v>40969.207638888889</v>
      </c>
      <c r="L917" s="9">
        <f t="shared" si="57"/>
        <v>40937.679560185185</v>
      </c>
      <c r="M917" t="b">
        <v>0</v>
      </c>
      <c r="N917">
        <v>9</v>
      </c>
      <c r="O917" t="b">
        <v>0</v>
      </c>
      <c r="P917" t="s">
        <v>8277</v>
      </c>
      <c r="Q917" t="s">
        <v>8324</v>
      </c>
      <c r="R917" t="s">
        <v>8327</v>
      </c>
      <c r="S917" s="5">
        <f t="shared" si="58"/>
        <v>5.7692307692307692</v>
      </c>
      <c r="T917" s="4">
        <f t="shared" si="59"/>
        <v>41.666666666666664</v>
      </c>
    </row>
    <row r="918" spans="1:20" ht="45" x14ac:dyDescent="0.25">
      <c r="A918" s="3">
        <v>916</v>
      </c>
      <c r="B918" s="1" t="s">
        <v>917</v>
      </c>
      <c r="C918" s="1" t="s">
        <v>5025</v>
      </c>
      <c r="D918">
        <v>3300</v>
      </c>
      <c r="E91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s="9">
        <f t="shared" si="56"/>
        <v>40473.208333333336</v>
      </c>
      <c r="L918" s="9">
        <f t="shared" si="57"/>
        <v>40434.853402777779</v>
      </c>
      <c r="M918" t="b">
        <v>0</v>
      </c>
      <c r="N918">
        <v>0</v>
      </c>
      <c r="O918" t="b">
        <v>0</v>
      </c>
      <c r="P918" t="s">
        <v>8277</v>
      </c>
      <c r="Q918" t="s">
        <v>8324</v>
      </c>
      <c r="R918" t="s">
        <v>8327</v>
      </c>
      <c r="S918" s="5">
        <f t="shared" si="58"/>
        <v>0</v>
      </c>
      <c r="T918" s="4" t="e">
        <f t="shared" si="59"/>
        <v>#DIV/0!</v>
      </c>
    </row>
    <row r="919" spans="1:20" ht="60" x14ac:dyDescent="0.25">
      <c r="A919" s="3">
        <v>917</v>
      </c>
      <c r="B919" s="1" t="s">
        <v>918</v>
      </c>
      <c r="C919" s="1" t="s">
        <v>5026</v>
      </c>
      <c r="D919">
        <v>5000</v>
      </c>
      <c r="E919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s="9">
        <f t="shared" si="56"/>
        <v>41834.104166666664</v>
      </c>
      <c r="L919" s="9">
        <f t="shared" si="57"/>
        <v>41802.94363425926</v>
      </c>
      <c r="M919" t="b">
        <v>0</v>
      </c>
      <c r="N919">
        <v>1</v>
      </c>
      <c r="O919" t="b">
        <v>0</v>
      </c>
      <c r="P919" t="s">
        <v>8277</v>
      </c>
      <c r="Q919" t="s">
        <v>8324</v>
      </c>
      <c r="R919" t="s">
        <v>8327</v>
      </c>
      <c r="S919" s="5">
        <f t="shared" si="58"/>
        <v>0.6</v>
      </c>
      <c r="T919" s="4">
        <f t="shared" si="59"/>
        <v>30</v>
      </c>
    </row>
    <row r="920" spans="1:20" ht="60" x14ac:dyDescent="0.25">
      <c r="A920" s="3">
        <v>918</v>
      </c>
      <c r="B920" s="1" t="s">
        <v>919</v>
      </c>
      <c r="C920" s="1" t="s">
        <v>5027</v>
      </c>
      <c r="D920">
        <v>3900</v>
      </c>
      <c r="E920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s="9">
        <f t="shared" si="56"/>
        <v>41974.957881944443</v>
      </c>
      <c r="L920" s="9">
        <f t="shared" si="57"/>
        <v>41944.916215277779</v>
      </c>
      <c r="M920" t="b">
        <v>0</v>
      </c>
      <c r="N920">
        <v>10</v>
      </c>
      <c r="O920" t="b">
        <v>0</v>
      </c>
      <c r="P920" t="s">
        <v>8277</v>
      </c>
      <c r="Q920" t="s">
        <v>8324</v>
      </c>
      <c r="R920" t="s">
        <v>8327</v>
      </c>
      <c r="S920" s="5">
        <f t="shared" si="58"/>
        <v>5.0256410256410255</v>
      </c>
      <c r="T920" s="4">
        <f t="shared" si="59"/>
        <v>19.600000000000001</v>
      </c>
    </row>
    <row r="921" spans="1:20" ht="15.75" x14ac:dyDescent="0.25">
      <c r="A921" s="3">
        <v>919</v>
      </c>
      <c r="B921" s="1" t="s">
        <v>920</v>
      </c>
      <c r="C921" s="1" t="s">
        <v>5028</v>
      </c>
      <c r="D921">
        <v>20000</v>
      </c>
      <c r="E921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s="9">
        <f t="shared" si="56"/>
        <v>41262.641724537039</v>
      </c>
      <c r="L921" s="9">
        <f t="shared" si="57"/>
        <v>41227.641724537039</v>
      </c>
      <c r="M921" t="b">
        <v>0</v>
      </c>
      <c r="N921">
        <v>1</v>
      </c>
      <c r="O921" t="b">
        <v>0</v>
      </c>
      <c r="P921" t="s">
        <v>8277</v>
      </c>
      <c r="Q921" t="s">
        <v>8324</v>
      </c>
      <c r="R921" t="s">
        <v>8327</v>
      </c>
      <c r="S921" s="5">
        <f t="shared" si="58"/>
        <v>0.5</v>
      </c>
      <c r="T921" s="4">
        <f t="shared" si="59"/>
        <v>100</v>
      </c>
    </row>
    <row r="922" spans="1:20" ht="45" x14ac:dyDescent="0.25">
      <c r="A922" s="3">
        <v>920</v>
      </c>
      <c r="B922" s="1" t="s">
        <v>921</v>
      </c>
      <c r="C922" s="1" t="s">
        <v>5029</v>
      </c>
      <c r="D922">
        <v>5500</v>
      </c>
      <c r="E922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s="9">
        <f t="shared" si="56"/>
        <v>41592.713217592594</v>
      </c>
      <c r="L922" s="9">
        <f t="shared" si="57"/>
        <v>41562.67155092593</v>
      </c>
      <c r="M922" t="b">
        <v>0</v>
      </c>
      <c r="N922">
        <v>0</v>
      </c>
      <c r="O922" t="b">
        <v>0</v>
      </c>
      <c r="P922" t="s">
        <v>8277</v>
      </c>
      <c r="Q922" t="s">
        <v>8324</v>
      </c>
      <c r="R922" t="s">
        <v>8327</v>
      </c>
      <c r="S922" s="5">
        <f t="shared" si="58"/>
        <v>0</v>
      </c>
      <c r="T922" s="4" t="e">
        <f t="shared" si="59"/>
        <v>#DIV/0!</v>
      </c>
    </row>
    <row r="923" spans="1:20" ht="60" x14ac:dyDescent="0.25">
      <c r="A923" s="3">
        <v>921</v>
      </c>
      <c r="B923" s="1" t="s">
        <v>922</v>
      </c>
      <c r="C923" s="1" t="s">
        <v>5030</v>
      </c>
      <c r="D923">
        <v>15000</v>
      </c>
      <c r="E923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s="9">
        <f t="shared" si="56"/>
        <v>40889.212685185186</v>
      </c>
      <c r="L923" s="9">
        <f t="shared" si="57"/>
        <v>40847.171018518515</v>
      </c>
      <c r="M923" t="b">
        <v>0</v>
      </c>
      <c r="N923">
        <v>20</v>
      </c>
      <c r="O923" t="b">
        <v>0</v>
      </c>
      <c r="P923" t="s">
        <v>8277</v>
      </c>
      <c r="Q923" t="s">
        <v>8324</v>
      </c>
      <c r="R923" t="s">
        <v>8327</v>
      </c>
      <c r="S923" s="5">
        <f t="shared" si="58"/>
        <v>30.9</v>
      </c>
      <c r="T923" s="4">
        <f t="shared" si="59"/>
        <v>231.75</v>
      </c>
    </row>
    <row r="924" spans="1:20" ht="45" x14ac:dyDescent="0.25">
      <c r="A924" s="3">
        <v>922</v>
      </c>
      <c r="B924" s="1" t="s">
        <v>923</v>
      </c>
      <c r="C924" s="1" t="s">
        <v>5031</v>
      </c>
      <c r="D924">
        <v>27000</v>
      </c>
      <c r="E92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s="9">
        <f t="shared" si="56"/>
        <v>41913.530011574076</v>
      </c>
      <c r="L924" s="9">
        <f t="shared" si="57"/>
        <v>41878.530011574076</v>
      </c>
      <c r="M924" t="b">
        <v>0</v>
      </c>
      <c r="N924">
        <v>30</v>
      </c>
      <c r="O924" t="b">
        <v>0</v>
      </c>
      <c r="P924" t="s">
        <v>8277</v>
      </c>
      <c r="Q924" t="s">
        <v>8324</v>
      </c>
      <c r="R924" t="s">
        <v>8327</v>
      </c>
      <c r="S924" s="5">
        <f t="shared" si="58"/>
        <v>21.037037037037038</v>
      </c>
      <c r="T924" s="4">
        <f t="shared" si="59"/>
        <v>189.33333333333334</v>
      </c>
    </row>
    <row r="925" spans="1:20" ht="60" x14ac:dyDescent="0.25">
      <c r="A925" s="3">
        <v>923</v>
      </c>
      <c r="B925" s="1" t="s">
        <v>924</v>
      </c>
      <c r="C925" s="1" t="s">
        <v>5032</v>
      </c>
      <c r="D925">
        <v>15000</v>
      </c>
      <c r="E92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s="9">
        <f t="shared" si="56"/>
        <v>41965.001423611116</v>
      </c>
      <c r="L925" s="9">
        <f t="shared" si="57"/>
        <v>41934.959756944445</v>
      </c>
      <c r="M925" t="b">
        <v>0</v>
      </c>
      <c r="N925">
        <v>6</v>
      </c>
      <c r="O925" t="b">
        <v>0</v>
      </c>
      <c r="P925" t="s">
        <v>8277</v>
      </c>
      <c r="Q925" t="s">
        <v>8324</v>
      </c>
      <c r="R925" t="s">
        <v>8327</v>
      </c>
      <c r="S925" s="5">
        <f t="shared" si="58"/>
        <v>2.1999999999999997</v>
      </c>
      <c r="T925" s="4">
        <f t="shared" si="59"/>
        <v>55</v>
      </c>
    </row>
    <row r="926" spans="1:20" ht="60" x14ac:dyDescent="0.25">
      <c r="A926" s="3">
        <v>924</v>
      </c>
      <c r="B926" s="1" t="s">
        <v>925</v>
      </c>
      <c r="C926" s="1" t="s">
        <v>5033</v>
      </c>
      <c r="D926">
        <v>3000</v>
      </c>
      <c r="E92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s="9">
        <f t="shared" si="56"/>
        <v>41318.942928240744</v>
      </c>
      <c r="L926" s="9">
        <f t="shared" si="57"/>
        <v>41288.942928240744</v>
      </c>
      <c r="M926" t="b">
        <v>0</v>
      </c>
      <c r="N926">
        <v>15</v>
      </c>
      <c r="O926" t="b">
        <v>0</v>
      </c>
      <c r="P926" t="s">
        <v>8277</v>
      </c>
      <c r="Q926" t="s">
        <v>8324</v>
      </c>
      <c r="R926" t="s">
        <v>8327</v>
      </c>
      <c r="S926" s="5">
        <f t="shared" si="58"/>
        <v>10.9</v>
      </c>
      <c r="T926" s="4">
        <f t="shared" si="59"/>
        <v>21.8</v>
      </c>
    </row>
    <row r="927" spans="1:20" ht="45" x14ac:dyDescent="0.25">
      <c r="A927" s="3">
        <v>925</v>
      </c>
      <c r="B927" s="1" t="s">
        <v>926</v>
      </c>
      <c r="C927" s="1" t="s">
        <v>5034</v>
      </c>
      <c r="D927">
        <v>6000</v>
      </c>
      <c r="E92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s="9">
        <f t="shared" si="56"/>
        <v>41605.922581018516</v>
      </c>
      <c r="L927" s="9">
        <f t="shared" si="57"/>
        <v>41575.880914351852</v>
      </c>
      <c r="M927" t="b">
        <v>0</v>
      </c>
      <c r="N927">
        <v>5</v>
      </c>
      <c r="O927" t="b">
        <v>0</v>
      </c>
      <c r="P927" t="s">
        <v>8277</v>
      </c>
      <c r="Q927" t="s">
        <v>8324</v>
      </c>
      <c r="R927" t="s">
        <v>8327</v>
      </c>
      <c r="S927" s="5">
        <f t="shared" si="58"/>
        <v>2.666666666666667</v>
      </c>
      <c r="T927" s="4">
        <f t="shared" si="59"/>
        <v>32</v>
      </c>
    </row>
    <row r="928" spans="1:20" ht="60" x14ac:dyDescent="0.25">
      <c r="A928" s="3">
        <v>926</v>
      </c>
      <c r="B928" s="1" t="s">
        <v>927</v>
      </c>
      <c r="C928" s="1" t="s">
        <v>5035</v>
      </c>
      <c r="D928">
        <v>7000</v>
      </c>
      <c r="E92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s="9">
        <f t="shared" si="56"/>
        <v>40367.944444444445</v>
      </c>
      <c r="L928" s="9">
        <f t="shared" si="57"/>
        <v>40338.02002314815</v>
      </c>
      <c r="M928" t="b">
        <v>0</v>
      </c>
      <c r="N928">
        <v>0</v>
      </c>
      <c r="O928" t="b">
        <v>0</v>
      </c>
      <c r="P928" t="s">
        <v>8277</v>
      </c>
      <c r="Q928" t="s">
        <v>8324</v>
      </c>
      <c r="R928" t="s">
        <v>8327</v>
      </c>
      <c r="S928" s="5">
        <f t="shared" si="58"/>
        <v>0</v>
      </c>
      <c r="T928" s="4" t="e">
        <f t="shared" si="59"/>
        <v>#DIV/0!</v>
      </c>
    </row>
    <row r="929" spans="1:20" ht="30" x14ac:dyDescent="0.25">
      <c r="A929" s="3">
        <v>927</v>
      </c>
      <c r="B929" s="1" t="s">
        <v>928</v>
      </c>
      <c r="C929" s="1" t="s">
        <v>5036</v>
      </c>
      <c r="D929">
        <v>20000</v>
      </c>
      <c r="E929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s="9">
        <f t="shared" si="56"/>
        <v>41043.822858796295</v>
      </c>
      <c r="L929" s="9">
        <f t="shared" si="57"/>
        <v>41013.822858796295</v>
      </c>
      <c r="M929" t="b">
        <v>0</v>
      </c>
      <c r="N929">
        <v>0</v>
      </c>
      <c r="O929" t="b">
        <v>0</v>
      </c>
      <c r="P929" t="s">
        <v>8277</v>
      </c>
      <c r="Q929" t="s">
        <v>8324</v>
      </c>
      <c r="R929" t="s">
        <v>8327</v>
      </c>
      <c r="S929" s="5">
        <f t="shared" si="58"/>
        <v>0</v>
      </c>
      <c r="T929" s="4" t="e">
        <f t="shared" si="59"/>
        <v>#DIV/0!</v>
      </c>
    </row>
    <row r="930" spans="1:20" ht="45" x14ac:dyDescent="0.25">
      <c r="A930" s="3">
        <v>928</v>
      </c>
      <c r="B930" s="1" t="s">
        <v>929</v>
      </c>
      <c r="C930" s="1" t="s">
        <v>5037</v>
      </c>
      <c r="D930">
        <v>14500</v>
      </c>
      <c r="E930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s="9">
        <f t="shared" si="56"/>
        <v>41231</v>
      </c>
      <c r="L930" s="9">
        <f t="shared" si="57"/>
        <v>41180.86241898148</v>
      </c>
      <c r="M930" t="b">
        <v>0</v>
      </c>
      <c r="N930">
        <v>28</v>
      </c>
      <c r="O930" t="b">
        <v>0</v>
      </c>
      <c r="P930" t="s">
        <v>8277</v>
      </c>
      <c r="Q930" t="s">
        <v>8324</v>
      </c>
      <c r="R930" t="s">
        <v>8327</v>
      </c>
      <c r="S930" s="5">
        <f t="shared" si="58"/>
        <v>10.86206896551724</v>
      </c>
      <c r="T930" s="4">
        <f t="shared" si="59"/>
        <v>56.25</v>
      </c>
    </row>
    <row r="931" spans="1:20" ht="45" x14ac:dyDescent="0.25">
      <c r="A931" s="3">
        <v>929</v>
      </c>
      <c r="B931" s="1" t="s">
        <v>930</v>
      </c>
      <c r="C931" s="1" t="s">
        <v>5038</v>
      </c>
      <c r="D931">
        <v>500</v>
      </c>
      <c r="E931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s="9">
        <f t="shared" si="56"/>
        <v>41008.196400462963</v>
      </c>
      <c r="L931" s="9">
        <f t="shared" si="57"/>
        <v>40978.238067129627</v>
      </c>
      <c r="M931" t="b">
        <v>0</v>
      </c>
      <c r="N931">
        <v>0</v>
      </c>
      <c r="O931" t="b">
        <v>0</v>
      </c>
      <c r="P931" t="s">
        <v>8277</v>
      </c>
      <c r="Q931" t="s">
        <v>8324</v>
      </c>
      <c r="R931" t="s">
        <v>8327</v>
      </c>
      <c r="S931" s="5">
        <f t="shared" si="58"/>
        <v>0</v>
      </c>
      <c r="T931" s="4" t="e">
        <f t="shared" si="59"/>
        <v>#DIV/0!</v>
      </c>
    </row>
    <row r="932" spans="1:20" ht="60" x14ac:dyDescent="0.25">
      <c r="A932" s="3">
        <v>930</v>
      </c>
      <c r="B932" s="1" t="s">
        <v>931</v>
      </c>
      <c r="C932" s="1" t="s">
        <v>5039</v>
      </c>
      <c r="D932">
        <v>900</v>
      </c>
      <c r="E932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s="9">
        <f t="shared" si="56"/>
        <v>40354.897222222222</v>
      </c>
      <c r="L932" s="9">
        <f t="shared" si="57"/>
        <v>40312.915578703702</v>
      </c>
      <c r="M932" t="b">
        <v>0</v>
      </c>
      <c r="N932">
        <v>5</v>
      </c>
      <c r="O932" t="b">
        <v>0</v>
      </c>
      <c r="P932" t="s">
        <v>8277</v>
      </c>
      <c r="Q932" t="s">
        <v>8324</v>
      </c>
      <c r="R932" t="s">
        <v>8327</v>
      </c>
      <c r="S932" s="5">
        <f t="shared" si="58"/>
        <v>38.333333333333336</v>
      </c>
      <c r="T932" s="4">
        <f t="shared" si="59"/>
        <v>69</v>
      </c>
    </row>
    <row r="933" spans="1:20" ht="45" x14ac:dyDescent="0.25">
      <c r="A933" s="3">
        <v>931</v>
      </c>
      <c r="B933" s="1" t="s">
        <v>932</v>
      </c>
      <c r="C933" s="1" t="s">
        <v>5040</v>
      </c>
      <c r="D933">
        <v>2000</v>
      </c>
      <c r="E933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s="9">
        <f t="shared" si="56"/>
        <v>41714.916666666664</v>
      </c>
      <c r="L933" s="9">
        <f t="shared" si="57"/>
        <v>41680.359976851854</v>
      </c>
      <c r="M933" t="b">
        <v>0</v>
      </c>
      <c r="N933">
        <v>7</v>
      </c>
      <c r="O933" t="b">
        <v>0</v>
      </c>
      <c r="P933" t="s">
        <v>8277</v>
      </c>
      <c r="Q933" t="s">
        <v>8324</v>
      </c>
      <c r="R933" t="s">
        <v>8327</v>
      </c>
      <c r="S933" s="5">
        <f t="shared" si="58"/>
        <v>6.5500000000000007</v>
      </c>
      <c r="T933" s="4">
        <f t="shared" si="59"/>
        <v>18.714285714285715</v>
      </c>
    </row>
    <row r="934" spans="1:20" ht="45" x14ac:dyDescent="0.25">
      <c r="A934" s="3">
        <v>932</v>
      </c>
      <c r="B934" s="1" t="s">
        <v>933</v>
      </c>
      <c r="C934" s="1" t="s">
        <v>5041</v>
      </c>
      <c r="D934">
        <v>9500</v>
      </c>
      <c r="E93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s="9">
        <f t="shared" si="56"/>
        <v>41355.927604166667</v>
      </c>
      <c r="L934" s="9">
        <f t="shared" si="57"/>
        <v>41310.969270833331</v>
      </c>
      <c r="M934" t="b">
        <v>0</v>
      </c>
      <c r="N934">
        <v>30</v>
      </c>
      <c r="O934" t="b">
        <v>0</v>
      </c>
      <c r="P934" t="s">
        <v>8277</v>
      </c>
      <c r="Q934" t="s">
        <v>8324</v>
      </c>
      <c r="R934" t="s">
        <v>8327</v>
      </c>
      <c r="S934" s="5">
        <f t="shared" si="58"/>
        <v>14.536842105263158</v>
      </c>
      <c r="T934" s="4">
        <f t="shared" si="59"/>
        <v>46.033333333333331</v>
      </c>
    </row>
    <row r="935" spans="1:20" ht="60" x14ac:dyDescent="0.25">
      <c r="A935" s="3">
        <v>933</v>
      </c>
      <c r="B935" s="1" t="s">
        <v>934</v>
      </c>
      <c r="C935" s="1" t="s">
        <v>5042</v>
      </c>
      <c r="D935">
        <v>2000</v>
      </c>
      <c r="E93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s="9">
        <f t="shared" si="56"/>
        <v>41771.169085648151</v>
      </c>
      <c r="L935" s="9">
        <f t="shared" si="57"/>
        <v>41711.169085648151</v>
      </c>
      <c r="M935" t="b">
        <v>0</v>
      </c>
      <c r="N935">
        <v>2</v>
      </c>
      <c r="O935" t="b">
        <v>0</v>
      </c>
      <c r="P935" t="s">
        <v>8277</v>
      </c>
      <c r="Q935" t="s">
        <v>8324</v>
      </c>
      <c r="R935" t="s">
        <v>8327</v>
      </c>
      <c r="S935" s="5">
        <f t="shared" si="58"/>
        <v>6</v>
      </c>
      <c r="T935" s="4">
        <f t="shared" si="59"/>
        <v>60</v>
      </c>
    </row>
    <row r="936" spans="1:20" ht="60" x14ac:dyDescent="0.25">
      <c r="A936" s="3">
        <v>934</v>
      </c>
      <c r="B936" s="1" t="s">
        <v>935</v>
      </c>
      <c r="C936" s="1" t="s">
        <v>5043</v>
      </c>
      <c r="D936">
        <v>5000</v>
      </c>
      <c r="E93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s="9">
        <f t="shared" si="56"/>
        <v>41763.25</v>
      </c>
      <c r="L936" s="9">
        <f t="shared" si="57"/>
        <v>41733.737083333333</v>
      </c>
      <c r="M936" t="b">
        <v>0</v>
      </c>
      <c r="N936">
        <v>30</v>
      </c>
      <c r="O936" t="b">
        <v>0</v>
      </c>
      <c r="P936" t="s">
        <v>8277</v>
      </c>
      <c r="Q936" t="s">
        <v>8324</v>
      </c>
      <c r="R936" t="s">
        <v>8327</v>
      </c>
      <c r="S936" s="5">
        <f t="shared" si="58"/>
        <v>30.4</v>
      </c>
      <c r="T936" s="4">
        <f t="shared" si="59"/>
        <v>50.666666666666664</v>
      </c>
    </row>
    <row r="937" spans="1:20" ht="60" x14ac:dyDescent="0.25">
      <c r="A937" s="3">
        <v>935</v>
      </c>
      <c r="B937" s="1" t="s">
        <v>936</v>
      </c>
      <c r="C937" s="1" t="s">
        <v>5044</v>
      </c>
      <c r="D937">
        <v>3500</v>
      </c>
      <c r="E93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s="9">
        <f t="shared" si="56"/>
        <v>42398.333668981482</v>
      </c>
      <c r="L937" s="9">
        <f t="shared" si="57"/>
        <v>42368.333668981482</v>
      </c>
      <c r="M937" t="b">
        <v>0</v>
      </c>
      <c r="N937">
        <v>2</v>
      </c>
      <c r="O937" t="b">
        <v>0</v>
      </c>
      <c r="P937" t="s">
        <v>8277</v>
      </c>
      <c r="Q937" t="s">
        <v>8324</v>
      </c>
      <c r="R937" t="s">
        <v>8327</v>
      </c>
      <c r="S937" s="5">
        <f t="shared" si="58"/>
        <v>1.4285714285714286</v>
      </c>
      <c r="T937" s="4">
        <f t="shared" si="59"/>
        <v>25</v>
      </c>
    </row>
    <row r="938" spans="1:20" ht="45" x14ac:dyDescent="0.25">
      <c r="A938" s="3">
        <v>936</v>
      </c>
      <c r="B938" s="1" t="s">
        <v>937</v>
      </c>
      <c r="C938" s="1" t="s">
        <v>5045</v>
      </c>
      <c r="D938">
        <v>1400</v>
      </c>
      <c r="E93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s="9">
        <f t="shared" si="56"/>
        <v>40926.833333333336</v>
      </c>
      <c r="L938" s="9">
        <f t="shared" si="57"/>
        <v>40883.024178240739</v>
      </c>
      <c r="M938" t="b">
        <v>0</v>
      </c>
      <c r="N938">
        <v>0</v>
      </c>
      <c r="O938" t="b">
        <v>0</v>
      </c>
      <c r="P938" t="s">
        <v>8277</v>
      </c>
      <c r="Q938" t="s">
        <v>8324</v>
      </c>
      <c r="R938" t="s">
        <v>8327</v>
      </c>
      <c r="S938" s="5">
        <f t="shared" si="58"/>
        <v>0</v>
      </c>
      <c r="T938" s="4" t="e">
        <f t="shared" si="59"/>
        <v>#DIV/0!</v>
      </c>
    </row>
    <row r="939" spans="1:20" ht="45" x14ac:dyDescent="0.25">
      <c r="A939" s="3">
        <v>937</v>
      </c>
      <c r="B939" s="1" t="s">
        <v>938</v>
      </c>
      <c r="C939" s="1" t="s">
        <v>5046</v>
      </c>
      <c r="D939">
        <v>3500</v>
      </c>
      <c r="E939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s="9">
        <f t="shared" si="56"/>
        <v>41581.839780092596</v>
      </c>
      <c r="L939" s="9">
        <f t="shared" si="57"/>
        <v>41551.798113425924</v>
      </c>
      <c r="M939" t="b">
        <v>0</v>
      </c>
      <c r="N939">
        <v>2</v>
      </c>
      <c r="O939" t="b">
        <v>0</v>
      </c>
      <c r="P939" t="s">
        <v>8277</v>
      </c>
      <c r="Q939" t="s">
        <v>8324</v>
      </c>
      <c r="R939" t="s">
        <v>8327</v>
      </c>
      <c r="S939" s="5">
        <f t="shared" si="58"/>
        <v>1.1428571428571428</v>
      </c>
      <c r="T939" s="4">
        <f t="shared" si="59"/>
        <v>20</v>
      </c>
    </row>
    <row r="940" spans="1:20" ht="45" x14ac:dyDescent="0.25">
      <c r="A940" s="3">
        <v>938</v>
      </c>
      <c r="B940" s="1" t="s">
        <v>939</v>
      </c>
      <c r="C940" s="1" t="s">
        <v>5047</v>
      </c>
      <c r="D940">
        <v>7000</v>
      </c>
      <c r="E940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s="9">
        <f t="shared" si="56"/>
        <v>41154.479722222226</v>
      </c>
      <c r="L940" s="9">
        <f t="shared" si="57"/>
        <v>41124.479722222226</v>
      </c>
      <c r="M940" t="b">
        <v>0</v>
      </c>
      <c r="N940">
        <v>1</v>
      </c>
      <c r="O940" t="b">
        <v>0</v>
      </c>
      <c r="P940" t="s">
        <v>8277</v>
      </c>
      <c r="Q940" t="s">
        <v>8324</v>
      </c>
      <c r="R940" t="s">
        <v>8327</v>
      </c>
      <c r="S940" s="5">
        <f t="shared" si="58"/>
        <v>0.35714285714285715</v>
      </c>
      <c r="T940" s="4">
        <f t="shared" si="59"/>
        <v>25</v>
      </c>
    </row>
    <row r="941" spans="1:20" ht="60" x14ac:dyDescent="0.25">
      <c r="A941" s="3">
        <v>939</v>
      </c>
      <c r="B941" s="1" t="s">
        <v>940</v>
      </c>
      <c r="C941" s="1" t="s">
        <v>5048</v>
      </c>
      <c r="D941">
        <v>2750</v>
      </c>
      <c r="E941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s="9">
        <f t="shared" si="56"/>
        <v>41455.831944444442</v>
      </c>
      <c r="L941" s="9">
        <f t="shared" si="57"/>
        <v>41416.763171296298</v>
      </c>
      <c r="M941" t="b">
        <v>0</v>
      </c>
      <c r="N941">
        <v>2</v>
      </c>
      <c r="O941" t="b">
        <v>0</v>
      </c>
      <c r="P941" t="s">
        <v>8277</v>
      </c>
      <c r="Q941" t="s">
        <v>8324</v>
      </c>
      <c r="R941" t="s">
        <v>8327</v>
      </c>
      <c r="S941" s="5">
        <f t="shared" si="58"/>
        <v>1.4545454545454546</v>
      </c>
      <c r="T941" s="4">
        <f t="shared" si="59"/>
        <v>20</v>
      </c>
    </row>
    <row r="942" spans="1:20" ht="45" x14ac:dyDescent="0.25">
      <c r="A942" s="3">
        <v>940</v>
      </c>
      <c r="B942" s="1" t="s">
        <v>941</v>
      </c>
      <c r="C942" s="1" t="s">
        <v>5049</v>
      </c>
      <c r="D942">
        <v>9000</v>
      </c>
      <c r="E942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s="9">
        <f t="shared" si="56"/>
        <v>42227.008402777778</v>
      </c>
      <c r="L942" s="9">
        <f t="shared" si="57"/>
        <v>42182.008402777778</v>
      </c>
      <c r="M942" t="b">
        <v>0</v>
      </c>
      <c r="N942">
        <v>14</v>
      </c>
      <c r="O942" t="b">
        <v>0</v>
      </c>
      <c r="P942" t="s">
        <v>8272</v>
      </c>
      <c r="Q942" t="s">
        <v>8318</v>
      </c>
      <c r="R942" t="s">
        <v>8320</v>
      </c>
      <c r="S942" s="5">
        <f t="shared" si="58"/>
        <v>17.155555555555555</v>
      </c>
      <c r="T942" s="4">
        <f t="shared" si="59"/>
        <v>110.28571428571429</v>
      </c>
    </row>
    <row r="943" spans="1:20" ht="60" x14ac:dyDescent="0.25">
      <c r="A943" s="3">
        <v>941</v>
      </c>
      <c r="B943" s="1" t="s">
        <v>942</v>
      </c>
      <c r="C943" s="1" t="s">
        <v>5050</v>
      </c>
      <c r="D943">
        <v>50000</v>
      </c>
      <c r="E943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s="9">
        <f t="shared" si="56"/>
        <v>42776.096585648149</v>
      </c>
      <c r="L943" s="9">
        <f t="shared" si="57"/>
        <v>42746.096585648149</v>
      </c>
      <c r="M943" t="b">
        <v>0</v>
      </c>
      <c r="N943">
        <v>31</v>
      </c>
      <c r="O943" t="b">
        <v>0</v>
      </c>
      <c r="P943" t="s">
        <v>8272</v>
      </c>
      <c r="Q943" t="s">
        <v>8318</v>
      </c>
      <c r="R943" t="s">
        <v>8320</v>
      </c>
      <c r="S943" s="5">
        <f t="shared" si="58"/>
        <v>2.3220000000000001</v>
      </c>
      <c r="T943" s="4">
        <f t="shared" si="59"/>
        <v>37.451612903225808</v>
      </c>
    </row>
    <row r="944" spans="1:20" ht="60" x14ac:dyDescent="0.25">
      <c r="A944" s="3">
        <v>942</v>
      </c>
      <c r="B944" s="1" t="s">
        <v>943</v>
      </c>
      <c r="C944" s="1" t="s">
        <v>5051</v>
      </c>
      <c r="D944">
        <v>7500</v>
      </c>
      <c r="E94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s="9">
        <f t="shared" si="56"/>
        <v>42418.843287037031</v>
      </c>
      <c r="L944" s="9">
        <f t="shared" si="57"/>
        <v>42382.843287037031</v>
      </c>
      <c r="M944" t="b">
        <v>0</v>
      </c>
      <c r="N944">
        <v>16</v>
      </c>
      <c r="O944" t="b">
        <v>0</v>
      </c>
      <c r="P944" t="s">
        <v>8272</v>
      </c>
      <c r="Q944" t="s">
        <v>8318</v>
      </c>
      <c r="R944" t="s">
        <v>8320</v>
      </c>
      <c r="S944" s="5">
        <f t="shared" si="58"/>
        <v>8.9066666666666663</v>
      </c>
      <c r="T944" s="4">
        <f t="shared" si="59"/>
        <v>41.75</v>
      </c>
    </row>
    <row r="945" spans="1:20" ht="30" x14ac:dyDescent="0.25">
      <c r="A945" s="3">
        <v>943</v>
      </c>
      <c r="B945" s="1" t="s">
        <v>944</v>
      </c>
      <c r="C945" s="1" t="s">
        <v>5052</v>
      </c>
      <c r="D945">
        <v>3000</v>
      </c>
      <c r="E94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s="9">
        <f t="shared" si="56"/>
        <v>42703.709548611107</v>
      </c>
      <c r="L945" s="9">
        <f t="shared" si="57"/>
        <v>42673.66788194445</v>
      </c>
      <c r="M945" t="b">
        <v>0</v>
      </c>
      <c r="N945">
        <v>12</v>
      </c>
      <c r="O945" t="b">
        <v>0</v>
      </c>
      <c r="P945" t="s">
        <v>8272</v>
      </c>
      <c r="Q945" t="s">
        <v>8318</v>
      </c>
      <c r="R945" t="s">
        <v>8320</v>
      </c>
      <c r="S945" s="5">
        <f t="shared" si="58"/>
        <v>9.6333333333333346</v>
      </c>
      <c r="T945" s="4">
        <f t="shared" si="59"/>
        <v>24.083333333333332</v>
      </c>
    </row>
    <row r="946" spans="1:20" ht="45" x14ac:dyDescent="0.25">
      <c r="A946" s="3">
        <v>944</v>
      </c>
      <c r="B946" s="1" t="s">
        <v>945</v>
      </c>
      <c r="C946" s="1" t="s">
        <v>5053</v>
      </c>
      <c r="D946">
        <v>50000</v>
      </c>
      <c r="E94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s="9">
        <f t="shared" si="56"/>
        <v>42478.583333333328</v>
      </c>
      <c r="L946" s="9">
        <f t="shared" si="57"/>
        <v>42444.583912037036</v>
      </c>
      <c r="M946" t="b">
        <v>0</v>
      </c>
      <c r="N946">
        <v>96</v>
      </c>
      <c r="O946" t="b">
        <v>0</v>
      </c>
      <c r="P946" t="s">
        <v>8272</v>
      </c>
      <c r="Q946" t="s">
        <v>8318</v>
      </c>
      <c r="R946" t="s">
        <v>8320</v>
      </c>
      <c r="S946" s="5">
        <f t="shared" si="58"/>
        <v>13.325999999999999</v>
      </c>
      <c r="T946" s="4">
        <f t="shared" si="59"/>
        <v>69.40625</v>
      </c>
    </row>
    <row r="947" spans="1:20" ht="45" x14ac:dyDescent="0.25">
      <c r="A947" s="3">
        <v>945</v>
      </c>
      <c r="B947" s="1" t="s">
        <v>946</v>
      </c>
      <c r="C947" s="1" t="s">
        <v>5054</v>
      </c>
      <c r="D947">
        <v>100000</v>
      </c>
      <c r="E94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s="9">
        <f t="shared" si="56"/>
        <v>42784.999305555553</v>
      </c>
      <c r="L947" s="9">
        <f t="shared" si="57"/>
        <v>42732.872986111113</v>
      </c>
      <c r="M947" t="b">
        <v>0</v>
      </c>
      <c r="N947">
        <v>16</v>
      </c>
      <c r="O947" t="b">
        <v>0</v>
      </c>
      <c r="P947" t="s">
        <v>8272</v>
      </c>
      <c r="Q947" t="s">
        <v>8318</v>
      </c>
      <c r="R947" t="s">
        <v>8320</v>
      </c>
      <c r="S947" s="5">
        <f t="shared" si="58"/>
        <v>2.484</v>
      </c>
      <c r="T947" s="4">
        <f t="shared" si="59"/>
        <v>155.25</v>
      </c>
    </row>
    <row r="948" spans="1:20" ht="45" x14ac:dyDescent="0.25">
      <c r="A948" s="3">
        <v>946</v>
      </c>
      <c r="B948" s="1" t="s">
        <v>947</v>
      </c>
      <c r="C948" s="1" t="s">
        <v>5055</v>
      </c>
      <c r="D948">
        <v>15000</v>
      </c>
      <c r="E94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s="9">
        <f t="shared" si="56"/>
        <v>42622.750555555554</v>
      </c>
      <c r="L948" s="9">
        <f t="shared" si="57"/>
        <v>42592.750555555554</v>
      </c>
      <c r="M948" t="b">
        <v>0</v>
      </c>
      <c r="N948">
        <v>5</v>
      </c>
      <c r="O948" t="b">
        <v>0</v>
      </c>
      <c r="P948" t="s">
        <v>8272</v>
      </c>
      <c r="Q948" t="s">
        <v>8318</v>
      </c>
      <c r="R948" t="s">
        <v>8320</v>
      </c>
      <c r="S948" s="5">
        <f t="shared" si="58"/>
        <v>1.9066666666666665</v>
      </c>
      <c r="T948" s="4">
        <f t="shared" si="59"/>
        <v>57.2</v>
      </c>
    </row>
    <row r="949" spans="1:20" ht="60" x14ac:dyDescent="0.25">
      <c r="A949" s="3">
        <v>947</v>
      </c>
      <c r="B949" s="1" t="s">
        <v>948</v>
      </c>
      <c r="C949" s="1" t="s">
        <v>5056</v>
      </c>
      <c r="D949">
        <v>850</v>
      </c>
      <c r="E949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s="9">
        <f t="shared" si="56"/>
        <v>42551.781319444446</v>
      </c>
      <c r="L949" s="9">
        <f t="shared" si="57"/>
        <v>42491.781319444446</v>
      </c>
      <c r="M949" t="b">
        <v>0</v>
      </c>
      <c r="N949">
        <v>0</v>
      </c>
      <c r="O949" t="b">
        <v>0</v>
      </c>
      <c r="P949" t="s">
        <v>8272</v>
      </c>
      <c r="Q949" t="s">
        <v>8318</v>
      </c>
      <c r="R949" t="s">
        <v>8320</v>
      </c>
      <c r="S949" s="5">
        <f t="shared" si="58"/>
        <v>0</v>
      </c>
      <c r="T949" s="4" t="e">
        <f t="shared" si="59"/>
        <v>#DIV/0!</v>
      </c>
    </row>
    <row r="950" spans="1:20" ht="60" x14ac:dyDescent="0.25">
      <c r="A950" s="3">
        <v>948</v>
      </c>
      <c r="B950" s="1" t="s">
        <v>949</v>
      </c>
      <c r="C950" s="1" t="s">
        <v>5057</v>
      </c>
      <c r="D950">
        <v>4000</v>
      </c>
      <c r="E950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s="9">
        <f t="shared" si="56"/>
        <v>42441.828287037039</v>
      </c>
      <c r="L950" s="9">
        <f t="shared" si="57"/>
        <v>42411.828287037039</v>
      </c>
      <c r="M950" t="b">
        <v>0</v>
      </c>
      <c r="N950">
        <v>8</v>
      </c>
      <c r="O950" t="b">
        <v>0</v>
      </c>
      <c r="P950" t="s">
        <v>8272</v>
      </c>
      <c r="Q950" t="s">
        <v>8318</v>
      </c>
      <c r="R950" t="s">
        <v>8320</v>
      </c>
      <c r="S950" s="5">
        <f t="shared" si="58"/>
        <v>12</v>
      </c>
      <c r="T950" s="4">
        <f t="shared" si="59"/>
        <v>60</v>
      </c>
    </row>
    <row r="951" spans="1:20" ht="45" x14ac:dyDescent="0.25">
      <c r="A951" s="3">
        <v>949</v>
      </c>
      <c r="B951" s="1" t="s">
        <v>950</v>
      </c>
      <c r="C951" s="1" t="s">
        <v>5058</v>
      </c>
      <c r="D951">
        <v>20000</v>
      </c>
      <c r="E951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s="9">
        <f t="shared" si="56"/>
        <v>42421.043703703705</v>
      </c>
      <c r="L951" s="9">
        <f t="shared" si="57"/>
        <v>42361.043703703705</v>
      </c>
      <c r="M951" t="b">
        <v>0</v>
      </c>
      <c r="N951">
        <v>7</v>
      </c>
      <c r="O951" t="b">
        <v>0</v>
      </c>
      <c r="P951" t="s">
        <v>8272</v>
      </c>
      <c r="Q951" t="s">
        <v>8318</v>
      </c>
      <c r="R951" t="s">
        <v>8320</v>
      </c>
      <c r="S951" s="5">
        <f t="shared" si="58"/>
        <v>1.365</v>
      </c>
      <c r="T951" s="4">
        <f t="shared" si="59"/>
        <v>39</v>
      </c>
    </row>
    <row r="952" spans="1:20" ht="45" x14ac:dyDescent="0.25">
      <c r="A952" s="3">
        <v>950</v>
      </c>
      <c r="B952" s="1" t="s">
        <v>951</v>
      </c>
      <c r="C952" s="1" t="s">
        <v>5059</v>
      </c>
      <c r="D952">
        <v>5000</v>
      </c>
      <c r="E952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s="9">
        <f t="shared" si="56"/>
        <v>42386.750706018516</v>
      </c>
      <c r="L952" s="9">
        <f t="shared" si="57"/>
        <v>42356.750706018516</v>
      </c>
      <c r="M952" t="b">
        <v>0</v>
      </c>
      <c r="N952">
        <v>24</v>
      </c>
      <c r="O952" t="b">
        <v>0</v>
      </c>
      <c r="P952" t="s">
        <v>8272</v>
      </c>
      <c r="Q952" t="s">
        <v>8318</v>
      </c>
      <c r="R952" t="s">
        <v>8320</v>
      </c>
      <c r="S952" s="5">
        <f t="shared" si="58"/>
        <v>28.04</v>
      </c>
      <c r="T952" s="4">
        <f t="shared" si="59"/>
        <v>58.416666666666664</v>
      </c>
    </row>
    <row r="953" spans="1:20" ht="15.75" x14ac:dyDescent="0.25">
      <c r="A953" s="3">
        <v>951</v>
      </c>
      <c r="B953" s="1" t="s">
        <v>952</v>
      </c>
      <c r="C953" s="1" t="s">
        <v>5060</v>
      </c>
      <c r="D953">
        <v>50000</v>
      </c>
      <c r="E953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s="9">
        <f t="shared" si="56"/>
        <v>42525.653611111105</v>
      </c>
      <c r="L953" s="9">
        <f t="shared" si="57"/>
        <v>42480.653611111105</v>
      </c>
      <c r="M953" t="b">
        <v>0</v>
      </c>
      <c r="N953">
        <v>121</v>
      </c>
      <c r="O953" t="b">
        <v>0</v>
      </c>
      <c r="P953" t="s">
        <v>8272</v>
      </c>
      <c r="Q953" t="s">
        <v>8318</v>
      </c>
      <c r="R953" t="s">
        <v>8320</v>
      </c>
      <c r="S953" s="5">
        <f t="shared" si="58"/>
        <v>38.39</v>
      </c>
      <c r="T953" s="4">
        <f t="shared" si="59"/>
        <v>158.63636363636363</v>
      </c>
    </row>
    <row r="954" spans="1:20" ht="30" x14ac:dyDescent="0.25">
      <c r="A954" s="3">
        <v>952</v>
      </c>
      <c r="B954" s="1" t="s">
        <v>953</v>
      </c>
      <c r="C954" s="1" t="s">
        <v>5061</v>
      </c>
      <c r="D954">
        <v>49000</v>
      </c>
      <c r="E95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s="9">
        <f t="shared" si="56"/>
        <v>42692.655231481483</v>
      </c>
      <c r="L954" s="9">
        <f t="shared" si="57"/>
        <v>42662.613564814819</v>
      </c>
      <c r="M954" t="b">
        <v>0</v>
      </c>
      <c r="N954">
        <v>196</v>
      </c>
      <c r="O954" t="b">
        <v>0</v>
      </c>
      <c r="P954" t="s">
        <v>8272</v>
      </c>
      <c r="Q954" t="s">
        <v>8318</v>
      </c>
      <c r="R954" t="s">
        <v>8320</v>
      </c>
      <c r="S954" s="5">
        <f t="shared" si="58"/>
        <v>39.942857142857143</v>
      </c>
      <c r="T954" s="4">
        <f t="shared" si="59"/>
        <v>99.857142857142861</v>
      </c>
    </row>
    <row r="955" spans="1:20" ht="45" x14ac:dyDescent="0.25">
      <c r="A955" s="3">
        <v>953</v>
      </c>
      <c r="B955" s="1" t="s">
        <v>954</v>
      </c>
      <c r="C955" s="1" t="s">
        <v>5062</v>
      </c>
      <c r="D955">
        <v>15000</v>
      </c>
      <c r="E95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s="9">
        <f t="shared" si="56"/>
        <v>42029.164340277777</v>
      </c>
      <c r="L955" s="9">
        <f t="shared" si="57"/>
        <v>41999.164340277777</v>
      </c>
      <c r="M955" t="b">
        <v>0</v>
      </c>
      <c r="N955">
        <v>5</v>
      </c>
      <c r="O955" t="b">
        <v>0</v>
      </c>
      <c r="P955" t="s">
        <v>8272</v>
      </c>
      <c r="Q955" t="s">
        <v>8318</v>
      </c>
      <c r="R955" t="s">
        <v>8320</v>
      </c>
      <c r="S955" s="5">
        <f t="shared" si="58"/>
        <v>0.84</v>
      </c>
      <c r="T955" s="4">
        <f t="shared" si="59"/>
        <v>25.2</v>
      </c>
    </row>
    <row r="956" spans="1:20" ht="45" x14ac:dyDescent="0.25">
      <c r="A956" s="3">
        <v>954</v>
      </c>
      <c r="B956" s="1" t="s">
        <v>955</v>
      </c>
      <c r="C956" s="1" t="s">
        <v>5063</v>
      </c>
      <c r="D956">
        <v>15000</v>
      </c>
      <c r="E95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s="9">
        <f t="shared" si="56"/>
        <v>42236.833784722221</v>
      </c>
      <c r="L956" s="9">
        <f t="shared" si="57"/>
        <v>42194.833784722221</v>
      </c>
      <c r="M956" t="b">
        <v>0</v>
      </c>
      <c r="N956">
        <v>73</v>
      </c>
      <c r="O956" t="b">
        <v>0</v>
      </c>
      <c r="P956" t="s">
        <v>8272</v>
      </c>
      <c r="Q956" t="s">
        <v>8318</v>
      </c>
      <c r="R956" t="s">
        <v>8320</v>
      </c>
      <c r="S956" s="5">
        <f t="shared" si="58"/>
        <v>43.406666666666666</v>
      </c>
      <c r="T956" s="4">
        <f t="shared" si="59"/>
        <v>89.191780821917803</v>
      </c>
    </row>
    <row r="957" spans="1:20" ht="45" x14ac:dyDescent="0.25">
      <c r="A957" s="3">
        <v>955</v>
      </c>
      <c r="B957" s="1" t="s">
        <v>956</v>
      </c>
      <c r="C957" s="1" t="s">
        <v>5064</v>
      </c>
      <c r="D957">
        <v>300000</v>
      </c>
      <c r="E95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s="9">
        <f t="shared" si="56"/>
        <v>42626.295138888891</v>
      </c>
      <c r="L957" s="9">
        <f t="shared" si="57"/>
        <v>42586.295138888891</v>
      </c>
      <c r="M957" t="b">
        <v>0</v>
      </c>
      <c r="N957">
        <v>93</v>
      </c>
      <c r="O957" t="b">
        <v>0</v>
      </c>
      <c r="P957" t="s">
        <v>8272</v>
      </c>
      <c r="Q957" t="s">
        <v>8318</v>
      </c>
      <c r="R957" t="s">
        <v>8320</v>
      </c>
      <c r="S957" s="5">
        <f t="shared" si="58"/>
        <v>5.6613333333333333</v>
      </c>
      <c r="T957" s="4">
        <f t="shared" si="59"/>
        <v>182.6236559139785</v>
      </c>
    </row>
    <row r="958" spans="1:20" ht="60" x14ac:dyDescent="0.25">
      <c r="A958" s="3">
        <v>956</v>
      </c>
      <c r="B958" s="1" t="s">
        <v>957</v>
      </c>
      <c r="C958" s="1" t="s">
        <v>5065</v>
      </c>
      <c r="D958">
        <v>50000</v>
      </c>
      <c r="E95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s="9">
        <f t="shared" si="56"/>
        <v>42120.872210648144</v>
      </c>
      <c r="L958" s="9">
        <f t="shared" si="57"/>
        <v>42060.913877314815</v>
      </c>
      <c r="M958" t="b">
        <v>0</v>
      </c>
      <c r="N958">
        <v>17</v>
      </c>
      <c r="O958" t="b">
        <v>0</v>
      </c>
      <c r="P958" t="s">
        <v>8272</v>
      </c>
      <c r="Q958" t="s">
        <v>8318</v>
      </c>
      <c r="R958" t="s">
        <v>8320</v>
      </c>
      <c r="S958" s="5">
        <f t="shared" si="58"/>
        <v>1.722</v>
      </c>
      <c r="T958" s="4">
        <f t="shared" si="59"/>
        <v>50.647058823529413</v>
      </c>
    </row>
    <row r="959" spans="1:20" ht="30" x14ac:dyDescent="0.25">
      <c r="A959" s="3">
        <v>957</v>
      </c>
      <c r="B959" s="1" t="s">
        <v>958</v>
      </c>
      <c r="C959" s="1" t="s">
        <v>5066</v>
      </c>
      <c r="D959">
        <v>12000</v>
      </c>
      <c r="E959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s="9">
        <f t="shared" si="56"/>
        <v>42691.594131944439</v>
      </c>
      <c r="L959" s="9">
        <f t="shared" si="57"/>
        <v>42660.552465277782</v>
      </c>
      <c r="M959" t="b">
        <v>0</v>
      </c>
      <c r="N959">
        <v>7</v>
      </c>
      <c r="O959" t="b">
        <v>0</v>
      </c>
      <c r="P959" t="s">
        <v>8272</v>
      </c>
      <c r="Q959" t="s">
        <v>8318</v>
      </c>
      <c r="R959" t="s">
        <v>8320</v>
      </c>
      <c r="S959" s="5">
        <f t="shared" si="58"/>
        <v>1.9416666666666664</v>
      </c>
      <c r="T959" s="4">
        <f t="shared" si="59"/>
        <v>33.285714285714285</v>
      </c>
    </row>
    <row r="960" spans="1:20" ht="60" x14ac:dyDescent="0.25">
      <c r="A960" s="3">
        <v>958</v>
      </c>
      <c r="B960" s="1" t="s">
        <v>959</v>
      </c>
      <c r="C960" s="1" t="s">
        <v>5067</v>
      </c>
      <c r="D960">
        <v>7777</v>
      </c>
      <c r="E960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s="9">
        <f t="shared" si="56"/>
        <v>42104.207638888889</v>
      </c>
      <c r="L960" s="9">
        <f t="shared" si="57"/>
        <v>42082.802812499998</v>
      </c>
      <c r="M960" t="b">
        <v>0</v>
      </c>
      <c r="N960">
        <v>17</v>
      </c>
      <c r="O960" t="b">
        <v>0</v>
      </c>
      <c r="P960" t="s">
        <v>8272</v>
      </c>
      <c r="Q960" t="s">
        <v>8318</v>
      </c>
      <c r="R960" t="s">
        <v>8320</v>
      </c>
      <c r="S960" s="5">
        <f t="shared" si="58"/>
        <v>11.328275684711327</v>
      </c>
      <c r="T960" s="4">
        <f t="shared" si="59"/>
        <v>51.823529411764703</v>
      </c>
    </row>
    <row r="961" spans="1:20" ht="60" x14ac:dyDescent="0.25">
      <c r="A961" s="3">
        <v>959</v>
      </c>
      <c r="B961" s="1" t="s">
        <v>960</v>
      </c>
      <c r="C961" s="1" t="s">
        <v>5068</v>
      </c>
      <c r="D961">
        <v>50000</v>
      </c>
      <c r="E961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s="9">
        <f t="shared" si="56"/>
        <v>42023.174363425926</v>
      </c>
      <c r="L961" s="9">
        <f t="shared" si="57"/>
        <v>41993.174363425926</v>
      </c>
      <c r="M961" t="b">
        <v>0</v>
      </c>
      <c r="N961">
        <v>171</v>
      </c>
      <c r="O961" t="b">
        <v>0</v>
      </c>
      <c r="P961" t="s">
        <v>8272</v>
      </c>
      <c r="Q961" t="s">
        <v>8318</v>
      </c>
      <c r="R961" t="s">
        <v>8320</v>
      </c>
      <c r="S961" s="5">
        <f t="shared" si="58"/>
        <v>38.86</v>
      </c>
      <c r="T961" s="4">
        <f t="shared" si="59"/>
        <v>113.62573099415205</v>
      </c>
    </row>
    <row r="962" spans="1:20" ht="45" x14ac:dyDescent="0.25">
      <c r="A962" s="3">
        <v>960</v>
      </c>
      <c r="B962" s="1" t="s">
        <v>961</v>
      </c>
      <c r="C962" s="1" t="s">
        <v>5069</v>
      </c>
      <c r="D962">
        <v>55650</v>
      </c>
      <c r="E962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s="9">
        <f t="shared" si="56"/>
        <v>42808.585127314815</v>
      </c>
      <c r="L962" s="9">
        <f t="shared" si="57"/>
        <v>42766.626793981486</v>
      </c>
      <c r="M962" t="b">
        <v>0</v>
      </c>
      <c r="N962">
        <v>188</v>
      </c>
      <c r="O962" t="b">
        <v>0</v>
      </c>
      <c r="P962" t="s">
        <v>8272</v>
      </c>
      <c r="Q962" t="s">
        <v>8318</v>
      </c>
      <c r="R962" t="s">
        <v>8320</v>
      </c>
      <c r="S962" s="5">
        <f t="shared" si="58"/>
        <v>46.100628930817614</v>
      </c>
      <c r="T962" s="4">
        <f t="shared" si="59"/>
        <v>136.46276595744681</v>
      </c>
    </row>
    <row r="963" spans="1:20" ht="45" x14ac:dyDescent="0.25">
      <c r="A963" s="3">
        <v>961</v>
      </c>
      <c r="B963" s="1" t="s">
        <v>962</v>
      </c>
      <c r="C963" s="1" t="s">
        <v>5070</v>
      </c>
      <c r="D963">
        <v>95000</v>
      </c>
      <c r="E963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s="9">
        <f t="shared" ref="K963:K1026" si="60">(((I963/60)/60)/24)+DATE(1970,1,1)</f>
        <v>42786.791666666672</v>
      </c>
      <c r="L963" s="9">
        <f t="shared" ref="L963:L1026" si="61">(((J963/60)/60)/24)+DATE(1970,1,1)</f>
        <v>42740.693692129629</v>
      </c>
      <c r="M963" t="b">
        <v>0</v>
      </c>
      <c r="N963">
        <v>110</v>
      </c>
      <c r="O963" t="b">
        <v>0</v>
      </c>
      <c r="P963" t="s">
        <v>8272</v>
      </c>
      <c r="Q963" t="s">
        <v>8318</v>
      </c>
      <c r="R963" t="s">
        <v>8320</v>
      </c>
      <c r="S963" s="5">
        <f t="shared" ref="S963:S1026" si="62">+(E963/D963)*100</f>
        <v>42.188421052631583</v>
      </c>
      <c r="T963" s="4">
        <f t="shared" ref="T963:T1026" si="63">+E963/N963</f>
        <v>364.35454545454547</v>
      </c>
    </row>
    <row r="964" spans="1:20" ht="60" x14ac:dyDescent="0.25">
      <c r="A964" s="3">
        <v>962</v>
      </c>
      <c r="B964" s="1" t="s">
        <v>963</v>
      </c>
      <c r="C964" s="1" t="s">
        <v>5071</v>
      </c>
      <c r="D964">
        <v>2500</v>
      </c>
      <c r="E96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s="9">
        <f t="shared" si="60"/>
        <v>42411.712418981479</v>
      </c>
      <c r="L964" s="9">
        <f t="shared" si="61"/>
        <v>42373.712418981479</v>
      </c>
      <c r="M964" t="b">
        <v>0</v>
      </c>
      <c r="N964">
        <v>37</v>
      </c>
      <c r="O964" t="b">
        <v>0</v>
      </c>
      <c r="P964" t="s">
        <v>8272</v>
      </c>
      <c r="Q964" t="s">
        <v>8318</v>
      </c>
      <c r="R964" t="s">
        <v>8320</v>
      </c>
      <c r="S964" s="5">
        <f t="shared" si="62"/>
        <v>28.48</v>
      </c>
      <c r="T964" s="4">
        <f t="shared" si="63"/>
        <v>19.243243243243242</v>
      </c>
    </row>
    <row r="965" spans="1:20" ht="30" x14ac:dyDescent="0.25">
      <c r="A965" s="3">
        <v>963</v>
      </c>
      <c r="B965" s="1" t="s">
        <v>964</v>
      </c>
      <c r="C965" s="1" t="s">
        <v>5072</v>
      </c>
      <c r="D965">
        <v>35000</v>
      </c>
      <c r="E96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s="9">
        <f t="shared" si="60"/>
        <v>42660.635636574079</v>
      </c>
      <c r="L965" s="9">
        <f t="shared" si="61"/>
        <v>42625.635636574079</v>
      </c>
      <c r="M965" t="b">
        <v>0</v>
      </c>
      <c r="N965">
        <v>9</v>
      </c>
      <c r="O965" t="b">
        <v>0</v>
      </c>
      <c r="P965" t="s">
        <v>8272</v>
      </c>
      <c r="Q965" t="s">
        <v>8318</v>
      </c>
      <c r="R965" t="s">
        <v>8320</v>
      </c>
      <c r="S965" s="5">
        <f t="shared" si="62"/>
        <v>1.077142857142857</v>
      </c>
      <c r="T965" s="4">
        <f t="shared" si="63"/>
        <v>41.888888888888886</v>
      </c>
    </row>
    <row r="966" spans="1:20" ht="60" x14ac:dyDescent="0.25">
      <c r="A966" s="3">
        <v>964</v>
      </c>
      <c r="B966" s="1" t="s">
        <v>965</v>
      </c>
      <c r="C966" s="1" t="s">
        <v>5073</v>
      </c>
      <c r="D966">
        <v>110000</v>
      </c>
      <c r="E96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s="9">
        <f t="shared" si="60"/>
        <v>42248.628692129627</v>
      </c>
      <c r="L966" s="9">
        <f t="shared" si="61"/>
        <v>42208.628692129627</v>
      </c>
      <c r="M966" t="b">
        <v>0</v>
      </c>
      <c r="N966">
        <v>29</v>
      </c>
      <c r="O966" t="b">
        <v>0</v>
      </c>
      <c r="P966" t="s">
        <v>8272</v>
      </c>
      <c r="Q966" t="s">
        <v>8318</v>
      </c>
      <c r="R966" t="s">
        <v>8320</v>
      </c>
      <c r="S966" s="5">
        <f t="shared" si="62"/>
        <v>0.79909090909090907</v>
      </c>
      <c r="T966" s="4">
        <f t="shared" si="63"/>
        <v>30.310344827586206</v>
      </c>
    </row>
    <row r="967" spans="1:20" ht="60" x14ac:dyDescent="0.25">
      <c r="A967" s="3">
        <v>965</v>
      </c>
      <c r="B967" s="1" t="s">
        <v>966</v>
      </c>
      <c r="C967" s="1" t="s">
        <v>5074</v>
      </c>
      <c r="D967">
        <v>25000</v>
      </c>
      <c r="E96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s="9">
        <f t="shared" si="60"/>
        <v>42669.165972222225</v>
      </c>
      <c r="L967" s="9">
        <f t="shared" si="61"/>
        <v>42637.016736111109</v>
      </c>
      <c r="M967" t="b">
        <v>0</v>
      </c>
      <c r="N967">
        <v>6</v>
      </c>
      <c r="O967" t="b">
        <v>0</v>
      </c>
      <c r="P967" t="s">
        <v>8272</v>
      </c>
      <c r="Q967" t="s">
        <v>8318</v>
      </c>
      <c r="R967" t="s">
        <v>8320</v>
      </c>
      <c r="S967" s="5">
        <f t="shared" si="62"/>
        <v>1.1919999999999999</v>
      </c>
      <c r="T967" s="4">
        <f t="shared" si="63"/>
        <v>49.666666666666664</v>
      </c>
    </row>
    <row r="968" spans="1:20" ht="45" x14ac:dyDescent="0.25">
      <c r="A968" s="3">
        <v>966</v>
      </c>
      <c r="B968" s="1" t="s">
        <v>967</v>
      </c>
      <c r="C968" s="1" t="s">
        <v>5075</v>
      </c>
      <c r="D968">
        <v>12000</v>
      </c>
      <c r="E96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s="9">
        <f t="shared" si="60"/>
        <v>42649.635787037041</v>
      </c>
      <c r="L968" s="9">
        <f t="shared" si="61"/>
        <v>42619.635787037041</v>
      </c>
      <c r="M968" t="b">
        <v>0</v>
      </c>
      <c r="N968">
        <v>30</v>
      </c>
      <c r="O968" t="b">
        <v>0</v>
      </c>
      <c r="P968" t="s">
        <v>8272</v>
      </c>
      <c r="Q968" t="s">
        <v>8318</v>
      </c>
      <c r="R968" t="s">
        <v>8320</v>
      </c>
      <c r="S968" s="5">
        <f t="shared" si="62"/>
        <v>14.799999999999999</v>
      </c>
      <c r="T968" s="4">
        <f t="shared" si="63"/>
        <v>59.2</v>
      </c>
    </row>
    <row r="969" spans="1:20" ht="45" x14ac:dyDescent="0.25">
      <c r="A969" s="3">
        <v>967</v>
      </c>
      <c r="B969" s="1" t="s">
        <v>968</v>
      </c>
      <c r="C969" s="1" t="s">
        <v>5076</v>
      </c>
      <c r="D969">
        <v>20000</v>
      </c>
      <c r="E969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s="9">
        <f t="shared" si="60"/>
        <v>42482.21266203704</v>
      </c>
      <c r="L969" s="9">
        <f t="shared" si="61"/>
        <v>42422.254328703704</v>
      </c>
      <c r="M969" t="b">
        <v>0</v>
      </c>
      <c r="N969">
        <v>81</v>
      </c>
      <c r="O969" t="b">
        <v>0</v>
      </c>
      <c r="P969" t="s">
        <v>8272</v>
      </c>
      <c r="Q969" t="s">
        <v>8318</v>
      </c>
      <c r="R969" t="s">
        <v>8320</v>
      </c>
      <c r="S969" s="5">
        <f t="shared" si="62"/>
        <v>17.810000000000002</v>
      </c>
      <c r="T969" s="4">
        <f t="shared" si="63"/>
        <v>43.97530864197531</v>
      </c>
    </row>
    <row r="970" spans="1:20" ht="60" x14ac:dyDescent="0.25">
      <c r="A970" s="3">
        <v>968</v>
      </c>
      <c r="B970" s="1" t="s">
        <v>969</v>
      </c>
      <c r="C970" s="1" t="s">
        <v>5077</v>
      </c>
      <c r="D970">
        <v>8000</v>
      </c>
      <c r="E970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s="9">
        <f t="shared" si="60"/>
        <v>41866.847615740742</v>
      </c>
      <c r="L970" s="9">
        <f t="shared" si="61"/>
        <v>41836.847615740742</v>
      </c>
      <c r="M970" t="b">
        <v>0</v>
      </c>
      <c r="N970">
        <v>4</v>
      </c>
      <c r="O970" t="b">
        <v>0</v>
      </c>
      <c r="P970" t="s">
        <v>8272</v>
      </c>
      <c r="Q970" t="s">
        <v>8318</v>
      </c>
      <c r="R970" t="s">
        <v>8320</v>
      </c>
      <c r="S970" s="5">
        <f t="shared" si="62"/>
        <v>1.325</v>
      </c>
      <c r="T970" s="4">
        <f t="shared" si="63"/>
        <v>26.5</v>
      </c>
    </row>
    <row r="971" spans="1:20" ht="30" x14ac:dyDescent="0.25">
      <c r="A971" s="3">
        <v>969</v>
      </c>
      <c r="B971" s="1" t="s">
        <v>970</v>
      </c>
      <c r="C971" s="1" t="s">
        <v>5078</v>
      </c>
      <c r="D971">
        <v>30000</v>
      </c>
      <c r="E971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s="9">
        <f t="shared" si="60"/>
        <v>42775.30332175926</v>
      </c>
      <c r="L971" s="9">
        <f t="shared" si="61"/>
        <v>42742.30332175926</v>
      </c>
      <c r="M971" t="b">
        <v>0</v>
      </c>
      <c r="N971">
        <v>11</v>
      </c>
      <c r="O971" t="b">
        <v>0</v>
      </c>
      <c r="P971" t="s">
        <v>8272</v>
      </c>
      <c r="Q971" t="s">
        <v>8318</v>
      </c>
      <c r="R971" t="s">
        <v>8320</v>
      </c>
      <c r="S971" s="5">
        <f t="shared" si="62"/>
        <v>46.666666666666664</v>
      </c>
      <c r="T971" s="4">
        <f t="shared" si="63"/>
        <v>1272.7272727272727</v>
      </c>
    </row>
    <row r="972" spans="1:20" ht="60" x14ac:dyDescent="0.25">
      <c r="A972" s="3">
        <v>970</v>
      </c>
      <c r="B972" s="1" t="s">
        <v>971</v>
      </c>
      <c r="C972" s="1" t="s">
        <v>5079</v>
      </c>
      <c r="D972">
        <v>5000</v>
      </c>
      <c r="E972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s="9">
        <f t="shared" si="60"/>
        <v>42758.207638888889</v>
      </c>
      <c r="L972" s="9">
        <f t="shared" si="61"/>
        <v>42721.220520833333</v>
      </c>
      <c r="M972" t="b">
        <v>0</v>
      </c>
      <c r="N972">
        <v>14</v>
      </c>
      <c r="O972" t="b">
        <v>0</v>
      </c>
      <c r="P972" t="s">
        <v>8272</v>
      </c>
      <c r="Q972" t="s">
        <v>8318</v>
      </c>
      <c r="R972" t="s">
        <v>8320</v>
      </c>
      <c r="S972" s="5">
        <f t="shared" si="62"/>
        <v>45.92</v>
      </c>
      <c r="T972" s="4">
        <f t="shared" si="63"/>
        <v>164</v>
      </c>
    </row>
    <row r="973" spans="1:20" ht="60" x14ac:dyDescent="0.25">
      <c r="A973" s="3">
        <v>971</v>
      </c>
      <c r="B973" s="1" t="s">
        <v>972</v>
      </c>
      <c r="C973" s="1" t="s">
        <v>5080</v>
      </c>
      <c r="D973">
        <v>100000</v>
      </c>
      <c r="E973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s="9">
        <f t="shared" si="60"/>
        <v>42156.709027777775</v>
      </c>
      <c r="L973" s="9">
        <f t="shared" si="61"/>
        <v>42111.709027777775</v>
      </c>
      <c r="M973" t="b">
        <v>0</v>
      </c>
      <c r="N973">
        <v>5</v>
      </c>
      <c r="O973" t="b">
        <v>0</v>
      </c>
      <c r="P973" t="s">
        <v>8272</v>
      </c>
      <c r="Q973" t="s">
        <v>8318</v>
      </c>
      <c r="R973" t="s">
        <v>8320</v>
      </c>
      <c r="S973" s="5">
        <f t="shared" si="62"/>
        <v>0.22599999999999998</v>
      </c>
      <c r="T973" s="4">
        <f t="shared" si="63"/>
        <v>45.2</v>
      </c>
    </row>
    <row r="974" spans="1:20" ht="45" x14ac:dyDescent="0.25">
      <c r="A974" s="3">
        <v>972</v>
      </c>
      <c r="B974" s="1" t="s">
        <v>973</v>
      </c>
      <c r="C974" s="1" t="s">
        <v>5081</v>
      </c>
      <c r="D974">
        <v>20000</v>
      </c>
      <c r="E97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s="9">
        <f t="shared" si="60"/>
        <v>41886.290972222225</v>
      </c>
      <c r="L974" s="9">
        <f t="shared" si="61"/>
        <v>41856.865717592591</v>
      </c>
      <c r="M974" t="b">
        <v>0</v>
      </c>
      <c r="N974">
        <v>45</v>
      </c>
      <c r="O974" t="b">
        <v>0</v>
      </c>
      <c r="P974" t="s">
        <v>8272</v>
      </c>
      <c r="Q974" t="s">
        <v>8318</v>
      </c>
      <c r="R974" t="s">
        <v>8320</v>
      </c>
      <c r="S974" s="5">
        <f t="shared" si="62"/>
        <v>34.625</v>
      </c>
      <c r="T974" s="4">
        <f t="shared" si="63"/>
        <v>153.88888888888889</v>
      </c>
    </row>
    <row r="975" spans="1:20" ht="60" x14ac:dyDescent="0.25">
      <c r="A975" s="3">
        <v>973</v>
      </c>
      <c r="B975" s="1" t="s">
        <v>974</v>
      </c>
      <c r="C975" s="1" t="s">
        <v>5082</v>
      </c>
      <c r="D975">
        <v>20000</v>
      </c>
      <c r="E97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s="9">
        <f t="shared" si="60"/>
        <v>42317.056631944448</v>
      </c>
      <c r="L975" s="9">
        <f t="shared" si="61"/>
        <v>42257.014965277776</v>
      </c>
      <c r="M975" t="b">
        <v>0</v>
      </c>
      <c r="N975">
        <v>8</v>
      </c>
      <c r="O975" t="b">
        <v>0</v>
      </c>
      <c r="P975" t="s">
        <v>8272</v>
      </c>
      <c r="Q975" t="s">
        <v>8318</v>
      </c>
      <c r="R975" t="s">
        <v>8320</v>
      </c>
      <c r="S975" s="5">
        <f t="shared" si="62"/>
        <v>2.0549999999999997</v>
      </c>
      <c r="T975" s="4">
        <f t="shared" si="63"/>
        <v>51.375</v>
      </c>
    </row>
    <row r="976" spans="1:20" ht="45" x14ac:dyDescent="0.25">
      <c r="A976" s="3">
        <v>974</v>
      </c>
      <c r="B976" s="1" t="s">
        <v>975</v>
      </c>
      <c r="C976" s="1" t="s">
        <v>5083</v>
      </c>
      <c r="D976">
        <v>50000</v>
      </c>
      <c r="E97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s="9">
        <f t="shared" si="60"/>
        <v>42454.707824074074</v>
      </c>
      <c r="L976" s="9">
        <f t="shared" si="61"/>
        <v>42424.749490740738</v>
      </c>
      <c r="M976" t="b">
        <v>0</v>
      </c>
      <c r="N976">
        <v>3</v>
      </c>
      <c r="O976" t="b">
        <v>0</v>
      </c>
      <c r="P976" t="s">
        <v>8272</v>
      </c>
      <c r="Q976" t="s">
        <v>8318</v>
      </c>
      <c r="R976" t="s">
        <v>8320</v>
      </c>
      <c r="S976" s="5">
        <f t="shared" si="62"/>
        <v>0.55999999999999994</v>
      </c>
      <c r="T976" s="4">
        <f t="shared" si="63"/>
        <v>93.333333333333329</v>
      </c>
    </row>
    <row r="977" spans="1:20" ht="60" x14ac:dyDescent="0.25">
      <c r="A977" s="3">
        <v>975</v>
      </c>
      <c r="B977" s="1" t="s">
        <v>976</v>
      </c>
      <c r="C977" s="1" t="s">
        <v>5084</v>
      </c>
      <c r="D977">
        <v>100000</v>
      </c>
      <c r="E97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s="9">
        <f t="shared" si="60"/>
        <v>42549.696585648147</v>
      </c>
      <c r="L977" s="9">
        <f t="shared" si="61"/>
        <v>42489.696585648147</v>
      </c>
      <c r="M977" t="b">
        <v>0</v>
      </c>
      <c r="N977">
        <v>24</v>
      </c>
      <c r="O977" t="b">
        <v>0</v>
      </c>
      <c r="P977" t="s">
        <v>8272</v>
      </c>
      <c r="Q977" t="s">
        <v>8318</v>
      </c>
      <c r="R977" t="s">
        <v>8320</v>
      </c>
      <c r="S977" s="5">
        <f t="shared" si="62"/>
        <v>2.6069999999999998</v>
      </c>
      <c r="T977" s="4">
        <f t="shared" si="63"/>
        <v>108.625</v>
      </c>
    </row>
    <row r="978" spans="1:20" ht="60" x14ac:dyDescent="0.25">
      <c r="A978" s="3">
        <v>976</v>
      </c>
      <c r="B978" s="1" t="s">
        <v>977</v>
      </c>
      <c r="C978" s="1" t="s">
        <v>5085</v>
      </c>
      <c r="D978">
        <v>150000</v>
      </c>
      <c r="E97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s="9">
        <f t="shared" si="60"/>
        <v>42230.058993055558</v>
      </c>
      <c r="L978" s="9">
        <f t="shared" si="61"/>
        <v>42185.058993055558</v>
      </c>
      <c r="M978" t="b">
        <v>0</v>
      </c>
      <c r="N978">
        <v>18</v>
      </c>
      <c r="O978" t="b">
        <v>0</v>
      </c>
      <c r="P978" t="s">
        <v>8272</v>
      </c>
      <c r="Q978" t="s">
        <v>8318</v>
      </c>
      <c r="R978" t="s">
        <v>8320</v>
      </c>
      <c r="S978" s="5">
        <f t="shared" si="62"/>
        <v>1.9259999999999999</v>
      </c>
      <c r="T978" s="4">
        <f t="shared" si="63"/>
        <v>160.5</v>
      </c>
    </row>
    <row r="979" spans="1:20" ht="60" x14ac:dyDescent="0.25">
      <c r="A979" s="3">
        <v>977</v>
      </c>
      <c r="B979" s="1" t="s">
        <v>978</v>
      </c>
      <c r="C979" s="1" t="s">
        <v>5086</v>
      </c>
      <c r="D979">
        <v>2700</v>
      </c>
      <c r="E979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s="9">
        <f t="shared" si="60"/>
        <v>42421.942094907412</v>
      </c>
      <c r="L979" s="9">
        <f t="shared" si="61"/>
        <v>42391.942094907412</v>
      </c>
      <c r="M979" t="b">
        <v>0</v>
      </c>
      <c r="N979">
        <v>12</v>
      </c>
      <c r="O979" t="b">
        <v>0</v>
      </c>
      <c r="P979" t="s">
        <v>8272</v>
      </c>
      <c r="Q979" t="s">
        <v>8318</v>
      </c>
      <c r="R979" t="s">
        <v>8320</v>
      </c>
      <c r="S979" s="5">
        <f t="shared" si="62"/>
        <v>33.666666666666664</v>
      </c>
      <c r="T979" s="4">
        <f t="shared" si="63"/>
        <v>75.75</v>
      </c>
    </row>
    <row r="980" spans="1:20" ht="45" x14ac:dyDescent="0.25">
      <c r="A980" s="3">
        <v>978</v>
      </c>
      <c r="B980" s="1" t="s">
        <v>979</v>
      </c>
      <c r="C980" s="1" t="s">
        <v>5087</v>
      </c>
      <c r="D980">
        <v>172889</v>
      </c>
      <c r="E980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s="9">
        <f t="shared" si="60"/>
        <v>42425.309039351851</v>
      </c>
      <c r="L980" s="9">
        <f t="shared" si="61"/>
        <v>42395.309039351851</v>
      </c>
      <c r="M980" t="b">
        <v>0</v>
      </c>
      <c r="N980">
        <v>123</v>
      </c>
      <c r="O980" t="b">
        <v>0</v>
      </c>
      <c r="P980" t="s">
        <v>8272</v>
      </c>
      <c r="Q980" t="s">
        <v>8318</v>
      </c>
      <c r="R980" t="s">
        <v>8320</v>
      </c>
      <c r="S980" s="5">
        <f t="shared" si="62"/>
        <v>56.263267182990241</v>
      </c>
      <c r="T980" s="4">
        <f t="shared" si="63"/>
        <v>790.83739837398377</v>
      </c>
    </row>
    <row r="981" spans="1:20" ht="60" x14ac:dyDescent="0.25">
      <c r="A981" s="3">
        <v>979</v>
      </c>
      <c r="B981" s="1" t="s">
        <v>980</v>
      </c>
      <c r="C981" s="1" t="s">
        <v>5088</v>
      </c>
      <c r="D981">
        <v>35000</v>
      </c>
      <c r="E981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s="9">
        <f t="shared" si="60"/>
        <v>42541.790972222225</v>
      </c>
      <c r="L981" s="9">
        <f t="shared" si="61"/>
        <v>42506.416990740734</v>
      </c>
      <c r="M981" t="b">
        <v>0</v>
      </c>
      <c r="N981">
        <v>96</v>
      </c>
      <c r="O981" t="b">
        <v>0</v>
      </c>
      <c r="P981" t="s">
        <v>8272</v>
      </c>
      <c r="Q981" t="s">
        <v>8318</v>
      </c>
      <c r="R981" t="s">
        <v>8320</v>
      </c>
      <c r="S981" s="5">
        <f t="shared" si="62"/>
        <v>82.817599999999999</v>
      </c>
      <c r="T981" s="4">
        <f t="shared" si="63"/>
        <v>301.93916666666667</v>
      </c>
    </row>
    <row r="982" spans="1:20" ht="60" x14ac:dyDescent="0.25">
      <c r="A982" s="3">
        <v>980</v>
      </c>
      <c r="B982" s="1" t="s">
        <v>981</v>
      </c>
      <c r="C982" s="1" t="s">
        <v>5089</v>
      </c>
      <c r="D982">
        <v>10000</v>
      </c>
      <c r="E982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s="9">
        <f t="shared" si="60"/>
        <v>41973.945856481485</v>
      </c>
      <c r="L982" s="9">
        <f t="shared" si="61"/>
        <v>41928.904189814813</v>
      </c>
      <c r="M982" t="b">
        <v>0</v>
      </c>
      <c r="N982">
        <v>31</v>
      </c>
      <c r="O982" t="b">
        <v>0</v>
      </c>
      <c r="P982" t="s">
        <v>8272</v>
      </c>
      <c r="Q982" t="s">
        <v>8318</v>
      </c>
      <c r="R982" t="s">
        <v>8320</v>
      </c>
      <c r="S982" s="5">
        <f t="shared" si="62"/>
        <v>14.860000000000001</v>
      </c>
      <c r="T982" s="4">
        <f t="shared" si="63"/>
        <v>47.935483870967744</v>
      </c>
    </row>
    <row r="983" spans="1:20" ht="60" x14ac:dyDescent="0.25">
      <c r="A983" s="3">
        <v>981</v>
      </c>
      <c r="B983" s="1" t="s">
        <v>982</v>
      </c>
      <c r="C983" s="1" t="s">
        <v>5090</v>
      </c>
      <c r="D983">
        <v>88888</v>
      </c>
      <c r="E983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s="9">
        <f t="shared" si="60"/>
        <v>41860.947013888886</v>
      </c>
      <c r="L983" s="9">
        <f t="shared" si="61"/>
        <v>41830.947013888886</v>
      </c>
      <c r="M983" t="b">
        <v>0</v>
      </c>
      <c r="N983">
        <v>4</v>
      </c>
      <c r="O983" t="b">
        <v>0</v>
      </c>
      <c r="P983" t="s">
        <v>8272</v>
      </c>
      <c r="Q983" t="s">
        <v>8318</v>
      </c>
      <c r="R983" t="s">
        <v>8320</v>
      </c>
      <c r="S983" s="5">
        <f t="shared" si="62"/>
        <v>1.2375123751237513E-2</v>
      </c>
      <c r="T983" s="4">
        <f t="shared" si="63"/>
        <v>2.75</v>
      </c>
    </row>
    <row r="984" spans="1:20" ht="45" x14ac:dyDescent="0.25">
      <c r="A984" s="3">
        <v>982</v>
      </c>
      <c r="B984" s="1" t="s">
        <v>983</v>
      </c>
      <c r="C984" s="1" t="s">
        <v>5091</v>
      </c>
      <c r="D984">
        <v>17500</v>
      </c>
      <c r="E98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s="9">
        <f t="shared" si="60"/>
        <v>42645.753310185188</v>
      </c>
      <c r="L984" s="9">
        <f t="shared" si="61"/>
        <v>42615.753310185188</v>
      </c>
      <c r="M984" t="b">
        <v>0</v>
      </c>
      <c r="N984">
        <v>3</v>
      </c>
      <c r="O984" t="b">
        <v>0</v>
      </c>
      <c r="P984" t="s">
        <v>8272</v>
      </c>
      <c r="Q984" t="s">
        <v>8318</v>
      </c>
      <c r="R984" t="s">
        <v>8320</v>
      </c>
      <c r="S984" s="5">
        <f t="shared" si="62"/>
        <v>1.7142857142857144E-2</v>
      </c>
      <c r="T984" s="4">
        <f t="shared" si="63"/>
        <v>1</v>
      </c>
    </row>
    <row r="985" spans="1:20" ht="60" x14ac:dyDescent="0.25">
      <c r="A985" s="3">
        <v>983</v>
      </c>
      <c r="B985" s="1" t="s">
        <v>984</v>
      </c>
      <c r="C985" s="1" t="s">
        <v>5092</v>
      </c>
      <c r="D985">
        <v>104219</v>
      </c>
      <c r="E98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s="9">
        <f t="shared" si="60"/>
        <v>42605.870833333334</v>
      </c>
      <c r="L985" s="9">
        <f t="shared" si="61"/>
        <v>42574.667650462965</v>
      </c>
      <c r="M985" t="b">
        <v>0</v>
      </c>
      <c r="N985">
        <v>179</v>
      </c>
      <c r="O985" t="b">
        <v>0</v>
      </c>
      <c r="P985" t="s">
        <v>8272</v>
      </c>
      <c r="Q985" t="s">
        <v>8318</v>
      </c>
      <c r="R985" t="s">
        <v>8320</v>
      </c>
      <c r="S985" s="5">
        <f t="shared" si="62"/>
        <v>29.506136117214709</v>
      </c>
      <c r="T985" s="4">
        <f t="shared" si="63"/>
        <v>171.79329608938548</v>
      </c>
    </row>
    <row r="986" spans="1:20" ht="90" x14ac:dyDescent="0.25">
      <c r="A986" s="3">
        <v>984</v>
      </c>
      <c r="B986" s="1" t="s">
        <v>985</v>
      </c>
      <c r="C986" s="1" t="s">
        <v>5093</v>
      </c>
      <c r="D986">
        <v>10000</v>
      </c>
      <c r="E98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s="9">
        <f t="shared" si="60"/>
        <v>42091.074166666673</v>
      </c>
      <c r="L986" s="9">
        <f t="shared" si="61"/>
        <v>42061.11583333333</v>
      </c>
      <c r="M986" t="b">
        <v>0</v>
      </c>
      <c r="N986">
        <v>3</v>
      </c>
      <c r="O986" t="b">
        <v>0</v>
      </c>
      <c r="P986" t="s">
        <v>8272</v>
      </c>
      <c r="Q986" t="s">
        <v>8318</v>
      </c>
      <c r="R986" t="s">
        <v>8320</v>
      </c>
      <c r="S986" s="5">
        <f t="shared" si="62"/>
        <v>1.06</v>
      </c>
      <c r="T986" s="4">
        <f t="shared" si="63"/>
        <v>35.333333333333336</v>
      </c>
    </row>
    <row r="987" spans="1:20" ht="60" x14ac:dyDescent="0.25">
      <c r="A987" s="3">
        <v>985</v>
      </c>
      <c r="B987" s="1" t="s">
        <v>986</v>
      </c>
      <c r="C987" s="1" t="s">
        <v>5094</v>
      </c>
      <c r="D987">
        <v>30000</v>
      </c>
      <c r="E98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s="9">
        <f t="shared" si="60"/>
        <v>42369.958333333328</v>
      </c>
      <c r="L987" s="9">
        <f t="shared" si="61"/>
        <v>42339.967708333337</v>
      </c>
      <c r="M987" t="b">
        <v>0</v>
      </c>
      <c r="N987">
        <v>23</v>
      </c>
      <c r="O987" t="b">
        <v>0</v>
      </c>
      <c r="P987" t="s">
        <v>8272</v>
      </c>
      <c r="Q987" t="s">
        <v>8318</v>
      </c>
      <c r="R987" t="s">
        <v>8320</v>
      </c>
      <c r="S987" s="5">
        <f t="shared" si="62"/>
        <v>6.293333333333333</v>
      </c>
      <c r="T987" s="4">
        <f t="shared" si="63"/>
        <v>82.086956521739125</v>
      </c>
    </row>
    <row r="988" spans="1:20" ht="60" x14ac:dyDescent="0.25">
      <c r="A988" s="3">
        <v>986</v>
      </c>
      <c r="B988" s="1" t="s">
        <v>987</v>
      </c>
      <c r="C988" s="1" t="s">
        <v>5095</v>
      </c>
      <c r="D988">
        <v>20000</v>
      </c>
      <c r="E98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s="9">
        <f t="shared" si="60"/>
        <v>42379</v>
      </c>
      <c r="L988" s="9">
        <f t="shared" si="61"/>
        <v>42324.767361111109</v>
      </c>
      <c r="M988" t="b">
        <v>0</v>
      </c>
      <c r="N988">
        <v>23</v>
      </c>
      <c r="O988" t="b">
        <v>0</v>
      </c>
      <c r="P988" t="s">
        <v>8272</v>
      </c>
      <c r="Q988" t="s">
        <v>8318</v>
      </c>
      <c r="R988" t="s">
        <v>8320</v>
      </c>
      <c r="S988" s="5">
        <f t="shared" si="62"/>
        <v>12.75</v>
      </c>
      <c r="T988" s="4">
        <f t="shared" si="63"/>
        <v>110.8695652173913</v>
      </c>
    </row>
    <row r="989" spans="1:20" ht="45" x14ac:dyDescent="0.25">
      <c r="A989" s="3">
        <v>987</v>
      </c>
      <c r="B989" s="1" t="s">
        <v>988</v>
      </c>
      <c r="C989" s="1" t="s">
        <v>5096</v>
      </c>
      <c r="D989">
        <v>50000</v>
      </c>
      <c r="E989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s="9">
        <f t="shared" si="60"/>
        <v>41813.294560185182</v>
      </c>
      <c r="L989" s="9">
        <f t="shared" si="61"/>
        <v>41773.294560185182</v>
      </c>
      <c r="M989" t="b">
        <v>0</v>
      </c>
      <c r="N989">
        <v>41</v>
      </c>
      <c r="O989" t="b">
        <v>0</v>
      </c>
      <c r="P989" t="s">
        <v>8272</v>
      </c>
      <c r="Q989" t="s">
        <v>8318</v>
      </c>
      <c r="R989" t="s">
        <v>8320</v>
      </c>
      <c r="S989" s="5">
        <f t="shared" si="62"/>
        <v>13.22</v>
      </c>
      <c r="T989" s="4">
        <f t="shared" si="63"/>
        <v>161.21951219512195</v>
      </c>
    </row>
    <row r="990" spans="1:20" ht="60" x14ac:dyDescent="0.25">
      <c r="A990" s="3">
        <v>988</v>
      </c>
      <c r="B990" s="1" t="s">
        <v>989</v>
      </c>
      <c r="C990" s="1" t="s">
        <v>5097</v>
      </c>
      <c r="D990">
        <v>5000</v>
      </c>
      <c r="E990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s="9">
        <f t="shared" si="60"/>
        <v>42644.356770833328</v>
      </c>
      <c r="L990" s="9">
        <f t="shared" si="61"/>
        <v>42614.356770833328</v>
      </c>
      <c r="M990" t="b">
        <v>0</v>
      </c>
      <c r="N990">
        <v>0</v>
      </c>
      <c r="O990" t="b">
        <v>0</v>
      </c>
      <c r="P990" t="s">
        <v>8272</v>
      </c>
      <c r="Q990" t="s">
        <v>8318</v>
      </c>
      <c r="R990" t="s">
        <v>8320</v>
      </c>
      <c r="S990" s="5">
        <f t="shared" si="62"/>
        <v>0</v>
      </c>
      <c r="T990" s="4" t="e">
        <f t="shared" si="63"/>
        <v>#DIV/0!</v>
      </c>
    </row>
    <row r="991" spans="1:20" ht="30" x14ac:dyDescent="0.25">
      <c r="A991" s="3">
        <v>989</v>
      </c>
      <c r="B991" s="1" t="s">
        <v>990</v>
      </c>
      <c r="C991" s="1" t="s">
        <v>5098</v>
      </c>
      <c r="D991">
        <v>10000</v>
      </c>
      <c r="E991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s="9">
        <f t="shared" si="60"/>
        <v>42641.933969907404</v>
      </c>
      <c r="L991" s="9">
        <f t="shared" si="61"/>
        <v>42611.933969907404</v>
      </c>
      <c r="M991" t="b">
        <v>0</v>
      </c>
      <c r="N991">
        <v>32</v>
      </c>
      <c r="O991" t="b">
        <v>0</v>
      </c>
      <c r="P991" t="s">
        <v>8272</v>
      </c>
      <c r="Q991" t="s">
        <v>8318</v>
      </c>
      <c r="R991" t="s">
        <v>8320</v>
      </c>
      <c r="S991" s="5">
        <f t="shared" si="62"/>
        <v>16.77</v>
      </c>
      <c r="T991" s="4">
        <f t="shared" si="63"/>
        <v>52.40625</v>
      </c>
    </row>
    <row r="992" spans="1:20" ht="60" x14ac:dyDescent="0.25">
      <c r="A992" s="3">
        <v>990</v>
      </c>
      <c r="B992" s="1" t="s">
        <v>991</v>
      </c>
      <c r="C992" s="1" t="s">
        <v>5099</v>
      </c>
      <c r="D992">
        <v>25000</v>
      </c>
      <c r="E992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s="9">
        <f t="shared" si="60"/>
        <v>41885.784305555557</v>
      </c>
      <c r="L992" s="9">
        <f t="shared" si="61"/>
        <v>41855.784305555557</v>
      </c>
      <c r="M992" t="b">
        <v>0</v>
      </c>
      <c r="N992">
        <v>2</v>
      </c>
      <c r="O992" t="b">
        <v>0</v>
      </c>
      <c r="P992" t="s">
        <v>8272</v>
      </c>
      <c r="Q992" t="s">
        <v>8318</v>
      </c>
      <c r="R992" t="s">
        <v>8320</v>
      </c>
      <c r="S992" s="5">
        <f t="shared" si="62"/>
        <v>0.104</v>
      </c>
      <c r="T992" s="4">
        <f t="shared" si="63"/>
        <v>13</v>
      </c>
    </row>
    <row r="993" spans="1:20" ht="75" x14ac:dyDescent="0.25">
      <c r="A993" s="3">
        <v>991</v>
      </c>
      <c r="B993" s="1" t="s">
        <v>992</v>
      </c>
      <c r="C993" s="1" t="s">
        <v>5100</v>
      </c>
      <c r="D993">
        <v>5000</v>
      </c>
      <c r="E993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s="9">
        <f t="shared" si="60"/>
        <v>42563.785416666666</v>
      </c>
      <c r="L993" s="9">
        <f t="shared" si="61"/>
        <v>42538.75680555556</v>
      </c>
      <c r="M993" t="b">
        <v>0</v>
      </c>
      <c r="N993">
        <v>7</v>
      </c>
      <c r="O993" t="b">
        <v>0</v>
      </c>
      <c r="P993" t="s">
        <v>8272</v>
      </c>
      <c r="Q993" t="s">
        <v>8318</v>
      </c>
      <c r="R993" t="s">
        <v>8320</v>
      </c>
      <c r="S993" s="5">
        <f t="shared" si="62"/>
        <v>4.24</v>
      </c>
      <c r="T993" s="4">
        <f t="shared" si="63"/>
        <v>30.285714285714285</v>
      </c>
    </row>
    <row r="994" spans="1:20" ht="45" x14ac:dyDescent="0.25">
      <c r="A994" s="3">
        <v>992</v>
      </c>
      <c r="B994" s="1" t="s">
        <v>993</v>
      </c>
      <c r="C994" s="1" t="s">
        <v>5101</v>
      </c>
      <c r="D994">
        <v>100000</v>
      </c>
      <c r="E99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s="9">
        <f t="shared" si="60"/>
        <v>42497.883321759262</v>
      </c>
      <c r="L994" s="9">
        <f t="shared" si="61"/>
        <v>42437.924988425926</v>
      </c>
      <c r="M994" t="b">
        <v>0</v>
      </c>
      <c r="N994">
        <v>4</v>
      </c>
      <c r="O994" t="b">
        <v>0</v>
      </c>
      <c r="P994" t="s">
        <v>8272</v>
      </c>
      <c r="Q994" t="s">
        <v>8318</v>
      </c>
      <c r="R994" t="s">
        <v>8320</v>
      </c>
      <c r="S994" s="5">
        <f t="shared" si="62"/>
        <v>0.46699999999999997</v>
      </c>
      <c r="T994" s="4">
        <f t="shared" si="63"/>
        <v>116.75</v>
      </c>
    </row>
    <row r="995" spans="1:20" ht="45" x14ac:dyDescent="0.25">
      <c r="A995" s="3">
        <v>993</v>
      </c>
      <c r="B995" s="1" t="s">
        <v>994</v>
      </c>
      <c r="C995" s="1" t="s">
        <v>5102</v>
      </c>
      <c r="D995">
        <v>70000</v>
      </c>
      <c r="E99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s="9">
        <f t="shared" si="60"/>
        <v>42686.208333333328</v>
      </c>
      <c r="L995" s="9">
        <f t="shared" si="61"/>
        <v>42652.964907407411</v>
      </c>
      <c r="M995" t="b">
        <v>0</v>
      </c>
      <c r="N995">
        <v>196</v>
      </c>
      <c r="O995" t="b">
        <v>0</v>
      </c>
      <c r="P995" t="s">
        <v>8272</v>
      </c>
      <c r="Q995" t="s">
        <v>8318</v>
      </c>
      <c r="R995" t="s">
        <v>8320</v>
      </c>
      <c r="S995" s="5">
        <f t="shared" si="62"/>
        <v>25.087142857142858</v>
      </c>
      <c r="T995" s="4">
        <f t="shared" si="63"/>
        <v>89.59693877551021</v>
      </c>
    </row>
    <row r="996" spans="1:20" ht="60" x14ac:dyDescent="0.25">
      <c r="A996" s="3">
        <v>994</v>
      </c>
      <c r="B996" s="1" t="s">
        <v>995</v>
      </c>
      <c r="C996" s="1" t="s">
        <v>5103</v>
      </c>
      <c r="D996">
        <v>200000</v>
      </c>
      <c r="E99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s="9">
        <f t="shared" si="60"/>
        <v>41973.957638888889</v>
      </c>
      <c r="L996" s="9">
        <f t="shared" si="61"/>
        <v>41921.263078703705</v>
      </c>
      <c r="M996" t="b">
        <v>0</v>
      </c>
      <c r="N996">
        <v>11</v>
      </c>
      <c r="O996" t="b">
        <v>0</v>
      </c>
      <c r="P996" t="s">
        <v>8272</v>
      </c>
      <c r="Q996" t="s">
        <v>8318</v>
      </c>
      <c r="R996" t="s">
        <v>8320</v>
      </c>
      <c r="S996" s="5">
        <f t="shared" si="62"/>
        <v>2.3345000000000002</v>
      </c>
      <c r="T996" s="4">
        <f t="shared" si="63"/>
        <v>424.45454545454544</v>
      </c>
    </row>
    <row r="997" spans="1:20" ht="60" x14ac:dyDescent="0.25">
      <c r="A997" s="3">
        <v>995</v>
      </c>
      <c r="B997" s="1" t="s">
        <v>996</v>
      </c>
      <c r="C997" s="1" t="s">
        <v>5104</v>
      </c>
      <c r="D997">
        <v>10000</v>
      </c>
      <c r="E99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s="9">
        <f t="shared" si="60"/>
        <v>41972.666666666672</v>
      </c>
      <c r="L997" s="9">
        <f t="shared" si="61"/>
        <v>41947.940740740742</v>
      </c>
      <c r="M997" t="b">
        <v>0</v>
      </c>
      <c r="N997">
        <v>9</v>
      </c>
      <c r="O997" t="b">
        <v>0</v>
      </c>
      <c r="P997" t="s">
        <v>8272</v>
      </c>
      <c r="Q997" t="s">
        <v>8318</v>
      </c>
      <c r="R997" t="s">
        <v>8320</v>
      </c>
      <c r="S997" s="5">
        <f t="shared" si="62"/>
        <v>7.26</v>
      </c>
      <c r="T997" s="4">
        <f t="shared" si="63"/>
        <v>80.666666666666671</v>
      </c>
    </row>
    <row r="998" spans="1:20" ht="45" x14ac:dyDescent="0.25">
      <c r="A998" s="3">
        <v>996</v>
      </c>
      <c r="B998" s="1" t="s">
        <v>997</v>
      </c>
      <c r="C998" s="1" t="s">
        <v>5105</v>
      </c>
      <c r="D998">
        <v>4000</v>
      </c>
      <c r="E99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s="9">
        <f t="shared" si="60"/>
        <v>41847.643750000003</v>
      </c>
      <c r="L998" s="9">
        <f t="shared" si="61"/>
        <v>41817.866435185184</v>
      </c>
      <c r="M998" t="b">
        <v>0</v>
      </c>
      <c r="N998">
        <v>5</v>
      </c>
      <c r="O998" t="b">
        <v>0</v>
      </c>
      <c r="P998" t="s">
        <v>8272</v>
      </c>
      <c r="Q998" t="s">
        <v>8318</v>
      </c>
      <c r="R998" t="s">
        <v>8320</v>
      </c>
      <c r="S998" s="5">
        <f t="shared" si="62"/>
        <v>1.625</v>
      </c>
      <c r="T998" s="4">
        <f t="shared" si="63"/>
        <v>13</v>
      </c>
    </row>
    <row r="999" spans="1:20" ht="30" x14ac:dyDescent="0.25">
      <c r="A999" s="3">
        <v>997</v>
      </c>
      <c r="B999" s="1" t="s">
        <v>998</v>
      </c>
      <c r="C999" s="1" t="s">
        <v>5106</v>
      </c>
      <c r="D999">
        <v>5000</v>
      </c>
      <c r="E999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s="9">
        <f t="shared" si="60"/>
        <v>41971.144641203704</v>
      </c>
      <c r="L999" s="9">
        <f t="shared" si="61"/>
        <v>41941.10297453704</v>
      </c>
      <c r="M999" t="b">
        <v>0</v>
      </c>
      <c r="N999">
        <v>8</v>
      </c>
      <c r="O999" t="b">
        <v>0</v>
      </c>
      <c r="P999" t="s">
        <v>8272</v>
      </c>
      <c r="Q999" t="s">
        <v>8318</v>
      </c>
      <c r="R999" t="s">
        <v>8320</v>
      </c>
      <c r="S999" s="5">
        <f t="shared" si="62"/>
        <v>1.3</v>
      </c>
      <c r="T999" s="4">
        <f t="shared" si="63"/>
        <v>8.125</v>
      </c>
    </row>
    <row r="1000" spans="1:20" ht="45" x14ac:dyDescent="0.25">
      <c r="A1000" s="3">
        <v>998</v>
      </c>
      <c r="B1000" s="1" t="s">
        <v>999</v>
      </c>
      <c r="C1000" s="1" t="s">
        <v>5107</v>
      </c>
      <c r="D1000">
        <v>60000</v>
      </c>
      <c r="E1000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s="9">
        <f t="shared" si="60"/>
        <v>42327.210659722223</v>
      </c>
      <c r="L1000" s="9">
        <f t="shared" si="61"/>
        <v>42282.168993055559</v>
      </c>
      <c r="M1000" t="b">
        <v>0</v>
      </c>
      <c r="N1000">
        <v>229</v>
      </c>
      <c r="O1000" t="b">
        <v>0</v>
      </c>
      <c r="P1000" t="s">
        <v>8272</v>
      </c>
      <c r="Q1000" t="s">
        <v>8318</v>
      </c>
      <c r="R1000" t="s">
        <v>8320</v>
      </c>
      <c r="S1000" s="5">
        <f t="shared" si="62"/>
        <v>58.558333333333337</v>
      </c>
      <c r="T1000" s="4">
        <f t="shared" si="63"/>
        <v>153.42794759825327</v>
      </c>
    </row>
    <row r="1001" spans="1:20" ht="45" x14ac:dyDescent="0.25">
      <c r="A1001" s="3">
        <v>999</v>
      </c>
      <c r="B1001" s="1" t="s">
        <v>1000</v>
      </c>
      <c r="C1001" s="1" t="s">
        <v>5108</v>
      </c>
      <c r="D1001">
        <v>150000</v>
      </c>
      <c r="E1001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s="9">
        <f t="shared" si="60"/>
        <v>41956.334722222222</v>
      </c>
      <c r="L1001" s="9">
        <f t="shared" si="61"/>
        <v>41926.29965277778</v>
      </c>
      <c r="M1001" t="b">
        <v>0</v>
      </c>
      <c r="N1001">
        <v>40</v>
      </c>
      <c r="O1001" t="b">
        <v>0</v>
      </c>
      <c r="P1001" t="s">
        <v>8272</v>
      </c>
      <c r="Q1001" t="s">
        <v>8318</v>
      </c>
      <c r="R1001" t="s">
        <v>8320</v>
      </c>
      <c r="S1001" s="5">
        <f t="shared" si="62"/>
        <v>7.7886666666666677</v>
      </c>
      <c r="T1001" s="4">
        <f t="shared" si="63"/>
        <v>292.07499999999999</v>
      </c>
    </row>
    <row r="1002" spans="1:20" ht="45" x14ac:dyDescent="0.25">
      <c r="A1002" s="3">
        <v>1000</v>
      </c>
      <c r="B1002" s="1" t="s">
        <v>1001</v>
      </c>
      <c r="C1002" s="1" t="s">
        <v>5109</v>
      </c>
      <c r="D1002">
        <v>894700</v>
      </c>
      <c r="E1002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s="9">
        <f t="shared" si="60"/>
        <v>42809.018055555556</v>
      </c>
      <c r="L1002" s="9">
        <f t="shared" si="61"/>
        <v>42749.059722222228</v>
      </c>
      <c r="M1002" t="b">
        <v>0</v>
      </c>
      <c r="N1002">
        <v>6</v>
      </c>
      <c r="O1002" t="b">
        <v>0</v>
      </c>
      <c r="P1002" t="s">
        <v>8272</v>
      </c>
      <c r="Q1002" t="s">
        <v>8318</v>
      </c>
      <c r="R1002" t="s">
        <v>8320</v>
      </c>
      <c r="S1002" s="5">
        <f t="shared" si="62"/>
        <v>2.2157147647256061</v>
      </c>
      <c r="T1002" s="4">
        <f t="shared" si="63"/>
        <v>3304</v>
      </c>
    </row>
    <row r="1003" spans="1:20" ht="60" x14ac:dyDescent="0.25">
      <c r="A1003" s="3">
        <v>1001</v>
      </c>
      <c r="B1003" s="1" t="s">
        <v>1002</v>
      </c>
      <c r="C1003" s="1" t="s">
        <v>5110</v>
      </c>
      <c r="D1003">
        <v>5000</v>
      </c>
      <c r="E1003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s="9">
        <f t="shared" si="60"/>
        <v>42765.720057870371</v>
      </c>
      <c r="L1003" s="9">
        <f t="shared" si="61"/>
        <v>42720.720057870371</v>
      </c>
      <c r="M1003" t="b">
        <v>0</v>
      </c>
      <c r="N1003">
        <v>4</v>
      </c>
      <c r="O1003" t="b">
        <v>0</v>
      </c>
      <c r="P1003" t="s">
        <v>8272</v>
      </c>
      <c r="Q1003" t="s">
        <v>8318</v>
      </c>
      <c r="R1003" t="s">
        <v>8320</v>
      </c>
      <c r="S1003" s="5">
        <f t="shared" si="62"/>
        <v>104</v>
      </c>
      <c r="T1003" s="4">
        <f t="shared" si="63"/>
        <v>1300</v>
      </c>
    </row>
    <row r="1004" spans="1:20" ht="60" x14ac:dyDescent="0.25">
      <c r="A1004" s="3">
        <v>1002</v>
      </c>
      <c r="B1004" s="1" t="s">
        <v>1003</v>
      </c>
      <c r="C1004" s="1" t="s">
        <v>5111</v>
      </c>
      <c r="D1004">
        <v>9999</v>
      </c>
      <c r="E100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s="9">
        <f t="shared" si="60"/>
        <v>42355.249305555553</v>
      </c>
      <c r="L1004" s="9">
        <f t="shared" si="61"/>
        <v>42325.684189814812</v>
      </c>
      <c r="M1004" t="b">
        <v>0</v>
      </c>
      <c r="N1004">
        <v>22</v>
      </c>
      <c r="O1004" t="b">
        <v>0</v>
      </c>
      <c r="P1004" t="s">
        <v>8272</v>
      </c>
      <c r="Q1004" t="s">
        <v>8318</v>
      </c>
      <c r="R1004" t="s">
        <v>8320</v>
      </c>
      <c r="S1004" s="5">
        <f t="shared" si="62"/>
        <v>29.6029602960296</v>
      </c>
      <c r="T1004" s="4">
        <f t="shared" si="63"/>
        <v>134.54545454545453</v>
      </c>
    </row>
    <row r="1005" spans="1:20" ht="45" x14ac:dyDescent="0.25">
      <c r="A1005" s="3">
        <v>1003</v>
      </c>
      <c r="B1005" s="1" t="s">
        <v>1004</v>
      </c>
      <c r="C1005" s="1" t="s">
        <v>5112</v>
      </c>
      <c r="D1005">
        <v>20000</v>
      </c>
      <c r="E100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s="9">
        <f t="shared" si="60"/>
        <v>42810.667372685188</v>
      </c>
      <c r="L1005" s="9">
        <f t="shared" si="61"/>
        <v>42780.709039351852</v>
      </c>
      <c r="M1005" t="b">
        <v>0</v>
      </c>
      <c r="N1005">
        <v>15</v>
      </c>
      <c r="O1005" t="b">
        <v>0</v>
      </c>
      <c r="P1005" t="s">
        <v>8272</v>
      </c>
      <c r="Q1005" t="s">
        <v>8318</v>
      </c>
      <c r="R1005" t="s">
        <v>8320</v>
      </c>
      <c r="S1005" s="5">
        <f t="shared" si="62"/>
        <v>16.055</v>
      </c>
      <c r="T1005" s="4">
        <f t="shared" si="63"/>
        <v>214.06666666666666</v>
      </c>
    </row>
    <row r="1006" spans="1:20" ht="45" x14ac:dyDescent="0.25">
      <c r="A1006" s="3">
        <v>1004</v>
      </c>
      <c r="B1006" s="1" t="s">
        <v>1005</v>
      </c>
      <c r="C1006" s="1" t="s">
        <v>5113</v>
      </c>
      <c r="D1006">
        <v>25000</v>
      </c>
      <c r="E100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s="9">
        <f t="shared" si="60"/>
        <v>42418.708645833336</v>
      </c>
      <c r="L1006" s="9">
        <f t="shared" si="61"/>
        <v>42388.708645833336</v>
      </c>
      <c r="M1006" t="b">
        <v>0</v>
      </c>
      <c r="N1006">
        <v>95</v>
      </c>
      <c r="O1006" t="b">
        <v>0</v>
      </c>
      <c r="P1006" t="s">
        <v>8272</v>
      </c>
      <c r="Q1006" t="s">
        <v>8318</v>
      </c>
      <c r="R1006" t="s">
        <v>8320</v>
      </c>
      <c r="S1006" s="5">
        <f t="shared" si="62"/>
        <v>82.207999999999998</v>
      </c>
      <c r="T1006" s="4">
        <f t="shared" si="63"/>
        <v>216.33684210526314</v>
      </c>
    </row>
    <row r="1007" spans="1:20" ht="45" x14ac:dyDescent="0.25">
      <c r="A1007" s="3">
        <v>1005</v>
      </c>
      <c r="B1007" s="1" t="s">
        <v>1006</v>
      </c>
      <c r="C1007" s="1" t="s">
        <v>5114</v>
      </c>
      <c r="D1007">
        <v>200000</v>
      </c>
      <c r="E100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s="9">
        <f t="shared" si="60"/>
        <v>42307.624803240738</v>
      </c>
      <c r="L1007" s="9">
        <f t="shared" si="61"/>
        <v>42276.624803240738</v>
      </c>
      <c r="M1007" t="b">
        <v>0</v>
      </c>
      <c r="N1007">
        <v>161</v>
      </c>
      <c r="O1007" t="b">
        <v>0</v>
      </c>
      <c r="P1007" t="s">
        <v>8272</v>
      </c>
      <c r="Q1007" t="s">
        <v>8318</v>
      </c>
      <c r="R1007" t="s">
        <v>8320</v>
      </c>
      <c r="S1007" s="5">
        <f t="shared" si="62"/>
        <v>75.051000000000002</v>
      </c>
      <c r="T1007" s="4">
        <f t="shared" si="63"/>
        <v>932.31055900621118</v>
      </c>
    </row>
    <row r="1008" spans="1:20" ht="45" x14ac:dyDescent="0.25">
      <c r="A1008" s="3">
        <v>1006</v>
      </c>
      <c r="B1008" s="1" t="s">
        <v>1007</v>
      </c>
      <c r="C1008" s="1" t="s">
        <v>5115</v>
      </c>
      <c r="D1008">
        <v>4000</v>
      </c>
      <c r="E100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s="9">
        <f t="shared" si="60"/>
        <v>41985.299305555556</v>
      </c>
      <c r="L1008" s="9">
        <f t="shared" si="61"/>
        <v>41977.040185185186</v>
      </c>
      <c r="M1008" t="b">
        <v>0</v>
      </c>
      <c r="N1008">
        <v>8</v>
      </c>
      <c r="O1008" t="b">
        <v>0</v>
      </c>
      <c r="P1008" t="s">
        <v>8272</v>
      </c>
      <c r="Q1008" t="s">
        <v>8318</v>
      </c>
      <c r="R1008" t="s">
        <v>8320</v>
      </c>
      <c r="S1008" s="5">
        <f t="shared" si="62"/>
        <v>5.8500000000000005</v>
      </c>
      <c r="T1008" s="4">
        <f t="shared" si="63"/>
        <v>29.25</v>
      </c>
    </row>
    <row r="1009" spans="1:20" ht="45" x14ac:dyDescent="0.25">
      <c r="A1009" s="3">
        <v>1007</v>
      </c>
      <c r="B1009" s="1" t="s">
        <v>1008</v>
      </c>
      <c r="C1009" s="1" t="s">
        <v>5116</v>
      </c>
      <c r="D1009">
        <v>30000</v>
      </c>
      <c r="E1009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s="9">
        <f t="shared" si="60"/>
        <v>42718.6252662037</v>
      </c>
      <c r="L1009" s="9">
        <f t="shared" si="61"/>
        <v>42676.583599537036</v>
      </c>
      <c r="M1009" t="b">
        <v>0</v>
      </c>
      <c r="N1009">
        <v>76</v>
      </c>
      <c r="O1009" t="b">
        <v>0</v>
      </c>
      <c r="P1009" t="s">
        <v>8272</v>
      </c>
      <c r="Q1009" t="s">
        <v>8318</v>
      </c>
      <c r="R1009" t="s">
        <v>8320</v>
      </c>
      <c r="S1009" s="5">
        <f t="shared" si="62"/>
        <v>44.32</v>
      </c>
      <c r="T1009" s="4">
        <f t="shared" si="63"/>
        <v>174.94736842105263</v>
      </c>
    </row>
    <row r="1010" spans="1:20" ht="60" x14ac:dyDescent="0.25">
      <c r="A1010" s="3">
        <v>1008</v>
      </c>
      <c r="B1010" s="1" t="s">
        <v>1009</v>
      </c>
      <c r="C1010" s="1" t="s">
        <v>5117</v>
      </c>
      <c r="D1010">
        <v>93500</v>
      </c>
      <c r="E1010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s="9">
        <f t="shared" si="60"/>
        <v>42732.809201388889</v>
      </c>
      <c r="L1010" s="9">
        <f t="shared" si="61"/>
        <v>42702.809201388889</v>
      </c>
      <c r="M1010" t="b">
        <v>0</v>
      </c>
      <c r="N1010">
        <v>1</v>
      </c>
      <c r="O1010" t="b">
        <v>0</v>
      </c>
      <c r="P1010" t="s">
        <v>8272</v>
      </c>
      <c r="Q1010" t="s">
        <v>8318</v>
      </c>
      <c r="R1010" t="s">
        <v>8320</v>
      </c>
      <c r="S1010" s="5">
        <f t="shared" si="62"/>
        <v>0.26737967914438499</v>
      </c>
      <c r="T1010" s="4">
        <f t="shared" si="63"/>
        <v>250</v>
      </c>
    </row>
    <row r="1011" spans="1:20" ht="60" x14ac:dyDescent="0.25">
      <c r="A1011" s="3">
        <v>1009</v>
      </c>
      <c r="B1011" s="1" t="s">
        <v>1010</v>
      </c>
      <c r="C1011" s="1" t="s">
        <v>5118</v>
      </c>
      <c r="D1011">
        <v>50000</v>
      </c>
      <c r="E1011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s="9">
        <f t="shared" si="60"/>
        <v>42540.604699074072</v>
      </c>
      <c r="L1011" s="9">
        <f t="shared" si="61"/>
        <v>42510.604699074072</v>
      </c>
      <c r="M1011" t="b">
        <v>0</v>
      </c>
      <c r="N1011">
        <v>101</v>
      </c>
      <c r="O1011" t="b">
        <v>0</v>
      </c>
      <c r="P1011" t="s">
        <v>8272</v>
      </c>
      <c r="Q1011" t="s">
        <v>8318</v>
      </c>
      <c r="R1011" t="s">
        <v>8320</v>
      </c>
      <c r="S1011" s="5">
        <f t="shared" si="62"/>
        <v>13.13</v>
      </c>
      <c r="T1011" s="4">
        <f t="shared" si="63"/>
        <v>65</v>
      </c>
    </row>
    <row r="1012" spans="1:20" ht="60" x14ac:dyDescent="0.25">
      <c r="A1012" s="3">
        <v>1010</v>
      </c>
      <c r="B1012" s="1" t="s">
        <v>1011</v>
      </c>
      <c r="C1012" s="1" t="s">
        <v>5119</v>
      </c>
      <c r="D1012">
        <v>115250</v>
      </c>
      <c r="E1012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s="9">
        <f t="shared" si="60"/>
        <v>42618.124305555553</v>
      </c>
      <c r="L1012" s="9">
        <f t="shared" si="61"/>
        <v>42561.829421296294</v>
      </c>
      <c r="M1012" t="b">
        <v>0</v>
      </c>
      <c r="N1012">
        <v>4</v>
      </c>
      <c r="O1012" t="b">
        <v>0</v>
      </c>
      <c r="P1012" t="s">
        <v>8272</v>
      </c>
      <c r="Q1012" t="s">
        <v>8318</v>
      </c>
      <c r="R1012" t="s">
        <v>8320</v>
      </c>
      <c r="S1012" s="5">
        <f t="shared" si="62"/>
        <v>0.19088937093275488</v>
      </c>
      <c r="T1012" s="4">
        <f t="shared" si="63"/>
        <v>55</v>
      </c>
    </row>
    <row r="1013" spans="1:20" ht="45" x14ac:dyDescent="0.25">
      <c r="A1013" s="3">
        <v>1011</v>
      </c>
      <c r="B1013" s="1" t="s">
        <v>1012</v>
      </c>
      <c r="C1013" s="1" t="s">
        <v>5120</v>
      </c>
      <c r="D1013">
        <v>20000</v>
      </c>
      <c r="E1013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s="9">
        <f t="shared" si="60"/>
        <v>41991.898090277777</v>
      </c>
      <c r="L1013" s="9">
        <f t="shared" si="61"/>
        <v>41946.898090277777</v>
      </c>
      <c r="M1013" t="b">
        <v>0</v>
      </c>
      <c r="N1013">
        <v>1</v>
      </c>
      <c r="O1013" t="b">
        <v>0</v>
      </c>
      <c r="P1013" t="s">
        <v>8272</v>
      </c>
      <c r="Q1013" t="s">
        <v>8318</v>
      </c>
      <c r="R1013" t="s">
        <v>8320</v>
      </c>
      <c r="S1013" s="5">
        <f t="shared" si="62"/>
        <v>0.375</v>
      </c>
      <c r="T1013" s="4">
        <f t="shared" si="63"/>
        <v>75</v>
      </c>
    </row>
    <row r="1014" spans="1:20" ht="60" x14ac:dyDescent="0.25">
      <c r="A1014" s="3">
        <v>1012</v>
      </c>
      <c r="B1014" s="1" t="s">
        <v>1013</v>
      </c>
      <c r="C1014" s="1" t="s">
        <v>5121</v>
      </c>
      <c r="D1014">
        <v>5000</v>
      </c>
      <c r="E101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s="9">
        <f t="shared" si="60"/>
        <v>42759.440416666665</v>
      </c>
      <c r="L1014" s="9">
        <f t="shared" si="61"/>
        <v>42714.440416666665</v>
      </c>
      <c r="M1014" t="b">
        <v>0</v>
      </c>
      <c r="N1014">
        <v>775</v>
      </c>
      <c r="O1014" t="b">
        <v>0</v>
      </c>
      <c r="P1014" t="s">
        <v>8272</v>
      </c>
      <c r="Q1014" t="s">
        <v>8318</v>
      </c>
      <c r="R1014" t="s">
        <v>8320</v>
      </c>
      <c r="S1014" s="5">
        <f t="shared" si="62"/>
        <v>21535.021000000001</v>
      </c>
      <c r="T1014" s="4">
        <f t="shared" si="63"/>
        <v>1389.3561935483872</v>
      </c>
    </row>
    <row r="1015" spans="1:20" ht="60" x14ac:dyDescent="0.25">
      <c r="A1015" s="3">
        <v>1013</v>
      </c>
      <c r="B1015" s="1" t="s">
        <v>1014</v>
      </c>
      <c r="C1015" s="1" t="s">
        <v>5122</v>
      </c>
      <c r="D1015">
        <v>25000</v>
      </c>
      <c r="E101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s="9">
        <f t="shared" si="60"/>
        <v>42367.833333333328</v>
      </c>
      <c r="L1015" s="9">
        <f t="shared" si="61"/>
        <v>42339.833981481483</v>
      </c>
      <c r="M1015" t="b">
        <v>0</v>
      </c>
      <c r="N1015">
        <v>90</v>
      </c>
      <c r="O1015" t="b">
        <v>0</v>
      </c>
      <c r="P1015" t="s">
        <v>8272</v>
      </c>
      <c r="Q1015" t="s">
        <v>8318</v>
      </c>
      <c r="R1015" t="s">
        <v>8320</v>
      </c>
      <c r="S1015" s="5">
        <f t="shared" si="62"/>
        <v>34.527999999999999</v>
      </c>
      <c r="T1015" s="4">
        <f t="shared" si="63"/>
        <v>95.911111111111111</v>
      </c>
    </row>
    <row r="1016" spans="1:20" ht="30" x14ac:dyDescent="0.25">
      <c r="A1016" s="3">
        <v>1014</v>
      </c>
      <c r="B1016" s="1" t="s">
        <v>1015</v>
      </c>
      <c r="C1016" s="1" t="s">
        <v>5123</v>
      </c>
      <c r="D1016">
        <v>10000</v>
      </c>
      <c r="E101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s="9">
        <f t="shared" si="60"/>
        <v>42005.002488425926</v>
      </c>
      <c r="L1016" s="9">
        <f t="shared" si="61"/>
        <v>41955.002488425926</v>
      </c>
      <c r="M1016" t="b">
        <v>0</v>
      </c>
      <c r="N1016">
        <v>16</v>
      </c>
      <c r="O1016" t="b">
        <v>0</v>
      </c>
      <c r="P1016" t="s">
        <v>8272</v>
      </c>
      <c r="Q1016" t="s">
        <v>8318</v>
      </c>
      <c r="R1016" t="s">
        <v>8320</v>
      </c>
      <c r="S1016" s="5">
        <f t="shared" si="62"/>
        <v>30.599999999999998</v>
      </c>
      <c r="T1016" s="4">
        <f t="shared" si="63"/>
        <v>191.25</v>
      </c>
    </row>
    <row r="1017" spans="1:20" ht="45" x14ac:dyDescent="0.25">
      <c r="A1017" s="3">
        <v>1015</v>
      </c>
      <c r="B1017" s="1" t="s">
        <v>1016</v>
      </c>
      <c r="C1017" s="1" t="s">
        <v>5124</v>
      </c>
      <c r="D1017">
        <v>9000</v>
      </c>
      <c r="E101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s="9">
        <f t="shared" si="60"/>
        <v>42333.920081018514</v>
      </c>
      <c r="L1017" s="9">
        <f t="shared" si="61"/>
        <v>42303.878414351857</v>
      </c>
      <c r="M1017" t="b">
        <v>0</v>
      </c>
      <c r="N1017">
        <v>6</v>
      </c>
      <c r="O1017" t="b">
        <v>0</v>
      </c>
      <c r="P1017" t="s">
        <v>8272</v>
      </c>
      <c r="Q1017" t="s">
        <v>8318</v>
      </c>
      <c r="R1017" t="s">
        <v>8320</v>
      </c>
      <c r="S1017" s="5">
        <f t="shared" si="62"/>
        <v>2.666666666666667</v>
      </c>
      <c r="T1017" s="4">
        <f t="shared" si="63"/>
        <v>40</v>
      </c>
    </row>
    <row r="1018" spans="1:20" ht="45" x14ac:dyDescent="0.25">
      <c r="A1018" s="3">
        <v>1016</v>
      </c>
      <c r="B1018" s="1" t="s">
        <v>1017</v>
      </c>
      <c r="C1018" s="1" t="s">
        <v>5125</v>
      </c>
      <c r="D1018">
        <v>100000</v>
      </c>
      <c r="E101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s="9">
        <f t="shared" si="60"/>
        <v>42467.065462962957</v>
      </c>
      <c r="L1018" s="9">
        <f t="shared" si="61"/>
        <v>42422.107129629629</v>
      </c>
      <c r="M1018" t="b">
        <v>0</v>
      </c>
      <c r="N1018">
        <v>38</v>
      </c>
      <c r="O1018" t="b">
        <v>0</v>
      </c>
      <c r="P1018" t="s">
        <v>8272</v>
      </c>
      <c r="Q1018" t="s">
        <v>8318</v>
      </c>
      <c r="R1018" t="s">
        <v>8320</v>
      </c>
      <c r="S1018" s="5">
        <f t="shared" si="62"/>
        <v>2.8420000000000001</v>
      </c>
      <c r="T1018" s="4">
        <f t="shared" si="63"/>
        <v>74.78947368421052</v>
      </c>
    </row>
    <row r="1019" spans="1:20" ht="60" x14ac:dyDescent="0.25">
      <c r="A1019" s="3">
        <v>1017</v>
      </c>
      <c r="B1019" s="1" t="s">
        <v>1018</v>
      </c>
      <c r="C1019" s="1" t="s">
        <v>5126</v>
      </c>
      <c r="D1019">
        <v>250000</v>
      </c>
      <c r="E1019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s="9">
        <f t="shared" si="60"/>
        <v>42329.716840277775</v>
      </c>
      <c r="L1019" s="9">
        <f t="shared" si="61"/>
        <v>42289.675173611111</v>
      </c>
      <c r="M1019" t="b">
        <v>0</v>
      </c>
      <c r="N1019">
        <v>355</v>
      </c>
      <c r="O1019" t="b">
        <v>0</v>
      </c>
      <c r="P1019" t="s">
        <v>8272</v>
      </c>
      <c r="Q1019" t="s">
        <v>8318</v>
      </c>
      <c r="R1019" t="s">
        <v>8320</v>
      </c>
      <c r="S1019" s="5">
        <f t="shared" si="62"/>
        <v>22.878799999999998</v>
      </c>
      <c r="T1019" s="4">
        <f t="shared" si="63"/>
        <v>161.11830985915492</v>
      </c>
    </row>
    <row r="1020" spans="1:20" ht="45" x14ac:dyDescent="0.25">
      <c r="A1020" s="3">
        <v>1018</v>
      </c>
      <c r="B1020" s="1" t="s">
        <v>1019</v>
      </c>
      <c r="C1020" s="1" t="s">
        <v>5127</v>
      </c>
      <c r="D1020">
        <v>20000</v>
      </c>
      <c r="E1020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s="9">
        <f t="shared" si="60"/>
        <v>42565.492280092592</v>
      </c>
      <c r="L1020" s="9">
        <f t="shared" si="61"/>
        <v>42535.492280092592</v>
      </c>
      <c r="M1020" t="b">
        <v>0</v>
      </c>
      <c r="N1020">
        <v>7</v>
      </c>
      <c r="O1020" t="b">
        <v>0</v>
      </c>
      <c r="P1020" t="s">
        <v>8272</v>
      </c>
      <c r="Q1020" t="s">
        <v>8318</v>
      </c>
      <c r="R1020" t="s">
        <v>8320</v>
      </c>
      <c r="S1020" s="5">
        <f t="shared" si="62"/>
        <v>3.105</v>
      </c>
      <c r="T1020" s="4">
        <f t="shared" si="63"/>
        <v>88.714285714285708</v>
      </c>
    </row>
    <row r="1021" spans="1:20" ht="45" x14ac:dyDescent="0.25">
      <c r="A1021" s="3">
        <v>1019</v>
      </c>
      <c r="B1021" s="1" t="s">
        <v>1020</v>
      </c>
      <c r="C1021" s="1" t="s">
        <v>5128</v>
      </c>
      <c r="D1021">
        <v>45000</v>
      </c>
      <c r="E1021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s="9">
        <f t="shared" si="60"/>
        <v>42039.973946759259</v>
      </c>
      <c r="L1021" s="9">
        <f t="shared" si="61"/>
        <v>42009.973946759259</v>
      </c>
      <c r="M1021" t="b">
        <v>0</v>
      </c>
      <c r="N1021">
        <v>400</v>
      </c>
      <c r="O1021" t="b">
        <v>0</v>
      </c>
      <c r="P1021" t="s">
        <v>8272</v>
      </c>
      <c r="Q1021" t="s">
        <v>8318</v>
      </c>
      <c r="R1021" t="s">
        <v>8320</v>
      </c>
      <c r="S1021" s="5">
        <f t="shared" si="62"/>
        <v>47.333333333333336</v>
      </c>
      <c r="T1021" s="4">
        <f t="shared" si="63"/>
        <v>53.25</v>
      </c>
    </row>
    <row r="1022" spans="1:20" ht="60" x14ac:dyDescent="0.25">
      <c r="A1022" s="3">
        <v>1020</v>
      </c>
      <c r="B1022" s="1" t="s">
        <v>1021</v>
      </c>
      <c r="C1022" s="1" t="s">
        <v>5129</v>
      </c>
      <c r="D1022">
        <v>1550</v>
      </c>
      <c r="E1022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s="9">
        <f t="shared" si="60"/>
        <v>42157.032638888893</v>
      </c>
      <c r="L1022" s="9">
        <f t="shared" si="61"/>
        <v>42127.069548611107</v>
      </c>
      <c r="M1022" t="b">
        <v>0</v>
      </c>
      <c r="N1022">
        <v>30</v>
      </c>
      <c r="O1022" t="b">
        <v>1</v>
      </c>
      <c r="P1022" t="s">
        <v>8279</v>
      </c>
      <c r="Q1022" t="s">
        <v>8324</v>
      </c>
      <c r="R1022" t="s">
        <v>8329</v>
      </c>
      <c r="S1022" s="5">
        <f t="shared" si="62"/>
        <v>205.54838709677421</v>
      </c>
      <c r="T1022" s="4">
        <f t="shared" si="63"/>
        <v>106.2</v>
      </c>
    </row>
    <row r="1023" spans="1:20" ht="45" x14ac:dyDescent="0.25">
      <c r="A1023" s="3">
        <v>1021</v>
      </c>
      <c r="B1023" s="1" t="s">
        <v>1022</v>
      </c>
      <c r="C1023" s="1" t="s">
        <v>5130</v>
      </c>
      <c r="D1023">
        <v>3000</v>
      </c>
      <c r="E1023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s="9">
        <f t="shared" si="60"/>
        <v>42294.166666666672</v>
      </c>
      <c r="L1023" s="9">
        <f t="shared" si="61"/>
        <v>42271.251979166671</v>
      </c>
      <c r="M1023" t="b">
        <v>1</v>
      </c>
      <c r="N1023">
        <v>478</v>
      </c>
      <c r="O1023" t="b">
        <v>1</v>
      </c>
      <c r="P1023" t="s">
        <v>8279</v>
      </c>
      <c r="Q1023" t="s">
        <v>8324</v>
      </c>
      <c r="R1023" t="s">
        <v>8329</v>
      </c>
      <c r="S1023" s="5">
        <f t="shared" si="62"/>
        <v>351.80366666666669</v>
      </c>
      <c r="T1023" s="4">
        <f t="shared" si="63"/>
        <v>22.079728033472804</v>
      </c>
    </row>
    <row r="1024" spans="1:20" ht="30" x14ac:dyDescent="0.25">
      <c r="A1024" s="3">
        <v>1022</v>
      </c>
      <c r="B1024" s="1" t="s">
        <v>1023</v>
      </c>
      <c r="C1024" s="1" t="s">
        <v>5131</v>
      </c>
      <c r="D1024">
        <v>2000</v>
      </c>
      <c r="E102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s="9">
        <f t="shared" si="60"/>
        <v>42141.646724537044</v>
      </c>
      <c r="L1024" s="9">
        <f t="shared" si="61"/>
        <v>42111.646724537044</v>
      </c>
      <c r="M1024" t="b">
        <v>1</v>
      </c>
      <c r="N1024">
        <v>74</v>
      </c>
      <c r="O1024" t="b">
        <v>1</v>
      </c>
      <c r="P1024" t="s">
        <v>8279</v>
      </c>
      <c r="Q1024" t="s">
        <v>8324</v>
      </c>
      <c r="R1024" t="s">
        <v>8329</v>
      </c>
      <c r="S1024" s="5">
        <f t="shared" si="62"/>
        <v>114.9</v>
      </c>
      <c r="T1024" s="4">
        <f t="shared" si="63"/>
        <v>31.054054054054053</v>
      </c>
    </row>
    <row r="1025" spans="1:20" ht="45" x14ac:dyDescent="0.25">
      <c r="A1025" s="3">
        <v>1023</v>
      </c>
      <c r="B1025" s="1" t="s">
        <v>1024</v>
      </c>
      <c r="C1025" s="1" t="s">
        <v>5132</v>
      </c>
      <c r="D1025">
        <v>2000</v>
      </c>
      <c r="E102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s="9">
        <f t="shared" si="60"/>
        <v>42175.919687500005</v>
      </c>
      <c r="L1025" s="9">
        <f t="shared" si="61"/>
        <v>42145.919687500005</v>
      </c>
      <c r="M1025" t="b">
        <v>0</v>
      </c>
      <c r="N1025">
        <v>131</v>
      </c>
      <c r="O1025" t="b">
        <v>1</v>
      </c>
      <c r="P1025" t="s">
        <v>8279</v>
      </c>
      <c r="Q1025" t="s">
        <v>8324</v>
      </c>
      <c r="R1025" t="s">
        <v>8329</v>
      </c>
      <c r="S1025" s="5">
        <f t="shared" si="62"/>
        <v>237.15</v>
      </c>
      <c r="T1025" s="4">
        <f t="shared" si="63"/>
        <v>36.206106870229007</v>
      </c>
    </row>
    <row r="1026" spans="1:20" ht="45" x14ac:dyDescent="0.25">
      <c r="A1026" s="3">
        <v>1024</v>
      </c>
      <c r="B1026" s="1" t="s">
        <v>1025</v>
      </c>
      <c r="C1026" s="1" t="s">
        <v>5133</v>
      </c>
      <c r="D1026">
        <v>20000</v>
      </c>
      <c r="E102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s="9">
        <f t="shared" si="60"/>
        <v>42400.580590277779</v>
      </c>
      <c r="L1026" s="9">
        <f t="shared" si="61"/>
        <v>42370.580590277779</v>
      </c>
      <c r="M1026" t="b">
        <v>1</v>
      </c>
      <c r="N1026">
        <v>61</v>
      </c>
      <c r="O1026" t="b">
        <v>1</v>
      </c>
      <c r="P1026" t="s">
        <v>8279</v>
      </c>
      <c r="Q1026" t="s">
        <v>8324</v>
      </c>
      <c r="R1026" t="s">
        <v>8329</v>
      </c>
      <c r="S1026" s="5">
        <f t="shared" si="62"/>
        <v>118.63774999999998</v>
      </c>
      <c r="T1026" s="4">
        <f t="shared" si="63"/>
        <v>388.9762295081967</v>
      </c>
    </row>
    <row r="1027" spans="1:20" ht="45" x14ac:dyDescent="0.25">
      <c r="A1027" s="3">
        <v>1025</v>
      </c>
      <c r="B1027" s="1" t="s">
        <v>1026</v>
      </c>
      <c r="C1027" s="1" t="s">
        <v>5134</v>
      </c>
      <c r="D1027">
        <v>70000</v>
      </c>
      <c r="E102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s="9">
        <f t="shared" ref="K1027:K1090" si="64">(((I1027/60)/60)/24)+DATE(1970,1,1)</f>
        <v>42079.792094907403</v>
      </c>
      <c r="L1027" s="9">
        <f t="shared" ref="L1027:L1090" si="65">(((J1027/60)/60)/24)+DATE(1970,1,1)</f>
        <v>42049.833761574075</v>
      </c>
      <c r="M1027" t="b">
        <v>1</v>
      </c>
      <c r="N1027">
        <v>1071</v>
      </c>
      <c r="O1027" t="b">
        <v>1</v>
      </c>
      <c r="P1027" t="s">
        <v>8279</v>
      </c>
      <c r="Q1027" t="s">
        <v>8324</v>
      </c>
      <c r="R1027" t="s">
        <v>8329</v>
      </c>
      <c r="S1027" s="5">
        <f t="shared" ref="S1027:S1090" si="66">+(E1027/D1027)*100</f>
        <v>109.92831428571431</v>
      </c>
      <c r="T1027" s="4">
        <f t="shared" ref="T1027:T1090" si="67">+E1027/N1027</f>
        <v>71.848571428571432</v>
      </c>
    </row>
    <row r="1028" spans="1:20" ht="60" x14ac:dyDescent="0.25">
      <c r="A1028" s="3">
        <v>1026</v>
      </c>
      <c r="B1028" s="1" t="s">
        <v>1027</v>
      </c>
      <c r="C1028" s="1" t="s">
        <v>5135</v>
      </c>
      <c r="D1028">
        <v>7000</v>
      </c>
      <c r="E102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s="9">
        <f t="shared" si="64"/>
        <v>42460.365925925929</v>
      </c>
      <c r="L1028" s="9">
        <f t="shared" si="65"/>
        <v>42426.407592592594</v>
      </c>
      <c r="M1028" t="b">
        <v>1</v>
      </c>
      <c r="N1028">
        <v>122</v>
      </c>
      <c r="O1028" t="b">
        <v>1</v>
      </c>
      <c r="P1028" t="s">
        <v>8279</v>
      </c>
      <c r="Q1028" t="s">
        <v>8324</v>
      </c>
      <c r="R1028" t="s">
        <v>8329</v>
      </c>
      <c r="S1028" s="5">
        <f t="shared" si="66"/>
        <v>100.00828571428571</v>
      </c>
      <c r="T1028" s="4">
        <f t="shared" si="67"/>
        <v>57.381803278688523</v>
      </c>
    </row>
    <row r="1029" spans="1:20" ht="60" x14ac:dyDescent="0.25">
      <c r="A1029" s="3">
        <v>1027</v>
      </c>
      <c r="B1029" s="1" t="s">
        <v>1028</v>
      </c>
      <c r="C1029" s="1" t="s">
        <v>5136</v>
      </c>
      <c r="D1029">
        <v>7501</v>
      </c>
      <c r="E1029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s="9">
        <f t="shared" si="64"/>
        <v>41935.034108796295</v>
      </c>
      <c r="L1029" s="9">
        <f t="shared" si="65"/>
        <v>41905.034108796295</v>
      </c>
      <c r="M1029" t="b">
        <v>1</v>
      </c>
      <c r="N1029">
        <v>111</v>
      </c>
      <c r="O1029" t="b">
        <v>1</v>
      </c>
      <c r="P1029" t="s">
        <v>8279</v>
      </c>
      <c r="Q1029" t="s">
        <v>8324</v>
      </c>
      <c r="R1029" t="s">
        <v>8329</v>
      </c>
      <c r="S1029" s="5">
        <f t="shared" si="66"/>
        <v>103.09292094387415</v>
      </c>
      <c r="T1029" s="4">
        <f t="shared" si="67"/>
        <v>69.666666666666671</v>
      </c>
    </row>
    <row r="1030" spans="1:20" ht="45" x14ac:dyDescent="0.25">
      <c r="A1030" s="3">
        <v>1028</v>
      </c>
      <c r="B1030" s="1" t="s">
        <v>1029</v>
      </c>
      <c r="C1030" s="1" t="s">
        <v>5137</v>
      </c>
      <c r="D1030">
        <v>10000</v>
      </c>
      <c r="E1030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s="9">
        <f t="shared" si="64"/>
        <v>42800.833333333328</v>
      </c>
      <c r="L1030" s="9">
        <f t="shared" si="65"/>
        <v>42755.627372685187</v>
      </c>
      <c r="M1030" t="b">
        <v>1</v>
      </c>
      <c r="N1030">
        <v>255</v>
      </c>
      <c r="O1030" t="b">
        <v>1</v>
      </c>
      <c r="P1030" t="s">
        <v>8279</v>
      </c>
      <c r="Q1030" t="s">
        <v>8324</v>
      </c>
      <c r="R1030" t="s">
        <v>8329</v>
      </c>
      <c r="S1030" s="5">
        <f t="shared" si="66"/>
        <v>117.27000000000001</v>
      </c>
      <c r="T1030" s="4">
        <f t="shared" si="67"/>
        <v>45.988235294117644</v>
      </c>
    </row>
    <row r="1031" spans="1:20" ht="45" x14ac:dyDescent="0.25">
      <c r="A1031" s="3">
        <v>1029</v>
      </c>
      <c r="B1031" s="1" t="s">
        <v>1030</v>
      </c>
      <c r="C1031" s="1" t="s">
        <v>5138</v>
      </c>
      <c r="D1031">
        <v>10000</v>
      </c>
      <c r="E1031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s="9">
        <f t="shared" si="64"/>
        <v>42098.915972222225</v>
      </c>
      <c r="L1031" s="9">
        <f t="shared" si="65"/>
        <v>42044.711886574078</v>
      </c>
      <c r="M1031" t="b">
        <v>0</v>
      </c>
      <c r="N1031">
        <v>141</v>
      </c>
      <c r="O1031" t="b">
        <v>1</v>
      </c>
      <c r="P1031" t="s">
        <v>8279</v>
      </c>
      <c r="Q1031" t="s">
        <v>8324</v>
      </c>
      <c r="R1031" t="s">
        <v>8329</v>
      </c>
      <c r="S1031" s="5">
        <f t="shared" si="66"/>
        <v>111.75999999999999</v>
      </c>
      <c r="T1031" s="4">
        <f t="shared" si="67"/>
        <v>79.262411347517727</v>
      </c>
    </row>
    <row r="1032" spans="1:20" ht="30" x14ac:dyDescent="0.25">
      <c r="A1032" s="3">
        <v>1030</v>
      </c>
      <c r="B1032" s="1" t="s">
        <v>1031</v>
      </c>
      <c r="C1032" s="1" t="s">
        <v>5139</v>
      </c>
      <c r="D1032">
        <v>2000</v>
      </c>
      <c r="E1032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s="9">
        <f t="shared" si="64"/>
        <v>42625.483206018514</v>
      </c>
      <c r="L1032" s="9">
        <f t="shared" si="65"/>
        <v>42611.483206018514</v>
      </c>
      <c r="M1032" t="b">
        <v>0</v>
      </c>
      <c r="N1032">
        <v>159</v>
      </c>
      <c r="O1032" t="b">
        <v>1</v>
      </c>
      <c r="P1032" t="s">
        <v>8279</v>
      </c>
      <c r="Q1032" t="s">
        <v>8324</v>
      </c>
      <c r="R1032" t="s">
        <v>8329</v>
      </c>
      <c r="S1032" s="5">
        <f t="shared" si="66"/>
        <v>342.09999999999997</v>
      </c>
      <c r="T1032" s="4">
        <f t="shared" si="67"/>
        <v>43.031446540880502</v>
      </c>
    </row>
    <row r="1033" spans="1:20" ht="60" x14ac:dyDescent="0.25">
      <c r="A1033" s="3">
        <v>1031</v>
      </c>
      <c r="B1033" s="1" t="s">
        <v>1032</v>
      </c>
      <c r="C1033" s="1" t="s">
        <v>5140</v>
      </c>
      <c r="D1033">
        <v>10000</v>
      </c>
      <c r="E1033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s="9">
        <f t="shared" si="64"/>
        <v>42354.764004629629</v>
      </c>
      <c r="L1033" s="9">
        <f t="shared" si="65"/>
        <v>42324.764004629629</v>
      </c>
      <c r="M1033" t="b">
        <v>0</v>
      </c>
      <c r="N1033">
        <v>99</v>
      </c>
      <c r="O1033" t="b">
        <v>1</v>
      </c>
      <c r="P1033" t="s">
        <v>8279</v>
      </c>
      <c r="Q1033" t="s">
        <v>8324</v>
      </c>
      <c r="R1033" t="s">
        <v>8329</v>
      </c>
      <c r="S1033" s="5">
        <f t="shared" si="66"/>
        <v>107.4</v>
      </c>
      <c r="T1033" s="4">
        <f t="shared" si="67"/>
        <v>108.48484848484848</v>
      </c>
    </row>
    <row r="1034" spans="1:20" ht="15.75" x14ac:dyDescent="0.25">
      <c r="A1034" s="3">
        <v>1032</v>
      </c>
      <c r="B1034" s="1" t="s">
        <v>1033</v>
      </c>
      <c r="C1034" s="1" t="s">
        <v>5141</v>
      </c>
      <c r="D1034">
        <v>5400</v>
      </c>
      <c r="E103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s="9">
        <f t="shared" si="64"/>
        <v>42544.666956018518</v>
      </c>
      <c r="L1034" s="9">
        <f t="shared" si="65"/>
        <v>42514.666956018518</v>
      </c>
      <c r="M1034" t="b">
        <v>0</v>
      </c>
      <c r="N1034">
        <v>96</v>
      </c>
      <c r="O1034" t="b">
        <v>1</v>
      </c>
      <c r="P1034" t="s">
        <v>8279</v>
      </c>
      <c r="Q1034" t="s">
        <v>8324</v>
      </c>
      <c r="R1034" t="s">
        <v>8329</v>
      </c>
      <c r="S1034" s="5">
        <f t="shared" si="66"/>
        <v>108.49703703703703</v>
      </c>
      <c r="T1034" s="4">
        <f t="shared" si="67"/>
        <v>61.029583333333335</v>
      </c>
    </row>
    <row r="1035" spans="1:20" ht="60" x14ac:dyDescent="0.25">
      <c r="A1035" s="3">
        <v>1033</v>
      </c>
      <c r="B1035" s="1" t="s">
        <v>1034</v>
      </c>
      <c r="C1035" s="1" t="s">
        <v>5142</v>
      </c>
      <c r="D1035">
        <v>1328</v>
      </c>
      <c r="E103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s="9">
        <f t="shared" si="64"/>
        <v>42716.732407407413</v>
      </c>
      <c r="L1035" s="9">
        <f t="shared" si="65"/>
        <v>42688.732407407413</v>
      </c>
      <c r="M1035" t="b">
        <v>0</v>
      </c>
      <c r="N1035">
        <v>27</v>
      </c>
      <c r="O1035" t="b">
        <v>1</v>
      </c>
      <c r="P1035" t="s">
        <v>8279</v>
      </c>
      <c r="Q1035" t="s">
        <v>8324</v>
      </c>
      <c r="R1035" t="s">
        <v>8329</v>
      </c>
      <c r="S1035" s="5">
        <f t="shared" si="66"/>
        <v>102.86144578313252</v>
      </c>
      <c r="T1035" s="4">
        <f t="shared" si="67"/>
        <v>50.592592592592595</v>
      </c>
    </row>
    <row r="1036" spans="1:20" ht="45" x14ac:dyDescent="0.25">
      <c r="A1036" s="3">
        <v>1034</v>
      </c>
      <c r="B1036" s="1" t="s">
        <v>1035</v>
      </c>
      <c r="C1036" s="1" t="s">
        <v>5143</v>
      </c>
      <c r="D1036">
        <v>5000</v>
      </c>
      <c r="E103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s="9">
        <f t="shared" si="64"/>
        <v>42587.165972222225</v>
      </c>
      <c r="L1036" s="9">
        <f t="shared" si="65"/>
        <v>42555.166712962964</v>
      </c>
      <c r="M1036" t="b">
        <v>0</v>
      </c>
      <c r="N1036">
        <v>166</v>
      </c>
      <c r="O1036" t="b">
        <v>1</v>
      </c>
      <c r="P1036" t="s">
        <v>8279</v>
      </c>
      <c r="Q1036" t="s">
        <v>8324</v>
      </c>
      <c r="R1036" t="s">
        <v>8329</v>
      </c>
      <c r="S1036" s="5">
        <f t="shared" si="66"/>
        <v>130.0018</v>
      </c>
      <c r="T1036" s="4">
        <f t="shared" si="67"/>
        <v>39.157168674698795</v>
      </c>
    </row>
    <row r="1037" spans="1:20" ht="60" x14ac:dyDescent="0.25">
      <c r="A1037" s="3">
        <v>1035</v>
      </c>
      <c r="B1037" s="1" t="s">
        <v>1036</v>
      </c>
      <c r="C1037" s="1" t="s">
        <v>5144</v>
      </c>
      <c r="D1037">
        <v>4600</v>
      </c>
      <c r="E103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s="9">
        <f t="shared" si="64"/>
        <v>42046.641435185185</v>
      </c>
      <c r="L1037" s="9">
        <f t="shared" si="65"/>
        <v>42016.641435185185</v>
      </c>
      <c r="M1037" t="b">
        <v>0</v>
      </c>
      <c r="N1037">
        <v>76</v>
      </c>
      <c r="O1037" t="b">
        <v>1</v>
      </c>
      <c r="P1037" t="s">
        <v>8279</v>
      </c>
      <c r="Q1037" t="s">
        <v>8324</v>
      </c>
      <c r="R1037" t="s">
        <v>8329</v>
      </c>
      <c r="S1037" s="5">
        <f t="shared" si="66"/>
        <v>107.65217391304347</v>
      </c>
      <c r="T1037" s="4">
        <f t="shared" si="67"/>
        <v>65.15789473684211</v>
      </c>
    </row>
    <row r="1038" spans="1:20" ht="45" x14ac:dyDescent="0.25">
      <c r="A1038" s="3">
        <v>1036</v>
      </c>
      <c r="B1038" s="1" t="s">
        <v>1037</v>
      </c>
      <c r="C1038" s="1" t="s">
        <v>5145</v>
      </c>
      <c r="D1038">
        <v>4500</v>
      </c>
      <c r="E103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s="9">
        <f t="shared" si="64"/>
        <v>41281.333333333336</v>
      </c>
      <c r="L1038" s="9">
        <f t="shared" si="65"/>
        <v>41249.448958333334</v>
      </c>
      <c r="M1038" t="b">
        <v>0</v>
      </c>
      <c r="N1038">
        <v>211</v>
      </c>
      <c r="O1038" t="b">
        <v>1</v>
      </c>
      <c r="P1038" t="s">
        <v>8279</v>
      </c>
      <c r="Q1038" t="s">
        <v>8324</v>
      </c>
      <c r="R1038" t="s">
        <v>8329</v>
      </c>
      <c r="S1038" s="5">
        <f t="shared" si="66"/>
        <v>112.36044444444444</v>
      </c>
      <c r="T1038" s="4">
        <f t="shared" si="67"/>
        <v>23.963127962085309</v>
      </c>
    </row>
    <row r="1039" spans="1:20" ht="60" x14ac:dyDescent="0.25">
      <c r="A1039" s="3">
        <v>1037</v>
      </c>
      <c r="B1039" s="1" t="s">
        <v>1038</v>
      </c>
      <c r="C1039" s="1" t="s">
        <v>5146</v>
      </c>
      <c r="D1039">
        <v>1000</v>
      </c>
      <c r="E1039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s="9">
        <f t="shared" si="64"/>
        <v>42142.208333333328</v>
      </c>
      <c r="L1039" s="9">
        <f t="shared" si="65"/>
        <v>42119.822476851856</v>
      </c>
      <c r="M1039" t="b">
        <v>0</v>
      </c>
      <c r="N1039">
        <v>21</v>
      </c>
      <c r="O1039" t="b">
        <v>1</v>
      </c>
      <c r="P1039" t="s">
        <v>8279</v>
      </c>
      <c r="Q1039" t="s">
        <v>8324</v>
      </c>
      <c r="R1039" t="s">
        <v>8329</v>
      </c>
      <c r="S1039" s="5">
        <f t="shared" si="66"/>
        <v>102.1</v>
      </c>
      <c r="T1039" s="4">
        <f t="shared" si="67"/>
        <v>48.61904761904762</v>
      </c>
    </row>
    <row r="1040" spans="1:20" ht="45" x14ac:dyDescent="0.25">
      <c r="A1040" s="3">
        <v>1038</v>
      </c>
      <c r="B1040" s="1" t="s">
        <v>1039</v>
      </c>
      <c r="C1040" s="1" t="s">
        <v>5147</v>
      </c>
      <c r="D1040">
        <v>1500</v>
      </c>
      <c r="E1040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s="9">
        <f t="shared" si="64"/>
        <v>42448.190081018518</v>
      </c>
      <c r="L1040" s="9">
        <f t="shared" si="65"/>
        <v>42418.231747685189</v>
      </c>
      <c r="M1040" t="b">
        <v>0</v>
      </c>
      <c r="N1040">
        <v>61</v>
      </c>
      <c r="O1040" t="b">
        <v>1</v>
      </c>
      <c r="P1040" t="s">
        <v>8279</v>
      </c>
      <c r="Q1040" t="s">
        <v>8324</v>
      </c>
      <c r="R1040" t="s">
        <v>8329</v>
      </c>
      <c r="S1040" s="5">
        <f t="shared" si="66"/>
        <v>145.33333333333334</v>
      </c>
      <c r="T1040" s="4">
        <f t="shared" si="67"/>
        <v>35.73770491803279</v>
      </c>
    </row>
    <row r="1041" spans="1:20" ht="60" x14ac:dyDescent="0.25">
      <c r="A1041" s="3">
        <v>1039</v>
      </c>
      <c r="B1041" s="1" t="s">
        <v>1040</v>
      </c>
      <c r="C1041" s="1" t="s">
        <v>5148</v>
      </c>
      <c r="D1041">
        <v>500</v>
      </c>
      <c r="E1041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s="9">
        <f t="shared" si="64"/>
        <v>42717.332638888889</v>
      </c>
      <c r="L1041" s="9">
        <f t="shared" si="65"/>
        <v>42692.109328703707</v>
      </c>
      <c r="M1041" t="b">
        <v>0</v>
      </c>
      <c r="N1041">
        <v>30</v>
      </c>
      <c r="O1041" t="b">
        <v>1</v>
      </c>
      <c r="P1041" t="s">
        <v>8279</v>
      </c>
      <c r="Q1041" t="s">
        <v>8324</v>
      </c>
      <c r="R1041" t="s">
        <v>8329</v>
      </c>
      <c r="S1041" s="5">
        <f t="shared" si="66"/>
        <v>128.19999999999999</v>
      </c>
      <c r="T1041" s="4">
        <f t="shared" si="67"/>
        <v>21.366666666666667</v>
      </c>
    </row>
    <row r="1042" spans="1:20" ht="60" x14ac:dyDescent="0.25">
      <c r="A1042" s="3">
        <v>1040</v>
      </c>
      <c r="B1042" s="1" t="s">
        <v>1041</v>
      </c>
      <c r="C1042" s="1" t="s">
        <v>5149</v>
      </c>
      <c r="D1042">
        <v>85000</v>
      </c>
      <c r="E1042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s="9">
        <f t="shared" si="64"/>
        <v>42609.708437499998</v>
      </c>
      <c r="L1042" s="9">
        <f t="shared" si="65"/>
        <v>42579.708437499998</v>
      </c>
      <c r="M1042" t="b">
        <v>0</v>
      </c>
      <c r="N1042">
        <v>1</v>
      </c>
      <c r="O1042" t="b">
        <v>0</v>
      </c>
      <c r="P1042" t="s">
        <v>8280</v>
      </c>
      <c r="Q1042" t="s">
        <v>8330</v>
      </c>
      <c r="R1042" t="s">
        <v>8331</v>
      </c>
      <c r="S1042" s="5">
        <f t="shared" si="66"/>
        <v>0.29411764705882354</v>
      </c>
      <c r="T1042" s="4">
        <f t="shared" si="67"/>
        <v>250</v>
      </c>
    </row>
    <row r="1043" spans="1:20" ht="45" x14ac:dyDescent="0.25">
      <c r="A1043" s="3">
        <v>1041</v>
      </c>
      <c r="B1043" s="1" t="s">
        <v>1042</v>
      </c>
      <c r="C1043" s="1" t="s">
        <v>5150</v>
      </c>
      <c r="D1043">
        <v>50</v>
      </c>
      <c r="E1043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s="9">
        <f t="shared" si="64"/>
        <v>41851.060092592597</v>
      </c>
      <c r="L1043" s="9">
        <f t="shared" si="65"/>
        <v>41831.060092592597</v>
      </c>
      <c r="M1043" t="b">
        <v>0</v>
      </c>
      <c r="N1043">
        <v>0</v>
      </c>
      <c r="O1043" t="b">
        <v>0</v>
      </c>
      <c r="P1043" t="s">
        <v>8280</v>
      </c>
      <c r="Q1043" t="s">
        <v>8330</v>
      </c>
      <c r="R1043" t="s">
        <v>8331</v>
      </c>
      <c r="S1043" s="5">
        <f t="shared" si="66"/>
        <v>0</v>
      </c>
      <c r="T1043" s="4" t="e">
        <f t="shared" si="67"/>
        <v>#DIV/0!</v>
      </c>
    </row>
    <row r="1044" spans="1:20" ht="60" x14ac:dyDescent="0.25">
      <c r="A1044" s="3">
        <v>1042</v>
      </c>
      <c r="B1044" s="1" t="s">
        <v>1043</v>
      </c>
      <c r="C1044" s="1" t="s">
        <v>5151</v>
      </c>
      <c r="D1044">
        <v>650</v>
      </c>
      <c r="E104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s="9">
        <f t="shared" si="64"/>
        <v>41894.416666666664</v>
      </c>
      <c r="L1044" s="9">
        <f t="shared" si="65"/>
        <v>41851.696157407408</v>
      </c>
      <c r="M1044" t="b">
        <v>0</v>
      </c>
      <c r="N1044">
        <v>1</v>
      </c>
      <c r="O1044" t="b">
        <v>0</v>
      </c>
      <c r="P1044" t="s">
        <v>8280</v>
      </c>
      <c r="Q1044" t="s">
        <v>8330</v>
      </c>
      <c r="R1044" t="s">
        <v>8331</v>
      </c>
      <c r="S1044" s="5">
        <f t="shared" si="66"/>
        <v>1.5384615384615385</v>
      </c>
      <c r="T1044" s="4">
        <f t="shared" si="67"/>
        <v>10</v>
      </c>
    </row>
    <row r="1045" spans="1:20" ht="45" x14ac:dyDescent="0.25">
      <c r="A1045" s="3">
        <v>1043</v>
      </c>
      <c r="B1045" s="1" t="s">
        <v>1044</v>
      </c>
      <c r="C1045" s="1" t="s">
        <v>5152</v>
      </c>
      <c r="D1045">
        <v>100000</v>
      </c>
      <c r="E104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s="9">
        <f t="shared" si="64"/>
        <v>42144.252951388888</v>
      </c>
      <c r="L1045" s="9">
        <f t="shared" si="65"/>
        <v>42114.252951388888</v>
      </c>
      <c r="M1045" t="b">
        <v>0</v>
      </c>
      <c r="N1045">
        <v>292</v>
      </c>
      <c r="O1045" t="b">
        <v>0</v>
      </c>
      <c r="P1045" t="s">
        <v>8280</v>
      </c>
      <c r="Q1045" t="s">
        <v>8330</v>
      </c>
      <c r="R1045" t="s">
        <v>8331</v>
      </c>
      <c r="S1045" s="5">
        <f t="shared" si="66"/>
        <v>8.5370000000000008</v>
      </c>
      <c r="T1045" s="4">
        <f t="shared" si="67"/>
        <v>29.236301369863014</v>
      </c>
    </row>
    <row r="1046" spans="1:20" ht="60" x14ac:dyDescent="0.25">
      <c r="A1046" s="3">
        <v>1044</v>
      </c>
      <c r="B1046" s="1" t="s">
        <v>1045</v>
      </c>
      <c r="C1046" s="1" t="s">
        <v>5153</v>
      </c>
      <c r="D1046">
        <v>7000</v>
      </c>
      <c r="E104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s="9">
        <f t="shared" si="64"/>
        <v>42068.852083333331</v>
      </c>
      <c r="L1046" s="9">
        <f t="shared" si="65"/>
        <v>42011.925937499997</v>
      </c>
      <c r="M1046" t="b">
        <v>0</v>
      </c>
      <c r="N1046">
        <v>2</v>
      </c>
      <c r="O1046" t="b">
        <v>0</v>
      </c>
      <c r="P1046" t="s">
        <v>8280</v>
      </c>
      <c r="Q1046" t="s">
        <v>8330</v>
      </c>
      <c r="R1046" t="s">
        <v>8331</v>
      </c>
      <c r="S1046" s="5">
        <f t="shared" si="66"/>
        <v>8.5714285714285715E-2</v>
      </c>
      <c r="T1046" s="4">
        <f t="shared" si="67"/>
        <v>3</v>
      </c>
    </row>
    <row r="1047" spans="1:20" ht="45" x14ac:dyDescent="0.25">
      <c r="A1047" s="3">
        <v>1045</v>
      </c>
      <c r="B1047" s="1" t="s">
        <v>1046</v>
      </c>
      <c r="C1047" s="1" t="s">
        <v>5154</v>
      </c>
      <c r="D1047">
        <v>10000</v>
      </c>
      <c r="E104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s="9">
        <f t="shared" si="64"/>
        <v>41874.874421296299</v>
      </c>
      <c r="L1047" s="9">
        <f t="shared" si="65"/>
        <v>41844.874421296299</v>
      </c>
      <c r="M1047" t="b">
        <v>0</v>
      </c>
      <c r="N1047">
        <v>8</v>
      </c>
      <c r="O1047" t="b">
        <v>0</v>
      </c>
      <c r="P1047" t="s">
        <v>8280</v>
      </c>
      <c r="Q1047" t="s">
        <v>8330</v>
      </c>
      <c r="R1047" t="s">
        <v>8331</v>
      </c>
      <c r="S1047" s="5">
        <f t="shared" si="66"/>
        <v>2.6599999999999997</v>
      </c>
      <c r="T1047" s="4">
        <f t="shared" si="67"/>
        <v>33.25</v>
      </c>
    </row>
    <row r="1048" spans="1:20" ht="60" x14ac:dyDescent="0.25">
      <c r="A1048" s="3">
        <v>1046</v>
      </c>
      <c r="B1048" s="1" t="s">
        <v>1047</v>
      </c>
      <c r="C1048" s="1" t="s">
        <v>5155</v>
      </c>
      <c r="D1048">
        <v>3000</v>
      </c>
      <c r="E104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s="9">
        <f t="shared" si="64"/>
        <v>42364.851388888885</v>
      </c>
      <c r="L1048" s="9">
        <f t="shared" si="65"/>
        <v>42319.851388888885</v>
      </c>
      <c r="M1048" t="b">
        <v>0</v>
      </c>
      <c r="N1048">
        <v>0</v>
      </c>
      <c r="O1048" t="b">
        <v>0</v>
      </c>
      <c r="P1048" t="s">
        <v>8280</v>
      </c>
      <c r="Q1048" t="s">
        <v>8330</v>
      </c>
      <c r="R1048" t="s">
        <v>8331</v>
      </c>
      <c r="S1048" s="5">
        <f t="shared" si="66"/>
        <v>0</v>
      </c>
      <c r="T1048" s="4" t="e">
        <f t="shared" si="67"/>
        <v>#DIV/0!</v>
      </c>
    </row>
    <row r="1049" spans="1:20" ht="45" x14ac:dyDescent="0.25">
      <c r="A1049" s="3">
        <v>1047</v>
      </c>
      <c r="B1049" s="1" t="s">
        <v>1048</v>
      </c>
      <c r="C1049" s="1" t="s">
        <v>5156</v>
      </c>
      <c r="D1049">
        <v>2000</v>
      </c>
      <c r="E1049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s="9">
        <f t="shared" si="64"/>
        <v>41948.860127314816</v>
      </c>
      <c r="L1049" s="9">
        <f t="shared" si="65"/>
        <v>41918.818460648145</v>
      </c>
      <c r="M1049" t="b">
        <v>0</v>
      </c>
      <c r="N1049">
        <v>1</v>
      </c>
      <c r="O1049" t="b">
        <v>0</v>
      </c>
      <c r="P1049" t="s">
        <v>8280</v>
      </c>
      <c r="Q1049" t="s">
        <v>8330</v>
      </c>
      <c r="R1049" t="s">
        <v>8331</v>
      </c>
      <c r="S1049" s="5">
        <f t="shared" si="66"/>
        <v>0.05</v>
      </c>
      <c r="T1049" s="4">
        <f t="shared" si="67"/>
        <v>1</v>
      </c>
    </row>
    <row r="1050" spans="1:20" ht="60" x14ac:dyDescent="0.25">
      <c r="A1050" s="3">
        <v>1048</v>
      </c>
      <c r="B1050" s="1" t="s">
        <v>1049</v>
      </c>
      <c r="C1050" s="1" t="s">
        <v>5157</v>
      </c>
      <c r="D1050">
        <v>15000</v>
      </c>
      <c r="E1050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s="9">
        <f t="shared" si="64"/>
        <v>42638.053113425922</v>
      </c>
      <c r="L1050" s="9">
        <f t="shared" si="65"/>
        <v>42598.053113425922</v>
      </c>
      <c r="M1050" t="b">
        <v>0</v>
      </c>
      <c r="N1050">
        <v>4</v>
      </c>
      <c r="O1050" t="b">
        <v>0</v>
      </c>
      <c r="P1050" t="s">
        <v>8280</v>
      </c>
      <c r="Q1050" t="s">
        <v>8330</v>
      </c>
      <c r="R1050" t="s">
        <v>8331</v>
      </c>
      <c r="S1050" s="5">
        <f t="shared" si="66"/>
        <v>1.4133333333333333</v>
      </c>
      <c r="T1050" s="4">
        <f t="shared" si="67"/>
        <v>53</v>
      </c>
    </row>
    <row r="1051" spans="1:20" ht="15.75" x14ac:dyDescent="0.25">
      <c r="A1051" s="3">
        <v>1049</v>
      </c>
      <c r="B1051" s="1" t="s">
        <v>1050</v>
      </c>
      <c r="C1051" s="1" t="s">
        <v>5158</v>
      </c>
      <c r="D1051">
        <v>12000</v>
      </c>
      <c r="E1051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s="9">
        <f t="shared" si="64"/>
        <v>42412.431076388893</v>
      </c>
      <c r="L1051" s="9">
        <f t="shared" si="65"/>
        <v>42382.431076388893</v>
      </c>
      <c r="M1051" t="b">
        <v>0</v>
      </c>
      <c r="N1051">
        <v>0</v>
      </c>
      <c r="O1051" t="b">
        <v>0</v>
      </c>
      <c r="P1051" t="s">
        <v>8280</v>
      </c>
      <c r="Q1051" t="s">
        <v>8330</v>
      </c>
      <c r="R1051" t="s">
        <v>8331</v>
      </c>
      <c r="S1051" s="5">
        <f t="shared" si="66"/>
        <v>0</v>
      </c>
      <c r="T1051" s="4" t="e">
        <f t="shared" si="67"/>
        <v>#DIV/0!</v>
      </c>
    </row>
    <row r="1052" spans="1:20" ht="30" x14ac:dyDescent="0.25">
      <c r="A1052" s="3">
        <v>1050</v>
      </c>
      <c r="B1052" s="1" t="s">
        <v>1051</v>
      </c>
      <c r="C1052" s="1" t="s">
        <v>5159</v>
      </c>
      <c r="D1052">
        <v>2500</v>
      </c>
      <c r="E1052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s="9">
        <f t="shared" si="64"/>
        <v>42261.7971875</v>
      </c>
      <c r="L1052" s="9">
        <f t="shared" si="65"/>
        <v>42231.7971875</v>
      </c>
      <c r="M1052" t="b">
        <v>0</v>
      </c>
      <c r="N1052">
        <v>0</v>
      </c>
      <c r="O1052" t="b">
        <v>0</v>
      </c>
      <c r="P1052" t="s">
        <v>8280</v>
      </c>
      <c r="Q1052" t="s">
        <v>8330</v>
      </c>
      <c r="R1052" t="s">
        <v>8331</v>
      </c>
      <c r="S1052" s="5">
        <f t="shared" si="66"/>
        <v>0</v>
      </c>
      <c r="T1052" s="4" t="e">
        <f t="shared" si="67"/>
        <v>#DIV/0!</v>
      </c>
    </row>
    <row r="1053" spans="1:20" ht="60" x14ac:dyDescent="0.25">
      <c r="A1053" s="3">
        <v>1051</v>
      </c>
      <c r="B1053" s="1" t="s">
        <v>1052</v>
      </c>
      <c r="C1053" s="1" t="s">
        <v>5160</v>
      </c>
      <c r="D1053">
        <v>500</v>
      </c>
      <c r="E1053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s="9">
        <f t="shared" si="64"/>
        <v>41878.014178240745</v>
      </c>
      <c r="L1053" s="9">
        <f t="shared" si="65"/>
        <v>41850.014178240745</v>
      </c>
      <c r="M1053" t="b">
        <v>0</v>
      </c>
      <c r="N1053">
        <v>0</v>
      </c>
      <c r="O1053" t="b">
        <v>0</v>
      </c>
      <c r="P1053" t="s">
        <v>8280</v>
      </c>
      <c r="Q1053" t="s">
        <v>8330</v>
      </c>
      <c r="R1053" t="s">
        <v>8331</v>
      </c>
      <c r="S1053" s="5">
        <f t="shared" si="66"/>
        <v>0</v>
      </c>
      <c r="T1053" s="4" t="e">
        <f t="shared" si="67"/>
        <v>#DIV/0!</v>
      </c>
    </row>
    <row r="1054" spans="1:20" ht="75" x14ac:dyDescent="0.25">
      <c r="A1054" s="3">
        <v>1052</v>
      </c>
      <c r="B1054" s="1" t="s">
        <v>1053</v>
      </c>
      <c r="C1054" s="1" t="s">
        <v>5161</v>
      </c>
      <c r="D1054">
        <v>4336</v>
      </c>
      <c r="E105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s="9">
        <f t="shared" si="64"/>
        <v>42527.839583333334</v>
      </c>
      <c r="L1054" s="9">
        <f t="shared" si="65"/>
        <v>42483.797395833331</v>
      </c>
      <c r="M1054" t="b">
        <v>0</v>
      </c>
      <c r="N1054">
        <v>0</v>
      </c>
      <c r="O1054" t="b">
        <v>0</v>
      </c>
      <c r="P1054" t="s">
        <v>8280</v>
      </c>
      <c r="Q1054" t="s">
        <v>8330</v>
      </c>
      <c r="R1054" t="s">
        <v>8331</v>
      </c>
      <c r="S1054" s="5">
        <f t="shared" si="66"/>
        <v>0</v>
      </c>
      <c r="T1054" s="4" t="e">
        <f t="shared" si="67"/>
        <v>#DIV/0!</v>
      </c>
    </row>
    <row r="1055" spans="1:20" ht="60" x14ac:dyDescent="0.25">
      <c r="A1055" s="3">
        <v>1053</v>
      </c>
      <c r="B1055" s="1" t="s">
        <v>1054</v>
      </c>
      <c r="C1055" s="1" t="s">
        <v>5162</v>
      </c>
      <c r="D1055">
        <v>1500</v>
      </c>
      <c r="E105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s="9">
        <f t="shared" si="64"/>
        <v>42800.172824074078</v>
      </c>
      <c r="L1055" s="9">
        <f t="shared" si="65"/>
        <v>42775.172824074078</v>
      </c>
      <c r="M1055" t="b">
        <v>0</v>
      </c>
      <c r="N1055">
        <v>1</v>
      </c>
      <c r="O1055" t="b">
        <v>0</v>
      </c>
      <c r="P1055" t="s">
        <v>8280</v>
      </c>
      <c r="Q1055" t="s">
        <v>8330</v>
      </c>
      <c r="R1055" t="s">
        <v>8331</v>
      </c>
      <c r="S1055" s="5">
        <f t="shared" si="66"/>
        <v>1</v>
      </c>
      <c r="T1055" s="4">
        <f t="shared" si="67"/>
        <v>15</v>
      </c>
    </row>
    <row r="1056" spans="1:20" ht="60" x14ac:dyDescent="0.25">
      <c r="A1056" s="3">
        <v>1054</v>
      </c>
      <c r="B1056" s="1" t="s">
        <v>1055</v>
      </c>
      <c r="C1056" s="1" t="s">
        <v>5163</v>
      </c>
      <c r="D1056">
        <v>2500</v>
      </c>
      <c r="E105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s="9">
        <f t="shared" si="64"/>
        <v>41861.916666666664</v>
      </c>
      <c r="L1056" s="9">
        <f t="shared" si="65"/>
        <v>41831.851840277777</v>
      </c>
      <c r="M1056" t="b">
        <v>0</v>
      </c>
      <c r="N1056">
        <v>0</v>
      </c>
      <c r="O1056" t="b">
        <v>0</v>
      </c>
      <c r="P1056" t="s">
        <v>8280</v>
      </c>
      <c r="Q1056" t="s">
        <v>8330</v>
      </c>
      <c r="R1056" t="s">
        <v>8331</v>
      </c>
      <c r="S1056" s="5">
        <f t="shared" si="66"/>
        <v>0</v>
      </c>
      <c r="T1056" s="4" t="e">
        <f t="shared" si="67"/>
        <v>#DIV/0!</v>
      </c>
    </row>
    <row r="1057" spans="1:20" ht="60" x14ac:dyDescent="0.25">
      <c r="A1057" s="3">
        <v>1055</v>
      </c>
      <c r="B1057" s="1" t="s">
        <v>1056</v>
      </c>
      <c r="C1057" s="1" t="s">
        <v>5164</v>
      </c>
      <c r="D1057">
        <v>3500</v>
      </c>
      <c r="E105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s="9">
        <f t="shared" si="64"/>
        <v>42436.992418981477</v>
      </c>
      <c r="L1057" s="9">
        <f t="shared" si="65"/>
        <v>42406.992418981477</v>
      </c>
      <c r="M1057" t="b">
        <v>0</v>
      </c>
      <c r="N1057">
        <v>0</v>
      </c>
      <c r="O1057" t="b">
        <v>0</v>
      </c>
      <c r="P1057" t="s">
        <v>8280</v>
      </c>
      <c r="Q1057" t="s">
        <v>8330</v>
      </c>
      <c r="R1057" t="s">
        <v>8331</v>
      </c>
      <c r="S1057" s="5">
        <f t="shared" si="66"/>
        <v>0</v>
      </c>
      <c r="T1057" s="4" t="e">
        <f t="shared" si="67"/>
        <v>#DIV/0!</v>
      </c>
    </row>
    <row r="1058" spans="1:20" ht="60" x14ac:dyDescent="0.25">
      <c r="A1058" s="3">
        <v>1056</v>
      </c>
      <c r="B1058" s="1" t="s">
        <v>1057</v>
      </c>
      <c r="C1058" s="1" t="s">
        <v>5165</v>
      </c>
      <c r="D1058">
        <v>10000</v>
      </c>
      <c r="E105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s="9">
        <f t="shared" si="64"/>
        <v>42118.677974537044</v>
      </c>
      <c r="L1058" s="9">
        <f t="shared" si="65"/>
        <v>42058.719641203701</v>
      </c>
      <c r="M1058" t="b">
        <v>0</v>
      </c>
      <c r="N1058">
        <v>0</v>
      </c>
      <c r="O1058" t="b">
        <v>0</v>
      </c>
      <c r="P1058" t="s">
        <v>8280</v>
      </c>
      <c r="Q1058" t="s">
        <v>8330</v>
      </c>
      <c r="R1058" t="s">
        <v>8331</v>
      </c>
      <c r="S1058" s="5">
        <f t="shared" si="66"/>
        <v>0</v>
      </c>
      <c r="T1058" s="4" t="e">
        <f t="shared" si="67"/>
        <v>#DIV/0!</v>
      </c>
    </row>
    <row r="1059" spans="1:20" ht="45" x14ac:dyDescent="0.25">
      <c r="A1059" s="3">
        <v>1057</v>
      </c>
      <c r="B1059" s="1" t="s">
        <v>1058</v>
      </c>
      <c r="C1059" s="1" t="s">
        <v>5166</v>
      </c>
      <c r="D1059">
        <v>10000</v>
      </c>
      <c r="E1059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s="9">
        <f t="shared" si="64"/>
        <v>42708.912997685184</v>
      </c>
      <c r="L1059" s="9">
        <f t="shared" si="65"/>
        <v>42678.871331018512</v>
      </c>
      <c r="M1059" t="b">
        <v>0</v>
      </c>
      <c r="N1059">
        <v>0</v>
      </c>
      <c r="O1059" t="b">
        <v>0</v>
      </c>
      <c r="P1059" t="s">
        <v>8280</v>
      </c>
      <c r="Q1059" t="s">
        <v>8330</v>
      </c>
      <c r="R1059" t="s">
        <v>8331</v>
      </c>
      <c r="S1059" s="5">
        <f t="shared" si="66"/>
        <v>0</v>
      </c>
      <c r="T1059" s="4" t="e">
        <f t="shared" si="67"/>
        <v>#DIV/0!</v>
      </c>
    </row>
    <row r="1060" spans="1:20" ht="60" x14ac:dyDescent="0.25">
      <c r="A1060" s="3">
        <v>1058</v>
      </c>
      <c r="B1060" s="1" t="s">
        <v>1059</v>
      </c>
      <c r="C1060" s="1" t="s">
        <v>5167</v>
      </c>
      <c r="D1060">
        <v>40000</v>
      </c>
      <c r="E1060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s="9">
        <f t="shared" si="64"/>
        <v>42089</v>
      </c>
      <c r="L1060" s="9">
        <f t="shared" si="65"/>
        <v>42047.900960648149</v>
      </c>
      <c r="M1060" t="b">
        <v>0</v>
      </c>
      <c r="N1060">
        <v>0</v>
      </c>
      <c r="O1060" t="b">
        <v>0</v>
      </c>
      <c r="P1060" t="s">
        <v>8280</v>
      </c>
      <c r="Q1060" t="s">
        <v>8330</v>
      </c>
      <c r="R1060" t="s">
        <v>8331</v>
      </c>
      <c r="S1060" s="5">
        <f t="shared" si="66"/>
        <v>0</v>
      </c>
      <c r="T1060" s="4" t="e">
        <f t="shared" si="67"/>
        <v>#DIV/0!</v>
      </c>
    </row>
    <row r="1061" spans="1:20" ht="15.75" x14ac:dyDescent="0.25">
      <c r="A1061" s="3">
        <v>1059</v>
      </c>
      <c r="B1061" s="1" t="s">
        <v>1060</v>
      </c>
      <c r="C1061" s="1" t="s">
        <v>5168</v>
      </c>
      <c r="D1061">
        <v>1100</v>
      </c>
      <c r="E1061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s="9">
        <f t="shared" si="64"/>
        <v>42076.748333333337</v>
      </c>
      <c r="L1061" s="9">
        <f t="shared" si="65"/>
        <v>42046.79</v>
      </c>
      <c r="M1061" t="b">
        <v>0</v>
      </c>
      <c r="N1061">
        <v>0</v>
      </c>
      <c r="O1061" t="b">
        <v>0</v>
      </c>
      <c r="P1061" t="s">
        <v>8280</v>
      </c>
      <c r="Q1061" t="s">
        <v>8330</v>
      </c>
      <c r="R1061" t="s">
        <v>8331</v>
      </c>
      <c r="S1061" s="5">
        <f t="shared" si="66"/>
        <v>0</v>
      </c>
      <c r="T1061" s="4" t="e">
        <f t="shared" si="67"/>
        <v>#DIV/0!</v>
      </c>
    </row>
    <row r="1062" spans="1:20" ht="60" x14ac:dyDescent="0.25">
      <c r="A1062" s="3">
        <v>1060</v>
      </c>
      <c r="B1062" s="1" t="s">
        <v>1061</v>
      </c>
      <c r="C1062" s="1" t="s">
        <v>5169</v>
      </c>
      <c r="D1062">
        <v>5000</v>
      </c>
      <c r="E1062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s="9">
        <f t="shared" si="64"/>
        <v>42109.913113425922</v>
      </c>
      <c r="L1062" s="9">
        <f t="shared" si="65"/>
        <v>42079.913113425922</v>
      </c>
      <c r="M1062" t="b">
        <v>0</v>
      </c>
      <c r="N1062">
        <v>1</v>
      </c>
      <c r="O1062" t="b">
        <v>0</v>
      </c>
      <c r="P1062" t="s">
        <v>8280</v>
      </c>
      <c r="Q1062" t="s">
        <v>8330</v>
      </c>
      <c r="R1062" t="s">
        <v>8331</v>
      </c>
      <c r="S1062" s="5">
        <f t="shared" si="66"/>
        <v>1</v>
      </c>
      <c r="T1062" s="4">
        <f t="shared" si="67"/>
        <v>50</v>
      </c>
    </row>
    <row r="1063" spans="1:20" ht="45" x14ac:dyDescent="0.25">
      <c r="A1063" s="3">
        <v>1061</v>
      </c>
      <c r="B1063" s="1" t="s">
        <v>1062</v>
      </c>
      <c r="C1063" s="1" t="s">
        <v>5170</v>
      </c>
      <c r="D1063">
        <v>4000</v>
      </c>
      <c r="E1063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s="9">
        <f t="shared" si="64"/>
        <v>42492.041666666672</v>
      </c>
      <c r="L1063" s="9">
        <f t="shared" si="65"/>
        <v>42432.276712962965</v>
      </c>
      <c r="M1063" t="b">
        <v>0</v>
      </c>
      <c r="N1063">
        <v>0</v>
      </c>
      <c r="O1063" t="b">
        <v>0</v>
      </c>
      <c r="P1063" t="s">
        <v>8280</v>
      </c>
      <c r="Q1063" t="s">
        <v>8330</v>
      </c>
      <c r="R1063" t="s">
        <v>8331</v>
      </c>
      <c r="S1063" s="5">
        <f t="shared" si="66"/>
        <v>0</v>
      </c>
      <c r="T1063" s="4" t="e">
        <f t="shared" si="67"/>
        <v>#DIV/0!</v>
      </c>
    </row>
    <row r="1064" spans="1:20" ht="30" x14ac:dyDescent="0.25">
      <c r="A1064" s="3">
        <v>1062</v>
      </c>
      <c r="B1064" s="1" t="s">
        <v>1063</v>
      </c>
      <c r="C1064" s="1" t="s">
        <v>5171</v>
      </c>
      <c r="D1064">
        <v>199</v>
      </c>
      <c r="E106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s="9">
        <f t="shared" si="64"/>
        <v>42563.807187500002</v>
      </c>
      <c r="L1064" s="9">
        <f t="shared" si="65"/>
        <v>42556.807187500002</v>
      </c>
      <c r="M1064" t="b">
        <v>0</v>
      </c>
      <c r="N1064">
        <v>4</v>
      </c>
      <c r="O1064" t="b">
        <v>0</v>
      </c>
      <c r="P1064" t="s">
        <v>8280</v>
      </c>
      <c r="Q1064" t="s">
        <v>8330</v>
      </c>
      <c r="R1064" t="s">
        <v>8331</v>
      </c>
      <c r="S1064" s="5">
        <f t="shared" si="66"/>
        <v>95.477386934673376</v>
      </c>
      <c r="T1064" s="4">
        <f t="shared" si="67"/>
        <v>47.5</v>
      </c>
    </row>
    <row r="1065" spans="1:20" ht="60" x14ac:dyDescent="0.25">
      <c r="A1065" s="3">
        <v>1063</v>
      </c>
      <c r="B1065" s="1" t="s">
        <v>1064</v>
      </c>
      <c r="C1065" s="1" t="s">
        <v>5172</v>
      </c>
      <c r="D1065">
        <v>1000</v>
      </c>
      <c r="E106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s="9">
        <f t="shared" si="64"/>
        <v>42613.030810185184</v>
      </c>
      <c r="L1065" s="9">
        <f t="shared" si="65"/>
        <v>42583.030810185184</v>
      </c>
      <c r="M1065" t="b">
        <v>0</v>
      </c>
      <c r="N1065">
        <v>0</v>
      </c>
      <c r="O1065" t="b">
        <v>0</v>
      </c>
      <c r="P1065" t="s">
        <v>8280</v>
      </c>
      <c r="Q1065" t="s">
        <v>8330</v>
      </c>
      <c r="R1065" t="s">
        <v>8331</v>
      </c>
      <c r="S1065" s="5">
        <f t="shared" si="66"/>
        <v>0</v>
      </c>
      <c r="T1065" s="4" t="e">
        <f t="shared" si="67"/>
        <v>#DIV/0!</v>
      </c>
    </row>
    <row r="1066" spans="1:20" ht="60" x14ac:dyDescent="0.25">
      <c r="A1066" s="3">
        <v>1064</v>
      </c>
      <c r="B1066" s="1" t="s">
        <v>1065</v>
      </c>
      <c r="C1066" s="1" t="s">
        <v>5173</v>
      </c>
      <c r="D1066">
        <v>90000</v>
      </c>
      <c r="E106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s="9">
        <f t="shared" si="64"/>
        <v>41462.228043981479</v>
      </c>
      <c r="L1066" s="9">
        <f t="shared" si="65"/>
        <v>41417.228043981479</v>
      </c>
      <c r="M1066" t="b">
        <v>0</v>
      </c>
      <c r="N1066">
        <v>123</v>
      </c>
      <c r="O1066" t="b">
        <v>0</v>
      </c>
      <c r="P1066" t="s">
        <v>8281</v>
      </c>
      <c r="Q1066" t="s">
        <v>8332</v>
      </c>
      <c r="R1066" t="s">
        <v>8333</v>
      </c>
      <c r="S1066" s="5">
        <f t="shared" si="66"/>
        <v>8.974444444444444</v>
      </c>
      <c r="T1066" s="4">
        <f t="shared" si="67"/>
        <v>65.666666666666671</v>
      </c>
    </row>
    <row r="1067" spans="1:20" ht="60" x14ac:dyDescent="0.25">
      <c r="A1067" s="3">
        <v>1065</v>
      </c>
      <c r="B1067" s="1" t="s">
        <v>1066</v>
      </c>
      <c r="C1067" s="1" t="s">
        <v>5174</v>
      </c>
      <c r="D1067">
        <v>3000</v>
      </c>
      <c r="E106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s="9">
        <f t="shared" si="64"/>
        <v>41689.381041666667</v>
      </c>
      <c r="L1067" s="9">
        <f t="shared" si="65"/>
        <v>41661.381041666667</v>
      </c>
      <c r="M1067" t="b">
        <v>0</v>
      </c>
      <c r="N1067">
        <v>5</v>
      </c>
      <c r="O1067" t="b">
        <v>0</v>
      </c>
      <c r="P1067" t="s">
        <v>8281</v>
      </c>
      <c r="Q1067" t="s">
        <v>8332</v>
      </c>
      <c r="R1067" t="s">
        <v>8333</v>
      </c>
      <c r="S1067" s="5">
        <f t="shared" si="66"/>
        <v>2.7</v>
      </c>
      <c r="T1067" s="4">
        <f t="shared" si="67"/>
        <v>16.2</v>
      </c>
    </row>
    <row r="1068" spans="1:20" ht="45" x14ac:dyDescent="0.25">
      <c r="A1068" s="3">
        <v>1066</v>
      </c>
      <c r="B1068" s="1" t="s">
        <v>1067</v>
      </c>
      <c r="C1068" s="1" t="s">
        <v>5175</v>
      </c>
      <c r="D1068">
        <v>150000</v>
      </c>
      <c r="E106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s="9">
        <f t="shared" si="64"/>
        <v>41490.962754629632</v>
      </c>
      <c r="L1068" s="9">
        <f t="shared" si="65"/>
        <v>41445.962754629632</v>
      </c>
      <c r="M1068" t="b">
        <v>0</v>
      </c>
      <c r="N1068">
        <v>148</v>
      </c>
      <c r="O1068" t="b">
        <v>0</v>
      </c>
      <c r="P1068" t="s">
        <v>8281</v>
      </c>
      <c r="Q1068" t="s">
        <v>8332</v>
      </c>
      <c r="R1068" t="s">
        <v>8333</v>
      </c>
      <c r="S1068" s="5">
        <f t="shared" si="66"/>
        <v>3.3673333333333333</v>
      </c>
      <c r="T1068" s="4">
        <f t="shared" si="67"/>
        <v>34.128378378378379</v>
      </c>
    </row>
    <row r="1069" spans="1:20" ht="60" x14ac:dyDescent="0.25">
      <c r="A1069" s="3">
        <v>1067</v>
      </c>
      <c r="B1069" s="1" t="s">
        <v>1068</v>
      </c>
      <c r="C1069" s="1" t="s">
        <v>5176</v>
      </c>
      <c r="D1069">
        <v>500</v>
      </c>
      <c r="E1069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s="9">
        <f t="shared" si="64"/>
        <v>41629.855682870373</v>
      </c>
      <c r="L1069" s="9">
        <f t="shared" si="65"/>
        <v>41599.855682870373</v>
      </c>
      <c r="M1069" t="b">
        <v>0</v>
      </c>
      <c r="N1069">
        <v>10</v>
      </c>
      <c r="O1069" t="b">
        <v>0</v>
      </c>
      <c r="P1069" t="s">
        <v>8281</v>
      </c>
      <c r="Q1069" t="s">
        <v>8332</v>
      </c>
      <c r="R1069" t="s">
        <v>8333</v>
      </c>
      <c r="S1069" s="5">
        <f t="shared" si="66"/>
        <v>26</v>
      </c>
      <c r="T1069" s="4">
        <f t="shared" si="67"/>
        <v>13</v>
      </c>
    </row>
    <row r="1070" spans="1:20" ht="60" x14ac:dyDescent="0.25">
      <c r="A1070" s="3">
        <v>1068</v>
      </c>
      <c r="B1070" s="1" t="s">
        <v>1069</v>
      </c>
      <c r="C1070" s="1" t="s">
        <v>5177</v>
      </c>
      <c r="D1070">
        <v>30000</v>
      </c>
      <c r="E1070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s="9">
        <f t="shared" si="64"/>
        <v>42470.329444444447</v>
      </c>
      <c r="L1070" s="9">
        <f t="shared" si="65"/>
        <v>42440.371111111104</v>
      </c>
      <c r="M1070" t="b">
        <v>0</v>
      </c>
      <c r="N1070">
        <v>4</v>
      </c>
      <c r="O1070" t="b">
        <v>0</v>
      </c>
      <c r="P1070" t="s">
        <v>8281</v>
      </c>
      <c r="Q1070" t="s">
        <v>8332</v>
      </c>
      <c r="R1070" t="s">
        <v>8333</v>
      </c>
      <c r="S1070" s="5">
        <f t="shared" si="66"/>
        <v>0.15</v>
      </c>
      <c r="T1070" s="4">
        <f t="shared" si="67"/>
        <v>11.25</v>
      </c>
    </row>
    <row r="1071" spans="1:20" ht="45" x14ac:dyDescent="0.25">
      <c r="A1071" s="3">
        <v>1069</v>
      </c>
      <c r="B1071" s="1" t="s">
        <v>1070</v>
      </c>
      <c r="C1071" s="1" t="s">
        <v>5178</v>
      </c>
      <c r="D1071">
        <v>2200</v>
      </c>
      <c r="E1071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s="9">
        <f t="shared" si="64"/>
        <v>41604.271516203706</v>
      </c>
      <c r="L1071" s="9">
        <f t="shared" si="65"/>
        <v>41572.229849537034</v>
      </c>
      <c r="M1071" t="b">
        <v>0</v>
      </c>
      <c r="N1071">
        <v>21</v>
      </c>
      <c r="O1071" t="b">
        <v>0</v>
      </c>
      <c r="P1071" t="s">
        <v>8281</v>
      </c>
      <c r="Q1071" t="s">
        <v>8332</v>
      </c>
      <c r="R1071" t="s">
        <v>8333</v>
      </c>
      <c r="S1071" s="5">
        <f t="shared" si="66"/>
        <v>38.636363636363633</v>
      </c>
      <c r="T1071" s="4">
        <f t="shared" si="67"/>
        <v>40.476190476190474</v>
      </c>
    </row>
    <row r="1072" spans="1:20" ht="45" x14ac:dyDescent="0.25">
      <c r="A1072" s="3">
        <v>1070</v>
      </c>
      <c r="B1072" s="1" t="s">
        <v>1071</v>
      </c>
      <c r="C1072" s="1" t="s">
        <v>5179</v>
      </c>
      <c r="D1072">
        <v>10000</v>
      </c>
      <c r="E1072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s="9">
        <f t="shared" si="64"/>
        <v>41183.011828703704</v>
      </c>
      <c r="L1072" s="9">
        <f t="shared" si="65"/>
        <v>41163.011828703704</v>
      </c>
      <c r="M1072" t="b">
        <v>0</v>
      </c>
      <c r="N1072">
        <v>2</v>
      </c>
      <c r="O1072" t="b">
        <v>0</v>
      </c>
      <c r="P1072" t="s">
        <v>8281</v>
      </c>
      <c r="Q1072" t="s">
        <v>8332</v>
      </c>
      <c r="R1072" t="s">
        <v>8333</v>
      </c>
      <c r="S1072" s="5">
        <f t="shared" si="66"/>
        <v>0.70000000000000007</v>
      </c>
      <c r="T1072" s="4">
        <f t="shared" si="67"/>
        <v>35</v>
      </c>
    </row>
    <row r="1073" spans="1:20" ht="60" x14ac:dyDescent="0.25">
      <c r="A1073" s="3">
        <v>1071</v>
      </c>
      <c r="B1073" s="1" t="s">
        <v>1072</v>
      </c>
      <c r="C1073" s="1" t="s">
        <v>5180</v>
      </c>
      <c r="D1073">
        <v>100</v>
      </c>
      <c r="E1073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s="9">
        <f t="shared" si="64"/>
        <v>42325.795057870375</v>
      </c>
      <c r="L1073" s="9">
        <f t="shared" si="65"/>
        <v>42295.753391203703</v>
      </c>
      <c r="M1073" t="b">
        <v>0</v>
      </c>
      <c r="N1073">
        <v>0</v>
      </c>
      <c r="O1073" t="b">
        <v>0</v>
      </c>
      <c r="P1073" t="s">
        <v>8281</v>
      </c>
      <c r="Q1073" t="s">
        <v>8332</v>
      </c>
      <c r="R1073" t="s">
        <v>8333</v>
      </c>
      <c r="S1073" s="5">
        <f t="shared" si="66"/>
        <v>0</v>
      </c>
      <c r="T1073" s="4" t="e">
        <f t="shared" si="67"/>
        <v>#DIV/0!</v>
      </c>
    </row>
    <row r="1074" spans="1:20" ht="60" x14ac:dyDescent="0.25">
      <c r="A1074" s="3">
        <v>1072</v>
      </c>
      <c r="B1074" s="1" t="s">
        <v>1073</v>
      </c>
      <c r="C1074" s="1" t="s">
        <v>5181</v>
      </c>
      <c r="D1074">
        <v>75000</v>
      </c>
      <c r="E107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s="9">
        <f t="shared" si="64"/>
        <v>41675.832141203704</v>
      </c>
      <c r="L1074" s="9">
        <f t="shared" si="65"/>
        <v>41645.832141203704</v>
      </c>
      <c r="M1074" t="b">
        <v>0</v>
      </c>
      <c r="N1074">
        <v>4</v>
      </c>
      <c r="O1074" t="b">
        <v>0</v>
      </c>
      <c r="P1074" t="s">
        <v>8281</v>
      </c>
      <c r="Q1074" t="s">
        <v>8332</v>
      </c>
      <c r="R1074" t="s">
        <v>8333</v>
      </c>
      <c r="S1074" s="5">
        <f t="shared" si="66"/>
        <v>6.8000000000000005E-2</v>
      </c>
      <c r="T1074" s="4">
        <f t="shared" si="67"/>
        <v>12.75</v>
      </c>
    </row>
    <row r="1075" spans="1:20" ht="45" x14ac:dyDescent="0.25">
      <c r="A1075" s="3">
        <v>1073</v>
      </c>
      <c r="B1075" s="1" t="s">
        <v>1074</v>
      </c>
      <c r="C1075" s="1" t="s">
        <v>5182</v>
      </c>
      <c r="D1075">
        <v>750</v>
      </c>
      <c r="E107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s="9">
        <f t="shared" si="64"/>
        <v>40832.964594907404</v>
      </c>
      <c r="L1075" s="9">
        <f t="shared" si="65"/>
        <v>40802.964594907404</v>
      </c>
      <c r="M1075" t="b">
        <v>0</v>
      </c>
      <c r="N1075">
        <v>1</v>
      </c>
      <c r="O1075" t="b">
        <v>0</v>
      </c>
      <c r="P1075" t="s">
        <v>8281</v>
      </c>
      <c r="Q1075" t="s">
        <v>8332</v>
      </c>
      <c r="R1075" t="s">
        <v>8333</v>
      </c>
      <c r="S1075" s="5">
        <f t="shared" si="66"/>
        <v>1.3333333333333335</v>
      </c>
      <c r="T1075" s="4">
        <f t="shared" si="67"/>
        <v>10</v>
      </c>
    </row>
    <row r="1076" spans="1:20" ht="60" x14ac:dyDescent="0.25">
      <c r="A1076" s="3">
        <v>1074</v>
      </c>
      <c r="B1076" s="1" t="s">
        <v>1075</v>
      </c>
      <c r="C1076" s="1" t="s">
        <v>5183</v>
      </c>
      <c r="D1076">
        <v>54000</v>
      </c>
      <c r="E107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s="9">
        <f t="shared" si="64"/>
        <v>41643.172974537039</v>
      </c>
      <c r="L1076" s="9">
        <f t="shared" si="65"/>
        <v>41613.172974537039</v>
      </c>
      <c r="M1076" t="b">
        <v>0</v>
      </c>
      <c r="N1076">
        <v>30</v>
      </c>
      <c r="O1076" t="b">
        <v>0</v>
      </c>
      <c r="P1076" t="s">
        <v>8281</v>
      </c>
      <c r="Q1076" t="s">
        <v>8332</v>
      </c>
      <c r="R1076" t="s">
        <v>8333</v>
      </c>
      <c r="S1076" s="5">
        <f t="shared" si="66"/>
        <v>6.3092592592592585</v>
      </c>
      <c r="T1076" s="4">
        <f t="shared" si="67"/>
        <v>113.56666666666666</v>
      </c>
    </row>
    <row r="1077" spans="1:20" ht="45" x14ac:dyDescent="0.25">
      <c r="A1077" s="3">
        <v>1075</v>
      </c>
      <c r="B1077" s="1" t="s">
        <v>1076</v>
      </c>
      <c r="C1077" s="1" t="s">
        <v>5184</v>
      </c>
      <c r="D1077">
        <v>1000</v>
      </c>
      <c r="E107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s="9">
        <f t="shared" si="64"/>
        <v>41035.904120370367</v>
      </c>
      <c r="L1077" s="9">
        <f t="shared" si="65"/>
        <v>41005.904120370367</v>
      </c>
      <c r="M1077" t="b">
        <v>0</v>
      </c>
      <c r="N1077">
        <v>3</v>
      </c>
      <c r="O1077" t="b">
        <v>0</v>
      </c>
      <c r="P1077" t="s">
        <v>8281</v>
      </c>
      <c r="Q1077" t="s">
        <v>8332</v>
      </c>
      <c r="R1077" t="s">
        <v>8333</v>
      </c>
      <c r="S1077" s="5">
        <f t="shared" si="66"/>
        <v>4.5</v>
      </c>
      <c r="T1077" s="4">
        <f t="shared" si="67"/>
        <v>15</v>
      </c>
    </row>
    <row r="1078" spans="1:20" ht="45" x14ac:dyDescent="0.25">
      <c r="A1078" s="3">
        <v>1076</v>
      </c>
      <c r="B1078" s="1" t="s">
        <v>1077</v>
      </c>
      <c r="C1078" s="1" t="s">
        <v>5185</v>
      </c>
      <c r="D1078">
        <v>75000</v>
      </c>
      <c r="E107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s="9">
        <f t="shared" si="64"/>
        <v>41893.377893518518</v>
      </c>
      <c r="L1078" s="9">
        <f t="shared" si="65"/>
        <v>41838.377893518518</v>
      </c>
      <c r="M1078" t="b">
        <v>0</v>
      </c>
      <c r="N1078">
        <v>975</v>
      </c>
      <c r="O1078" t="b">
        <v>0</v>
      </c>
      <c r="P1078" t="s">
        <v>8281</v>
      </c>
      <c r="Q1078" t="s">
        <v>8332</v>
      </c>
      <c r="R1078" t="s">
        <v>8333</v>
      </c>
      <c r="S1078" s="5">
        <f t="shared" si="66"/>
        <v>62.765333333333331</v>
      </c>
      <c r="T1078" s="4">
        <f t="shared" si="67"/>
        <v>48.281025641025643</v>
      </c>
    </row>
    <row r="1079" spans="1:20" ht="45" x14ac:dyDescent="0.25">
      <c r="A1079" s="3">
        <v>1077</v>
      </c>
      <c r="B1079" s="1" t="s">
        <v>1078</v>
      </c>
      <c r="C1079" s="1" t="s">
        <v>5186</v>
      </c>
      <c r="D1079">
        <v>25000</v>
      </c>
      <c r="E1079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s="9">
        <f t="shared" si="64"/>
        <v>42383.16679398148</v>
      </c>
      <c r="L1079" s="9">
        <f t="shared" si="65"/>
        <v>42353.16679398148</v>
      </c>
      <c r="M1079" t="b">
        <v>0</v>
      </c>
      <c r="N1079">
        <v>167</v>
      </c>
      <c r="O1079" t="b">
        <v>0</v>
      </c>
      <c r="P1079" t="s">
        <v>8281</v>
      </c>
      <c r="Q1079" t="s">
        <v>8332</v>
      </c>
      <c r="R1079" t="s">
        <v>8333</v>
      </c>
      <c r="S1079" s="5">
        <f t="shared" si="66"/>
        <v>29.376000000000001</v>
      </c>
      <c r="T1079" s="4">
        <f t="shared" si="67"/>
        <v>43.976047904191617</v>
      </c>
    </row>
    <row r="1080" spans="1:20" ht="60" x14ac:dyDescent="0.25">
      <c r="A1080" s="3">
        <v>1078</v>
      </c>
      <c r="B1080" s="1" t="s">
        <v>1079</v>
      </c>
      <c r="C1080" s="1" t="s">
        <v>5187</v>
      </c>
      <c r="D1080">
        <v>600</v>
      </c>
      <c r="E1080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s="9">
        <f t="shared" si="64"/>
        <v>40746.195844907408</v>
      </c>
      <c r="L1080" s="9">
        <f t="shared" si="65"/>
        <v>40701.195844907408</v>
      </c>
      <c r="M1080" t="b">
        <v>0</v>
      </c>
      <c r="N1080">
        <v>5</v>
      </c>
      <c r="O1080" t="b">
        <v>0</v>
      </c>
      <c r="P1080" t="s">
        <v>8281</v>
      </c>
      <c r="Q1080" t="s">
        <v>8332</v>
      </c>
      <c r="R1080" t="s">
        <v>8333</v>
      </c>
      <c r="S1080" s="5">
        <f t="shared" si="66"/>
        <v>7.5</v>
      </c>
      <c r="T1080" s="4">
        <f t="shared" si="67"/>
        <v>9</v>
      </c>
    </row>
    <row r="1081" spans="1:20" ht="60" x14ac:dyDescent="0.25">
      <c r="A1081" s="3">
        <v>1079</v>
      </c>
      <c r="B1081" s="1" t="s">
        <v>1080</v>
      </c>
      <c r="C1081" s="1" t="s">
        <v>5188</v>
      </c>
      <c r="D1081">
        <v>26000</v>
      </c>
      <c r="E1081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s="9">
        <f t="shared" si="64"/>
        <v>42504.566388888896</v>
      </c>
      <c r="L1081" s="9">
        <f t="shared" si="65"/>
        <v>42479.566388888896</v>
      </c>
      <c r="M1081" t="b">
        <v>0</v>
      </c>
      <c r="N1081">
        <v>18</v>
      </c>
      <c r="O1081" t="b">
        <v>0</v>
      </c>
      <c r="P1081" t="s">
        <v>8281</v>
      </c>
      <c r="Q1081" t="s">
        <v>8332</v>
      </c>
      <c r="R1081" t="s">
        <v>8333</v>
      </c>
      <c r="S1081" s="5">
        <f t="shared" si="66"/>
        <v>2.6076923076923078</v>
      </c>
      <c r="T1081" s="4">
        <f t="shared" si="67"/>
        <v>37.666666666666664</v>
      </c>
    </row>
    <row r="1082" spans="1:20" ht="45" x14ac:dyDescent="0.25">
      <c r="A1082" s="3">
        <v>1080</v>
      </c>
      <c r="B1082" s="1" t="s">
        <v>1081</v>
      </c>
      <c r="C1082" s="1" t="s">
        <v>5189</v>
      </c>
      <c r="D1082">
        <v>20000</v>
      </c>
      <c r="E1082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s="9">
        <f t="shared" si="64"/>
        <v>41770.138113425928</v>
      </c>
      <c r="L1082" s="9">
        <f t="shared" si="65"/>
        <v>41740.138113425928</v>
      </c>
      <c r="M1082" t="b">
        <v>0</v>
      </c>
      <c r="N1082">
        <v>98</v>
      </c>
      <c r="O1082" t="b">
        <v>0</v>
      </c>
      <c r="P1082" t="s">
        <v>8281</v>
      </c>
      <c r="Q1082" t="s">
        <v>8332</v>
      </c>
      <c r="R1082" t="s">
        <v>8333</v>
      </c>
      <c r="S1082" s="5">
        <f t="shared" si="66"/>
        <v>9.1050000000000004</v>
      </c>
      <c r="T1082" s="4">
        <f t="shared" si="67"/>
        <v>18.581632653061224</v>
      </c>
    </row>
    <row r="1083" spans="1:20" ht="45" x14ac:dyDescent="0.25">
      <c r="A1083" s="3">
        <v>1081</v>
      </c>
      <c r="B1083" s="1" t="s">
        <v>1082</v>
      </c>
      <c r="C1083" s="1" t="s">
        <v>5190</v>
      </c>
      <c r="D1083">
        <v>68000</v>
      </c>
      <c r="E1083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s="9">
        <f t="shared" si="64"/>
        <v>42032.926990740743</v>
      </c>
      <c r="L1083" s="9">
        <f t="shared" si="65"/>
        <v>42002.926990740743</v>
      </c>
      <c r="M1083" t="b">
        <v>0</v>
      </c>
      <c r="N1083">
        <v>4</v>
      </c>
      <c r="O1083" t="b">
        <v>0</v>
      </c>
      <c r="P1083" t="s">
        <v>8281</v>
      </c>
      <c r="Q1083" t="s">
        <v>8332</v>
      </c>
      <c r="R1083" t="s">
        <v>8333</v>
      </c>
      <c r="S1083" s="5">
        <f t="shared" si="66"/>
        <v>1.7647058823529412E-2</v>
      </c>
      <c r="T1083" s="4">
        <f t="shared" si="67"/>
        <v>3</v>
      </c>
    </row>
    <row r="1084" spans="1:20" ht="45" x14ac:dyDescent="0.25">
      <c r="A1084" s="3">
        <v>1082</v>
      </c>
      <c r="B1084" s="1" t="s">
        <v>1083</v>
      </c>
      <c r="C1084" s="1" t="s">
        <v>5191</v>
      </c>
      <c r="D1084">
        <v>10000</v>
      </c>
      <c r="E108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s="9">
        <f t="shared" si="64"/>
        <v>41131.906111111115</v>
      </c>
      <c r="L1084" s="9">
        <f t="shared" si="65"/>
        <v>41101.906111111115</v>
      </c>
      <c r="M1084" t="b">
        <v>0</v>
      </c>
      <c r="N1084">
        <v>3</v>
      </c>
      <c r="O1084" t="b">
        <v>0</v>
      </c>
      <c r="P1084" t="s">
        <v>8281</v>
      </c>
      <c r="Q1084" t="s">
        <v>8332</v>
      </c>
      <c r="R1084" t="s">
        <v>8333</v>
      </c>
      <c r="S1084" s="5">
        <f t="shared" si="66"/>
        <v>0.55999999999999994</v>
      </c>
      <c r="T1084" s="4">
        <f t="shared" si="67"/>
        <v>18.666666666666668</v>
      </c>
    </row>
    <row r="1085" spans="1:20" ht="60" x14ac:dyDescent="0.25">
      <c r="A1085" s="3">
        <v>1083</v>
      </c>
      <c r="B1085" s="1" t="s">
        <v>1084</v>
      </c>
      <c r="C1085" s="1" t="s">
        <v>5192</v>
      </c>
      <c r="D1085">
        <v>50000</v>
      </c>
      <c r="E108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s="9">
        <f t="shared" si="64"/>
        <v>41853.659525462965</v>
      </c>
      <c r="L1085" s="9">
        <f t="shared" si="65"/>
        <v>41793.659525462965</v>
      </c>
      <c r="M1085" t="b">
        <v>0</v>
      </c>
      <c r="N1085">
        <v>1</v>
      </c>
      <c r="O1085" t="b">
        <v>0</v>
      </c>
      <c r="P1085" t="s">
        <v>8281</v>
      </c>
      <c r="Q1085" t="s">
        <v>8332</v>
      </c>
      <c r="R1085" t="s">
        <v>8333</v>
      </c>
      <c r="S1085" s="5">
        <f t="shared" si="66"/>
        <v>0.82000000000000006</v>
      </c>
      <c r="T1085" s="4">
        <f t="shared" si="67"/>
        <v>410</v>
      </c>
    </row>
    <row r="1086" spans="1:20" ht="15.75" x14ac:dyDescent="0.25">
      <c r="A1086" s="3">
        <v>1084</v>
      </c>
      <c r="B1086" s="1" t="s">
        <v>1085</v>
      </c>
      <c r="C1086" s="1" t="s">
        <v>5193</v>
      </c>
      <c r="D1086">
        <v>550</v>
      </c>
      <c r="E108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s="9">
        <f t="shared" si="64"/>
        <v>41859.912083333329</v>
      </c>
      <c r="L1086" s="9">
        <f t="shared" si="65"/>
        <v>41829.912083333329</v>
      </c>
      <c r="M1086" t="b">
        <v>0</v>
      </c>
      <c r="N1086">
        <v>0</v>
      </c>
      <c r="O1086" t="b">
        <v>0</v>
      </c>
      <c r="P1086" t="s">
        <v>8281</v>
      </c>
      <c r="Q1086" t="s">
        <v>8332</v>
      </c>
      <c r="R1086" t="s">
        <v>8333</v>
      </c>
      <c r="S1086" s="5">
        <f t="shared" si="66"/>
        <v>0</v>
      </c>
      <c r="T1086" s="4" t="e">
        <f t="shared" si="67"/>
        <v>#DIV/0!</v>
      </c>
    </row>
    <row r="1087" spans="1:20" ht="45" x14ac:dyDescent="0.25">
      <c r="A1087" s="3">
        <v>1085</v>
      </c>
      <c r="B1087" s="1" t="s">
        <v>1086</v>
      </c>
      <c r="C1087" s="1" t="s">
        <v>5194</v>
      </c>
      <c r="D1087">
        <v>30000</v>
      </c>
      <c r="E108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s="9">
        <f t="shared" si="64"/>
        <v>42443.629340277781</v>
      </c>
      <c r="L1087" s="9">
        <f t="shared" si="65"/>
        <v>42413.671006944445</v>
      </c>
      <c r="M1087" t="b">
        <v>0</v>
      </c>
      <c r="N1087">
        <v>9</v>
      </c>
      <c r="O1087" t="b">
        <v>0</v>
      </c>
      <c r="P1087" t="s">
        <v>8281</v>
      </c>
      <c r="Q1087" t="s">
        <v>8332</v>
      </c>
      <c r="R1087" t="s">
        <v>8333</v>
      </c>
      <c r="S1087" s="5">
        <f t="shared" si="66"/>
        <v>3.42</v>
      </c>
      <c r="T1087" s="4">
        <f t="shared" si="67"/>
        <v>114</v>
      </c>
    </row>
    <row r="1088" spans="1:20" ht="15.75" x14ac:dyDescent="0.25">
      <c r="A1088" s="3">
        <v>1086</v>
      </c>
      <c r="B1088" s="1" t="s">
        <v>1087</v>
      </c>
      <c r="C1088" s="1" t="s">
        <v>5195</v>
      </c>
      <c r="D1088">
        <v>18000</v>
      </c>
      <c r="E108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s="9">
        <f t="shared" si="64"/>
        <v>41875.866793981484</v>
      </c>
      <c r="L1088" s="9">
        <f t="shared" si="65"/>
        <v>41845.866793981484</v>
      </c>
      <c r="M1088" t="b">
        <v>0</v>
      </c>
      <c r="N1088">
        <v>2</v>
      </c>
      <c r="O1088" t="b">
        <v>0</v>
      </c>
      <c r="P1088" t="s">
        <v>8281</v>
      </c>
      <c r="Q1088" t="s">
        <v>8332</v>
      </c>
      <c r="R1088" t="s">
        <v>8333</v>
      </c>
      <c r="S1088" s="5">
        <f t="shared" si="66"/>
        <v>8.3333333333333343E-2</v>
      </c>
      <c r="T1088" s="4">
        <f t="shared" si="67"/>
        <v>7.5</v>
      </c>
    </row>
    <row r="1089" spans="1:20" ht="60" x14ac:dyDescent="0.25">
      <c r="A1089" s="3">
        <v>1087</v>
      </c>
      <c r="B1089" s="1" t="s">
        <v>1088</v>
      </c>
      <c r="C1089" s="1" t="s">
        <v>5196</v>
      </c>
      <c r="D1089">
        <v>1100</v>
      </c>
      <c r="E1089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s="9">
        <f t="shared" si="64"/>
        <v>41805.713969907411</v>
      </c>
      <c r="L1089" s="9">
        <f t="shared" si="65"/>
        <v>41775.713969907411</v>
      </c>
      <c r="M1089" t="b">
        <v>0</v>
      </c>
      <c r="N1089">
        <v>0</v>
      </c>
      <c r="O1089" t="b">
        <v>0</v>
      </c>
      <c r="P1089" t="s">
        <v>8281</v>
      </c>
      <c r="Q1089" t="s">
        <v>8332</v>
      </c>
      <c r="R1089" t="s">
        <v>8333</v>
      </c>
      <c r="S1089" s="5">
        <f t="shared" si="66"/>
        <v>0</v>
      </c>
      <c r="T1089" s="4" t="e">
        <f t="shared" si="67"/>
        <v>#DIV/0!</v>
      </c>
    </row>
    <row r="1090" spans="1:20" ht="45" x14ac:dyDescent="0.25">
      <c r="A1090" s="3">
        <v>1088</v>
      </c>
      <c r="B1090" s="1" t="s">
        <v>1089</v>
      </c>
      <c r="C1090" s="1" t="s">
        <v>5197</v>
      </c>
      <c r="D1090">
        <v>45000</v>
      </c>
      <c r="E1090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s="9">
        <f t="shared" si="64"/>
        <v>41753.799386574072</v>
      </c>
      <c r="L1090" s="9">
        <f t="shared" si="65"/>
        <v>41723.799386574072</v>
      </c>
      <c r="M1090" t="b">
        <v>0</v>
      </c>
      <c r="N1090">
        <v>147</v>
      </c>
      <c r="O1090" t="b">
        <v>0</v>
      </c>
      <c r="P1090" t="s">
        <v>8281</v>
      </c>
      <c r="Q1090" t="s">
        <v>8332</v>
      </c>
      <c r="R1090" t="s">
        <v>8333</v>
      </c>
      <c r="S1090" s="5">
        <f t="shared" si="66"/>
        <v>14.182977777777777</v>
      </c>
      <c r="T1090" s="4">
        <f t="shared" si="67"/>
        <v>43.41727891156463</v>
      </c>
    </row>
    <row r="1091" spans="1:20" ht="30" x14ac:dyDescent="0.25">
      <c r="A1091" s="3">
        <v>1089</v>
      </c>
      <c r="B1091" s="1" t="s">
        <v>1090</v>
      </c>
      <c r="C1091" s="1" t="s">
        <v>5198</v>
      </c>
      <c r="D1091">
        <v>15000</v>
      </c>
      <c r="E1091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s="9">
        <f t="shared" ref="K1091:K1154" si="68">(((I1091/60)/60)/24)+DATE(1970,1,1)</f>
        <v>42181.189525462964</v>
      </c>
      <c r="L1091" s="9">
        <f t="shared" ref="L1091:L1154" si="69">(((J1091/60)/60)/24)+DATE(1970,1,1)</f>
        <v>42151.189525462964</v>
      </c>
      <c r="M1091" t="b">
        <v>0</v>
      </c>
      <c r="N1091">
        <v>49</v>
      </c>
      <c r="O1091" t="b">
        <v>0</v>
      </c>
      <c r="P1091" t="s">
        <v>8281</v>
      </c>
      <c r="Q1091" t="s">
        <v>8332</v>
      </c>
      <c r="R1091" t="s">
        <v>8333</v>
      </c>
      <c r="S1091" s="5">
        <f t="shared" ref="S1091:S1154" si="70">+(E1091/D1091)*100</f>
        <v>7.8266666666666662</v>
      </c>
      <c r="T1091" s="4">
        <f t="shared" ref="T1091:T1154" si="71">+E1091/N1091</f>
        <v>23.959183673469386</v>
      </c>
    </row>
    <row r="1092" spans="1:20" ht="60" x14ac:dyDescent="0.25">
      <c r="A1092" s="3">
        <v>1090</v>
      </c>
      <c r="B1092" s="1" t="s">
        <v>1091</v>
      </c>
      <c r="C1092" s="1" t="s">
        <v>5199</v>
      </c>
      <c r="D1092">
        <v>12999</v>
      </c>
      <c r="E1092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s="9">
        <f t="shared" si="68"/>
        <v>42153.185798611114</v>
      </c>
      <c r="L1092" s="9">
        <f t="shared" si="69"/>
        <v>42123.185798611114</v>
      </c>
      <c r="M1092" t="b">
        <v>0</v>
      </c>
      <c r="N1092">
        <v>1</v>
      </c>
      <c r="O1092" t="b">
        <v>0</v>
      </c>
      <c r="P1092" t="s">
        <v>8281</v>
      </c>
      <c r="Q1092" t="s">
        <v>8332</v>
      </c>
      <c r="R1092" t="s">
        <v>8333</v>
      </c>
      <c r="S1092" s="5">
        <f t="shared" si="70"/>
        <v>3.8464497269020695E-2</v>
      </c>
      <c r="T1092" s="4">
        <f t="shared" si="71"/>
        <v>5</v>
      </c>
    </row>
    <row r="1093" spans="1:20" ht="60" x14ac:dyDescent="0.25">
      <c r="A1093" s="3">
        <v>1091</v>
      </c>
      <c r="B1093" s="1" t="s">
        <v>1092</v>
      </c>
      <c r="C1093" s="1" t="s">
        <v>5200</v>
      </c>
      <c r="D1093">
        <v>200</v>
      </c>
      <c r="E1093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s="9">
        <f t="shared" si="68"/>
        <v>42470.778611111105</v>
      </c>
      <c r="L1093" s="9">
        <f t="shared" si="69"/>
        <v>42440.820277777777</v>
      </c>
      <c r="M1093" t="b">
        <v>0</v>
      </c>
      <c r="N1093">
        <v>2</v>
      </c>
      <c r="O1093" t="b">
        <v>0</v>
      </c>
      <c r="P1093" t="s">
        <v>8281</v>
      </c>
      <c r="Q1093" t="s">
        <v>8332</v>
      </c>
      <c r="R1093" t="s">
        <v>8333</v>
      </c>
      <c r="S1093" s="5">
        <f t="shared" si="70"/>
        <v>12.5</v>
      </c>
      <c r="T1093" s="4">
        <f t="shared" si="71"/>
        <v>12.5</v>
      </c>
    </row>
    <row r="1094" spans="1:20" ht="60" x14ac:dyDescent="0.25">
      <c r="A1094" s="3">
        <v>1092</v>
      </c>
      <c r="B1094" s="1" t="s">
        <v>1093</v>
      </c>
      <c r="C1094" s="1" t="s">
        <v>5201</v>
      </c>
      <c r="D1094">
        <v>2000</v>
      </c>
      <c r="E109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s="9">
        <f t="shared" si="68"/>
        <v>41280.025902777779</v>
      </c>
      <c r="L1094" s="9">
        <f t="shared" si="69"/>
        <v>41250.025902777779</v>
      </c>
      <c r="M1094" t="b">
        <v>0</v>
      </c>
      <c r="N1094">
        <v>7</v>
      </c>
      <c r="O1094" t="b">
        <v>0</v>
      </c>
      <c r="P1094" t="s">
        <v>8281</v>
      </c>
      <c r="Q1094" t="s">
        <v>8332</v>
      </c>
      <c r="R1094" t="s">
        <v>8333</v>
      </c>
      <c r="S1094" s="5">
        <f t="shared" si="70"/>
        <v>1.05</v>
      </c>
      <c r="T1094" s="4">
        <f t="shared" si="71"/>
        <v>3</v>
      </c>
    </row>
    <row r="1095" spans="1:20" ht="45" x14ac:dyDescent="0.25">
      <c r="A1095" s="3">
        <v>1093</v>
      </c>
      <c r="B1095" s="1" t="s">
        <v>1094</v>
      </c>
      <c r="C1095" s="1" t="s">
        <v>5202</v>
      </c>
      <c r="D1095">
        <v>300</v>
      </c>
      <c r="E109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s="9">
        <f t="shared" si="68"/>
        <v>42411.973807870367</v>
      </c>
      <c r="L1095" s="9">
        <f t="shared" si="69"/>
        <v>42396.973807870367</v>
      </c>
      <c r="M1095" t="b">
        <v>0</v>
      </c>
      <c r="N1095">
        <v>4</v>
      </c>
      <c r="O1095" t="b">
        <v>0</v>
      </c>
      <c r="P1095" t="s">
        <v>8281</v>
      </c>
      <c r="Q1095" t="s">
        <v>8332</v>
      </c>
      <c r="R1095" t="s">
        <v>8333</v>
      </c>
      <c r="S1095" s="5">
        <f t="shared" si="70"/>
        <v>14.083333333333334</v>
      </c>
      <c r="T1095" s="4">
        <f t="shared" si="71"/>
        <v>10.5625</v>
      </c>
    </row>
    <row r="1096" spans="1:20" ht="60" x14ac:dyDescent="0.25">
      <c r="A1096" s="3">
        <v>1094</v>
      </c>
      <c r="B1096" s="1" t="s">
        <v>1095</v>
      </c>
      <c r="C1096" s="1" t="s">
        <v>5203</v>
      </c>
      <c r="D1096">
        <v>18000</v>
      </c>
      <c r="E109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s="9">
        <f t="shared" si="68"/>
        <v>40825.713344907403</v>
      </c>
      <c r="L1096" s="9">
        <f t="shared" si="69"/>
        <v>40795.713344907403</v>
      </c>
      <c r="M1096" t="b">
        <v>0</v>
      </c>
      <c r="N1096">
        <v>27</v>
      </c>
      <c r="O1096" t="b">
        <v>0</v>
      </c>
      <c r="P1096" t="s">
        <v>8281</v>
      </c>
      <c r="Q1096" t="s">
        <v>8332</v>
      </c>
      <c r="R1096" t="s">
        <v>8333</v>
      </c>
      <c r="S1096" s="5">
        <f t="shared" si="70"/>
        <v>18.300055555555556</v>
      </c>
      <c r="T1096" s="4">
        <f t="shared" si="71"/>
        <v>122.00037037037038</v>
      </c>
    </row>
    <row r="1097" spans="1:20" ht="60" x14ac:dyDescent="0.25">
      <c r="A1097" s="3">
        <v>1095</v>
      </c>
      <c r="B1097" s="1" t="s">
        <v>1096</v>
      </c>
      <c r="C1097" s="1" t="s">
        <v>5204</v>
      </c>
      <c r="D1097">
        <v>500000</v>
      </c>
      <c r="E109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s="9">
        <f t="shared" si="68"/>
        <v>41516.537268518521</v>
      </c>
      <c r="L1097" s="9">
        <f t="shared" si="69"/>
        <v>41486.537268518521</v>
      </c>
      <c r="M1097" t="b">
        <v>0</v>
      </c>
      <c r="N1097">
        <v>94</v>
      </c>
      <c r="O1097" t="b">
        <v>0</v>
      </c>
      <c r="P1097" t="s">
        <v>8281</v>
      </c>
      <c r="Q1097" t="s">
        <v>8332</v>
      </c>
      <c r="R1097" t="s">
        <v>8333</v>
      </c>
      <c r="S1097" s="5">
        <f t="shared" si="70"/>
        <v>5.0347999999999997</v>
      </c>
      <c r="T1097" s="4">
        <f t="shared" si="71"/>
        <v>267.80851063829789</v>
      </c>
    </row>
    <row r="1098" spans="1:20" ht="60" x14ac:dyDescent="0.25">
      <c r="A1098" s="3">
        <v>1096</v>
      </c>
      <c r="B1098" s="1" t="s">
        <v>1097</v>
      </c>
      <c r="C1098" s="1" t="s">
        <v>5205</v>
      </c>
      <c r="D1098">
        <v>12000</v>
      </c>
      <c r="E109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s="9">
        <f t="shared" si="68"/>
        <v>41916.145833333336</v>
      </c>
      <c r="L1098" s="9">
        <f t="shared" si="69"/>
        <v>41885.51798611111</v>
      </c>
      <c r="M1098" t="b">
        <v>0</v>
      </c>
      <c r="N1098">
        <v>29</v>
      </c>
      <c r="O1098" t="b">
        <v>0</v>
      </c>
      <c r="P1098" t="s">
        <v>8281</v>
      </c>
      <c r="Q1098" t="s">
        <v>8332</v>
      </c>
      <c r="R1098" t="s">
        <v>8333</v>
      </c>
      <c r="S1098" s="5">
        <f t="shared" si="70"/>
        <v>17.933333333333334</v>
      </c>
      <c r="T1098" s="4">
        <f t="shared" si="71"/>
        <v>74.206896551724142</v>
      </c>
    </row>
    <row r="1099" spans="1:20" ht="45" x14ac:dyDescent="0.25">
      <c r="A1099" s="3">
        <v>1097</v>
      </c>
      <c r="B1099" s="1" t="s">
        <v>1098</v>
      </c>
      <c r="C1099" s="1" t="s">
        <v>5206</v>
      </c>
      <c r="D1099">
        <v>100000</v>
      </c>
      <c r="E1099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s="9">
        <f t="shared" si="68"/>
        <v>41700.792557870373</v>
      </c>
      <c r="L1099" s="9">
        <f t="shared" si="69"/>
        <v>41660.792557870373</v>
      </c>
      <c r="M1099" t="b">
        <v>0</v>
      </c>
      <c r="N1099">
        <v>7</v>
      </c>
      <c r="O1099" t="b">
        <v>0</v>
      </c>
      <c r="P1099" t="s">
        <v>8281</v>
      </c>
      <c r="Q1099" t="s">
        <v>8332</v>
      </c>
      <c r="R1099" t="s">
        <v>8333</v>
      </c>
      <c r="S1099" s="5">
        <f t="shared" si="70"/>
        <v>4.7E-2</v>
      </c>
      <c r="T1099" s="4">
        <f t="shared" si="71"/>
        <v>6.7142857142857144</v>
      </c>
    </row>
    <row r="1100" spans="1:20" ht="30" x14ac:dyDescent="0.25">
      <c r="A1100" s="3">
        <v>1098</v>
      </c>
      <c r="B1100" s="1" t="s">
        <v>1099</v>
      </c>
      <c r="C1100" s="1" t="s">
        <v>5207</v>
      </c>
      <c r="D1100">
        <v>25000</v>
      </c>
      <c r="E1100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s="9">
        <f t="shared" si="68"/>
        <v>41742.762673611112</v>
      </c>
      <c r="L1100" s="9">
        <f t="shared" si="69"/>
        <v>41712.762673611112</v>
      </c>
      <c r="M1100" t="b">
        <v>0</v>
      </c>
      <c r="N1100">
        <v>22</v>
      </c>
      <c r="O1100" t="b">
        <v>0</v>
      </c>
      <c r="P1100" t="s">
        <v>8281</v>
      </c>
      <c r="Q1100" t="s">
        <v>8332</v>
      </c>
      <c r="R1100" t="s">
        <v>8333</v>
      </c>
      <c r="S1100" s="5">
        <f t="shared" si="70"/>
        <v>7.2120000000000006</v>
      </c>
      <c r="T1100" s="4">
        <f t="shared" si="71"/>
        <v>81.954545454545453</v>
      </c>
    </row>
    <row r="1101" spans="1:20" ht="60" x14ac:dyDescent="0.25">
      <c r="A1101" s="3">
        <v>1099</v>
      </c>
      <c r="B1101" s="1" t="s">
        <v>1100</v>
      </c>
      <c r="C1101" s="1" t="s">
        <v>5208</v>
      </c>
      <c r="D1101">
        <v>5000</v>
      </c>
      <c r="E1101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s="9">
        <f t="shared" si="68"/>
        <v>42137.836435185185</v>
      </c>
      <c r="L1101" s="9">
        <f t="shared" si="69"/>
        <v>42107.836435185185</v>
      </c>
      <c r="M1101" t="b">
        <v>0</v>
      </c>
      <c r="N1101">
        <v>1</v>
      </c>
      <c r="O1101" t="b">
        <v>0</v>
      </c>
      <c r="P1101" t="s">
        <v>8281</v>
      </c>
      <c r="Q1101" t="s">
        <v>8332</v>
      </c>
      <c r="R1101" t="s">
        <v>8333</v>
      </c>
      <c r="S1101" s="5">
        <f t="shared" si="70"/>
        <v>0.5</v>
      </c>
      <c r="T1101" s="4">
        <f t="shared" si="71"/>
        <v>25</v>
      </c>
    </row>
    <row r="1102" spans="1:20" ht="45" x14ac:dyDescent="0.25">
      <c r="A1102" s="3">
        <v>1100</v>
      </c>
      <c r="B1102" s="1" t="s">
        <v>1101</v>
      </c>
      <c r="C1102" s="1" t="s">
        <v>5209</v>
      </c>
      <c r="D1102">
        <v>4000</v>
      </c>
      <c r="E1102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s="9">
        <f t="shared" si="68"/>
        <v>42414.110775462963</v>
      </c>
      <c r="L1102" s="9">
        <f t="shared" si="69"/>
        <v>42384.110775462963</v>
      </c>
      <c r="M1102" t="b">
        <v>0</v>
      </c>
      <c r="N1102">
        <v>10</v>
      </c>
      <c r="O1102" t="b">
        <v>0</v>
      </c>
      <c r="P1102" t="s">
        <v>8281</v>
      </c>
      <c r="Q1102" t="s">
        <v>8332</v>
      </c>
      <c r="R1102" t="s">
        <v>8333</v>
      </c>
      <c r="S1102" s="5">
        <f t="shared" si="70"/>
        <v>2.5</v>
      </c>
      <c r="T1102" s="4">
        <f t="shared" si="71"/>
        <v>10</v>
      </c>
    </row>
    <row r="1103" spans="1:20" ht="45" x14ac:dyDescent="0.25">
      <c r="A1103" s="3">
        <v>1101</v>
      </c>
      <c r="B1103" s="1" t="s">
        <v>1102</v>
      </c>
      <c r="C1103" s="1" t="s">
        <v>5210</v>
      </c>
      <c r="D1103">
        <v>100000</v>
      </c>
      <c r="E1103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s="9">
        <f t="shared" si="68"/>
        <v>42565.758333333331</v>
      </c>
      <c r="L1103" s="9">
        <f t="shared" si="69"/>
        <v>42538.77243055556</v>
      </c>
      <c r="M1103" t="b">
        <v>0</v>
      </c>
      <c r="N1103">
        <v>6</v>
      </c>
      <c r="O1103" t="b">
        <v>0</v>
      </c>
      <c r="P1103" t="s">
        <v>8281</v>
      </c>
      <c r="Q1103" t="s">
        <v>8332</v>
      </c>
      <c r="R1103" t="s">
        <v>8333</v>
      </c>
      <c r="S1103" s="5">
        <f t="shared" si="70"/>
        <v>4.1000000000000002E-2</v>
      </c>
      <c r="T1103" s="4">
        <f t="shared" si="71"/>
        <v>6.833333333333333</v>
      </c>
    </row>
    <row r="1104" spans="1:20" ht="60" x14ac:dyDescent="0.25">
      <c r="A1104" s="3">
        <v>1102</v>
      </c>
      <c r="B1104" s="1" t="s">
        <v>1103</v>
      </c>
      <c r="C1104" s="1" t="s">
        <v>5211</v>
      </c>
      <c r="D1104">
        <v>8000</v>
      </c>
      <c r="E110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s="9">
        <f t="shared" si="68"/>
        <v>41617.249305555553</v>
      </c>
      <c r="L1104" s="9">
        <f t="shared" si="69"/>
        <v>41577.045428240745</v>
      </c>
      <c r="M1104" t="b">
        <v>0</v>
      </c>
      <c r="N1104">
        <v>24</v>
      </c>
      <c r="O1104" t="b">
        <v>0</v>
      </c>
      <c r="P1104" t="s">
        <v>8281</v>
      </c>
      <c r="Q1104" t="s">
        <v>8332</v>
      </c>
      <c r="R1104" t="s">
        <v>8333</v>
      </c>
      <c r="S1104" s="5">
        <f t="shared" si="70"/>
        <v>5.3125</v>
      </c>
      <c r="T1104" s="4">
        <f t="shared" si="71"/>
        <v>17.708333333333332</v>
      </c>
    </row>
    <row r="1105" spans="1:20" ht="45" x14ac:dyDescent="0.25">
      <c r="A1105" s="3">
        <v>1103</v>
      </c>
      <c r="B1105" s="1" t="s">
        <v>1104</v>
      </c>
      <c r="C1105" s="1" t="s">
        <v>5212</v>
      </c>
      <c r="D1105">
        <v>15000</v>
      </c>
      <c r="E110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s="9">
        <f t="shared" si="68"/>
        <v>42539.22210648148</v>
      </c>
      <c r="L1105" s="9">
        <f t="shared" si="69"/>
        <v>42479.22210648148</v>
      </c>
      <c r="M1105" t="b">
        <v>0</v>
      </c>
      <c r="N1105">
        <v>15</v>
      </c>
      <c r="O1105" t="b">
        <v>0</v>
      </c>
      <c r="P1105" t="s">
        <v>8281</v>
      </c>
      <c r="Q1105" t="s">
        <v>8332</v>
      </c>
      <c r="R1105" t="s">
        <v>8333</v>
      </c>
      <c r="S1105" s="5">
        <f t="shared" si="70"/>
        <v>1.6199999999999999</v>
      </c>
      <c r="T1105" s="4">
        <f t="shared" si="71"/>
        <v>16.2</v>
      </c>
    </row>
    <row r="1106" spans="1:20" ht="60" x14ac:dyDescent="0.25">
      <c r="A1106" s="3">
        <v>1104</v>
      </c>
      <c r="B1106" s="1" t="s">
        <v>1105</v>
      </c>
      <c r="C1106" s="1" t="s">
        <v>5213</v>
      </c>
      <c r="D1106">
        <v>60000</v>
      </c>
      <c r="E110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s="9">
        <f t="shared" si="68"/>
        <v>41801.40996527778</v>
      </c>
      <c r="L1106" s="9">
        <f t="shared" si="69"/>
        <v>41771.40996527778</v>
      </c>
      <c r="M1106" t="b">
        <v>0</v>
      </c>
      <c r="N1106">
        <v>37</v>
      </c>
      <c r="O1106" t="b">
        <v>0</v>
      </c>
      <c r="P1106" t="s">
        <v>8281</v>
      </c>
      <c r="Q1106" t="s">
        <v>8332</v>
      </c>
      <c r="R1106" t="s">
        <v>8333</v>
      </c>
      <c r="S1106" s="5">
        <f t="shared" si="70"/>
        <v>4.9516666666666671</v>
      </c>
      <c r="T1106" s="4">
        <f t="shared" si="71"/>
        <v>80.297297297297291</v>
      </c>
    </row>
    <row r="1107" spans="1:20" ht="60" x14ac:dyDescent="0.25">
      <c r="A1107" s="3">
        <v>1105</v>
      </c>
      <c r="B1107" s="1" t="s">
        <v>1106</v>
      </c>
      <c r="C1107" s="1" t="s">
        <v>5214</v>
      </c>
      <c r="D1107">
        <v>900000</v>
      </c>
      <c r="E110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s="9">
        <f t="shared" si="68"/>
        <v>41722.0940625</v>
      </c>
      <c r="L1107" s="9">
        <f t="shared" si="69"/>
        <v>41692.135729166665</v>
      </c>
      <c r="M1107" t="b">
        <v>0</v>
      </c>
      <c r="N1107">
        <v>20</v>
      </c>
      <c r="O1107" t="b">
        <v>0</v>
      </c>
      <c r="P1107" t="s">
        <v>8281</v>
      </c>
      <c r="Q1107" t="s">
        <v>8332</v>
      </c>
      <c r="R1107" t="s">
        <v>8333</v>
      </c>
      <c r="S1107" s="5">
        <f t="shared" si="70"/>
        <v>0.159</v>
      </c>
      <c r="T1107" s="4">
        <f t="shared" si="71"/>
        <v>71.55</v>
      </c>
    </row>
    <row r="1108" spans="1:20" ht="45" x14ac:dyDescent="0.25">
      <c r="A1108" s="3">
        <v>1106</v>
      </c>
      <c r="B1108" s="1" t="s">
        <v>1107</v>
      </c>
      <c r="C1108" s="1" t="s">
        <v>5215</v>
      </c>
      <c r="D1108">
        <v>400</v>
      </c>
      <c r="E110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s="9">
        <f t="shared" si="68"/>
        <v>41003.698784722219</v>
      </c>
      <c r="L1108" s="9">
        <f t="shared" si="69"/>
        <v>40973.740451388891</v>
      </c>
      <c r="M1108" t="b">
        <v>0</v>
      </c>
      <c r="N1108">
        <v>7</v>
      </c>
      <c r="O1108" t="b">
        <v>0</v>
      </c>
      <c r="P1108" t="s">
        <v>8281</v>
      </c>
      <c r="Q1108" t="s">
        <v>8332</v>
      </c>
      <c r="R1108" t="s">
        <v>8333</v>
      </c>
      <c r="S1108" s="5">
        <f t="shared" si="70"/>
        <v>41.25</v>
      </c>
      <c r="T1108" s="4">
        <f t="shared" si="71"/>
        <v>23.571428571428573</v>
      </c>
    </row>
    <row r="1109" spans="1:20" ht="60" x14ac:dyDescent="0.25">
      <c r="A1109" s="3">
        <v>1107</v>
      </c>
      <c r="B1109" s="1" t="s">
        <v>1108</v>
      </c>
      <c r="C1109" s="1" t="s">
        <v>5216</v>
      </c>
      <c r="D1109">
        <v>10000</v>
      </c>
      <c r="E1109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s="9">
        <f t="shared" si="68"/>
        <v>41843.861388888887</v>
      </c>
      <c r="L1109" s="9">
        <f t="shared" si="69"/>
        <v>41813.861388888887</v>
      </c>
      <c r="M1109" t="b">
        <v>0</v>
      </c>
      <c r="N1109">
        <v>0</v>
      </c>
      <c r="O1109" t="b">
        <v>0</v>
      </c>
      <c r="P1109" t="s">
        <v>8281</v>
      </c>
      <c r="Q1109" t="s">
        <v>8332</v>
      </c>
      <c r="R1109" t="s">
        <v>8333</v>
      </c>
      <c r="S1109" s="5">
        <f t="shared" si="70"/>
        <v>0</v>
      </c>
      <c r="T1109" s="4" t="e">
        <f t="shared" si="71"/>
        <v>#DIV/0!</v>
      </c>
    </row>
    <row r="1110" spans="1:20" ht="60" x14ac:dyDescent="0.25">
      <c r="A1110" s="3">
        <v>1108</v>
      </c>
      <c r="B1110" s="1" t="s">
        <v>1109</v>
      </c>
      <c r="C1110" s="1" t="s">
        <v>5217</v>
      </c>
      <c r="D1110">
        <v>25000</v>
      </c>
      <c r="E1110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s="9">
        <f t="shared" si="68"/>
        <v>41012.595312500001</v>
      </c>
      <c r="L1110" s="9">
        <f t="shared" si="69"/>
        <v>40952.636979166666</v>
      </c>
      <c r="M1110" t="b">
        <v>0</v>
      </c>
      <c r="N1110">
        <v>21</v>
      </c>
      <c r="O1110" t="b">
        <v>0</v>
      </c>
      <c r="P1110" t="s">
        <v>8281</v>
      </c>
      <c r="Q1110" t="s">
        <v>8332</v>
      </c>
      <c r="R1110" t="s">
        <v>8333</v>
      </c>
      <c r="S1110" s="5">
        <f t="shared" si="70"/>
        <v>2.93</v>
      </c>
      <c r="T1110" s="4">
        <f t="shared" si="71"/>
        <v>34.88095238095238</v>
      </c>
    </row>
    <row r="1111" spans="1:20" ht="60" x14ac:dyDescent="0.25">
      <c r="A1111" s="3">
        <v>1109</v>
      </c>
      <c r="B1111" s="1" t="s">
        <v>1110</v>
      </c>
      <c r="C1111" s="1" t="s">
        <v>5218</v>
      </c>
      <c r="D1111">
        <v>10000</v>
      </c>
      <c r="E1111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s="9">
        <f t="shared" si="68"/>
        <v>42692.793865740736</v>
      </c>
      <c r="L1111" s="9">
        <f t="shared" si="69"/>
        <v>42662.752199074079</v>
      </c>
      <c r="M1111" t="b">
        <v>0</v>
      </c>
      <c r="N1111">
        <v>3</v>
      </c>
      <c r="O1111" t="b">
        <v>0</v>
      </c>
      <c r="P1111" t="s">
        <v>8281</v>
      </c>
      <c r="Q1111" t="s">
        <v>8332</v>
      </c>
      <c r="R1111" t="s">
        <v>8333</v>
      </c>
      <c r="S1111" s="5">
        <f t="shared" si="70"/>
        <v>0.44999999999999996</v>
      </c>
      <c r="T1111" s="4">
        <f t="shared" si="71"/>
        <v>15</v>
      </c>
    </row>
    <row r="1112" spans="1:20" ht="60" x14ac:dyDescent="0.25">
      <c r="A1112" s="3">
        <v>1110</v>
      </c>
      <c r="B1112" s="1" t="s">
        <v>1111</v>
      </c>
      <c r="C1112" s="1" t="s">
        <v>5219</v>
      </c>
      <c r="D1112">
        <v>50000</v>
      </c>
      <c r="E1112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s="9">
        <f t="shared" si="68"/>
        <v>41250.933124999996</v>
      </c>
      <c r="L1112" s="9">
        <f t="shared" si="69"/>
        <v>41220.933124999996</v>
      </c>
      <c r="M1112" t="b">
        <v>0</v>
      </c>
      <c r="N1112">
        <v>11</v>
      </c>
      <c r="O1112" t="b">
        <v>0</v>
      </c>
      <c r="P1112" t="s">
        <v>8281</v>
      </c>
      <c r="Q1112" t="s">
        <v>8332</v>
      </c>
      <c r="R1112" t="s">
        <v>8333</v>
      </c>
      <c r="S1112" s="5">
        <f t="shared" si="70"/>
        <v>0.51</v>
      </c>
      <c r="T1112" s="4">
        <f t="shared" si="71"/>
        <v>23.181818181818183</v>
      </c>
    </row>
    <row r="1113" spans="1:20" ht="60" x14ac:dyDescent="0.25">
      <c r="A1113" s="3">
        <v>1111</v>
      </c>
      <c r="B1113" s="1" t="s">
        <v>1112</v>
      </c>
      <c r="C1113" s="1" t="s">
        <v>5220</v>
      </c>
      <c r="D1113">
        <v>2500</v>
      </c>
      <c r="E1113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s="9">
        <f t="shared" si="68"/>
        <v>42377.203587962969</v>
      </c>
      <c r="L1113" s="9">
        <f t="shared" si="69"/>
        <v>42347.203587962969</v>
      </c>
      <c r="M1113" t="b">
        <v>0</v>
      </c>
      <c r="N1113">
        <v>1</v>
      </c>
      <c r="O1113" t="b">
        <v>0</v>
      </c>
      <c r="P1113" t="s">
        <v>8281</v>
      </c>
      <c r="Q1113" t="s">
        <v>8332</v>
      </c>
      <c r="R1113" t="s">
        <v>8333</v>
      </c>
      <c r="S1113" s="5">
        <f t="shared" si="70"/>
        <v>0.04</v>
      </c>
      <c r="T1113" s="4">
        <f t="shared" si="71"/>
        <v>1</v>
      </c>
    </row>
    <row r="1114" spans="1:20" ht="45" x14ac:dyDescent="0.25">
      <c r="A1114" s="3">
        <v>1112</v>
      </c>
      <c r="B1114" s="1" t="s">
        <v>1113</v>
      </c>
      <c r="C1114" s="1" t="s">
        <v>5221</v>
      </c>
      <c r="D1114">
        <v>88000</v>
      </c>
      <c r="E111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s="9">
        <f t="shared" si="68"/>
        <v>42023.354166666672</v>
      </c>
      <c r="L1114" s="9">
        <f t="shared" si="69"/>
        <v>41963.759386574078</v>
      </c>
      <c r="M1114" t="b">
        <v>0</v>
      </c>
      <c r="N1114">
        <v>312</v>
      </c>
      <c r="O1114" t="b">
        <v>0</v>
      </c>
      <c r="P1114" t="s">
        <v>8281</v>
      </c>
      <c r="Q1114" t="s">
        <v>8332</v>
      </c>
      <c r="R1114" t="s">
        <v>8333</v>
      </c>
      <c r="S1114" s="5">
        <f t="shared" si="70"/>
        <v>35.537409090909087</v>
      </c>
      <c r="T1114" s="4">
        <f t="shared" si="71"/>
        <v>100.23371794871794</v>
      </c>
    </row>
    <row r="1115" spans="1:20" ht="60" x14ac:dyDescent="0.25">
      <c r="A1115" s="3">
        <v>1113</v>
      </c>
      <c r="B1115" s="1" t="s">
        <v>1114</v>
      </c>
      <c r="C1115" s="1" t="s">
        <v>5222</v>
      </c>
      <c r="D1115">
        <v>1000</v>
      </c>
      <c r="E111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s="9">
        <f t="shared" si="68"/>
        <v>41865.977083333331</v>
      </c>
      <c r="L1115" s="9">
        <f t="shared" si="69"/>
        <v>41835.977083333331</v>
      </c>
      <c r="M1115" t="b">
        <v>0</v>
      </c>
      <c r="N1115">
        <v>1</v>
      </c>
      <c r="O1115" t="b">
        <v>0</v>
      </c>
      <c r="P1115" t="s">
        <v>8281</v>
      </c>
      <c r="Q1115" t="s">
        <v>8332</v>
      </c>
      <c r="R1115" t="s">
        <v>8333</v>
      </c>
      <c r="S1115" s="5">
        <f t="shared" si="70"/>
        <v>0.5</v>
      </c>
      <c r="T1115" s="4">
        <f t="shared" si="71"/>
        <v>5</v>
      </c>
    </row>
    <row r="1116" spans="1:20" ht="60" x14ac:dyDescent="0.25">
      <c r="A1116" s="3">
        <v>1114</v>
      </c>
      <c r="B1116" s="1" t="s">
        <v>1115</v>
      </c>
      <c r="C1116" s="1" t="s">
        <v>5223</v>
      </c>
      <c r="D1116">
        <v>6000</v>
      </c>
      <c r="E111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s="9">
        <f t="shared" si="68"/>
        <v>41556.345914351856</v>
      </c>
      <c r="L1116" s="9">
        <f t="shared" si="69"/>
        <v>41526.345914351856</v>
      </c>
      <c r="M1116" t="b">
        <v>0</v>
      </c>
      <c r="N1116">
        <v>3</v>
      </c>
      <c r="O1116" t="b">
        <v>0</v>
      </c>
      <c r="P1116" t="s">
        <v>8281</v>
      </c>
      <c r="Q1116" t="s">
        <v>8332</v>
      </c>
      <c r="R1116" t="s">
        <v>8333</v>
      </c>
      <c r="S1116" s="5">
        <f t="shared" si="70"/>
        <v>0.16666666666666669</v>
      </c>
      <c r="T1116" s="4">
        <f t="shared" si="71"/>
        <v>3.3333333333333335</v>
      </c>
    </row>
    <row r="1117" spans="1:20" ht="60" x14ac:dyDescent="0.25">
      <c r="A1117" s="3">
        <v>1115</v>
      </c>
      <c r="B1117" s="1" t="s">
        <v>1116</v>
      </c>
      <c r="C1117" s="1" t="s">
        <v>5224</v>
      </c>
      <c r="D1117">
        <v>40000</v>
      </c>
      <c r="E111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s="9">
        <f t="shared" si="68"/>
        <v>42459.653877314813</v>
      </c>
      <c r="L1117" s="9">
        <f t="shared" si="69"/>
        <v>42429.695543981477</v>
      </c>
      <c r="M1117" t="b">
        <v>0</v>
      </c>
      <c r="N1117">
        <v>4</v>
      </c>
      <c r="O1117" t="b">
        <v>0</v>
      </c>
      <c r="P1117" t="s">
        <v>8281</v>
      </c>
      <c r="Q1117" t="s">
        <v>8332</v>
      </c>
      <c r="R1117" t="s">
        <v>8333</v>
      </c>
      <c r="S1117" s="5">
        <f t="shared" si="70"/>
        <v>0.13250000000000001</v>
      </c>
      <c r="T1117" s="4">
        <f t="shared" si="71"/>
        <v>13.25</v>
      </c>
    </row>
    <row r="1118" spans="1:20" ht="45" x14ac:dyDescent="0.25">
      <c r="A1118" s="3">
        <v>1116</v>
      </c>
      <c r="B1118" s="1" t="s">
        <v>1117</v>
      </c>
      <c r="C1118" s="1" t="s">
        <v>5225</v>
      </c>
      <c r="D1118">
        <v>500000</v>
      </c>
      <c r="E111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s="9">
        <f t="shared" si="68"/>
        <v>41069.847314814811</v>
      </c>
      <c r="L1118" s="9">
        <f t="shared" si="69"/>
        <v>41009.847314814811</v>
      </c>
      <c r="M1118" t="b">
        <v>0</v>
      </c>
      <c r="N1118">
        <v>10</v>
      </c>
      <c r="O1118" t="b">
        <v>0</v>
      </c>
      <c r="P1118" t="s">
        <v>8281</v>
      </c>
      <c r="Q1118" t="s">
        <v>8332</v>
      </c>
      <c r="R1118" t="s">
        <v>8333</v>
      </c>
      <c r="S1118" s="5">
        <f t="shared" si="70"/>
        <v>3.5704000000000007E-2</v>
      </c>
      <c r="T1118" s="4">
        <f t="shared" si="71"/>
        <v>17.852</v>
      </c>
    </row>
    <row r="1119" spans="1:20" ht="45" x14ac:dyDescent="0.25">
      <c r="A1119" s="3">
        <v>1117</v>
      </c>
      <c r="B1119" s="1" t="s">
        <v>1118</v>
      </c>
      <c r="C1119" s="1" t="s">
        <v>5226</v>
      </c>
      <c r="D1119">
        <v>1000</v>
      </c>
      <c r="E1119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s="9">
        <f t="shared" si="68"/>
        <v>42363.598530092597</v>
      </c>
      <c r="L1119" s="9">
        <f t="shared" si="69"/>
        <v>42333.598530092597</v>
      </c>
      <c r="M1119" t="b">
        <v>0</v>
      </c>
      <c r="N1119">
        <v>8</v>
      </c>
      <c r="O1119" t="b">
        <v>0</v>
      </c>
      <c r="P1119" t="s">
        <v>8281</v>
      </c>
      <c r="Q1119" t="s">
        <v>8332</v>
      </c>
      <c r="R1119" t="s">
        <v>8333</v>
      </c>
      <c r="S1119" s="5">
        <f t="shared" si="70"/>
        <v>8.3000000000000007</v>
      </c>
      <c r="T1119" s="4">
        <f t="shared" si="71"/>
        <v>10.375</v>
      </c>
    </row>
    <row r="1120" spans="1:20" ht="60" x14ac:dyDescent="0.25">
      <c r="A1120" s="3">
        <v>1118</v>
      </c>
      <c r="B1120" s="1" t="s">
        <v>1119</v>
      </c>
      <c r="C1120" s="1" t="s">
        <v>5227</v>
      </c>
      <c r="D1120">
        <v>4500</v>
      </c>
      <c r="E1120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s="9">
        <f t="shared" si="68"/>
        <v>41734.124756944446</v>
      </c>
      <c r="L1120" s="9">
        <f t="shared" si="69"/>
        <v>41704.16642361111</v>
      </c>
      <c r="M1120" t="b">
        <v>0</v>
      </c>
      <c r="N1120">
        <v>3</v>
      </c>
      <c r="O1120" t="b">
        <v>0</v>
      </c>
      <c r="P1120" t="s">
        <v>8281</v>
      </c>
      <c r="Q1120" t="s">
        <v>8332</v>
      </c>
      <c r="R1120" t="s">
        <v>8333</v>
      </c>
      <c r="S1120" s="5">
        <f t="shared" si="70"/>
        <v>2.4222222222222221</v>
      </c>
      <c r="T1120" s="4">
        <f t="shared" si="71"/>
        <v>36.333333333333336</v>
      </c>
    </row>
    <row r="1121" spans="1:20" ht="60" x14ac:dyDescent="0.25">
      <c r="A1121" s="3">
        <v>1119</v>
      </c>
      <c r="B1121" s="1" t="s">
        <v>1120</v>
      </c>
      <c r="C1121" s="1" t="s">
        <v>5228</v>
      </c>
      <c r="D1121">
        <v>2100</v>
      </c>
      <c r="E1121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s="9">
        <f t="shared" si="68"/>
        <v>41735.792407407411</v>
      </c>
      <c r="L1121" s="9">
        <f t="shared" si="69"/>
        <v>41722.792407407411</v>
      </c>
      <c r="M1121" t="b">
        <v>0</v>
      </c>
      <c r="N1121">
        <v>1</v>
      </c>
      <c r="O1121" t="b">
        <v>0</v>
      </c>
      <c r="P1121" t="s">
        <v>8281</v>
      </c>
      <c r="Q1121" t="s">
        <v>8332</v>
      </c>
      <c r="R1121" t="s">
        <v>8333</v>
      </c>
      <c r="S1121" s="5">
        <f t="shared" si="70"/>
        <v>0.23809523809523811</v>
      </c>
      <c r="T1121" s="4">
        <f t="shared" si="71"/>
        <v>5</v>
      </c>
    </row>
    <row r="1122" spans="1:20" ht="45" x14ac:dyDescent="0.25">
      <c r="A1122" s="3">
        <v>1120</v>
      </c>
      <c r="B1122" s="1" t="s">
        <v>1121</v>
      </c>
      <c r="C1122" s="1" t="s">
        <v>5229</v>
      </c>
      <c r="D1122">
        <v>25000</v>
      </c>
      <c r="E1122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s="9">
        <f t="shared" si="68"/>
        <v>40844.872685185182</v>
      </c>
      <c r="L1122" s="9">
        <f t="shared" si="69"/>
        <v>40799.872685185182</v>
      </c>
      <c r="M1122" t="b">
        <v>0</v>
      </c>
      <c r="N1122">
        <v>0</v>
      </c>
      <c r="O1122" t="b">
        <v>0</v>
      </c>
      <c r="P1122" t="s">
        <v>8281</v>
      </c>
      <c r="Q1122" t="s">
        <v>8332</v>
      </c>
      <c r="R1122" t="s">
        <v>8333</v>
      </c>
      <c r="S1122" s="5">
        <f t="shared" si="70"/>
        <v>0</v>
      </c>
      <c r="T1122" s="4" t="e">
        <f t="shared" si="71"/>
        <v>#DIV/0!</v>
      </c>
    </row>
    <row r="1123" spans="1:20" ht="45" x14ac:dyDescent="0.25">
      <c r="A1123" s="3">
        <v>1121</v>
      </c>
      <c r="B1123" s="1" t="s">
        <v>1122</v>
      </c>
      <c r="C1123" s="1" t="s">
        <v>5230</v>
      </c>
      <c r="D1123">
        <v>250000</v>
      </c>
      <c r="E1123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s="9">
        <f t="shared" si="68"/>
        <v>42442.892546296294</v>
      </c>
      <c r="L1123" s="9">
        <f t="shared" si="69"/>
        <v>42412.934212962966</v>
      </c>
      <c r="M1123" t="b">
        <v>0</v>
      </c>
      <c r="N1123">
        <v>5</v>
      </c>
      <c r="O1123" t="b">
        <v>0</v>
      </c>
      <c r="P1123" t="s">
        <v>8281</v>
      </c>
      <c r="Q1123" t="s">
        <v>8332</v>
      </c>
      <c r="R1123" t="s">
        <v>8333</v>
      </c>
      <c r="S1123" s="5">
        <f t="shared" si="70"/>
        <v>1.1599999999999999E-2</v>
      </c>
      <c r="T1123" s="4">
        <f t="shared" si="71"/>
        <v>5.8</v>
      </c>
    </row>
    <row r="1124" spans="1:20" ht="60" x14ac:dyDescent="0.25">
      <c r="A1124" s="3">
        <v>1122</v>
      </c>
      <c r="B1124" s="1" t="s">
        <v>1123</v>
      </c>
      <c r="C1124" s="1" t="s">
        <v>5231</v>
      </c>
      <c r="D1124">
        <v>3200</v>
      </c>
      <c r="E112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s="9">
        <f t="shared" si="68"/>
        <v>41424.703993055555</v>
      </c>
      <c r="L1124" s="9">
        <f t="shared" si="69"/>
        <v>41410.703993055555</v>
      </c>
      <c r="M1124" t="b">
        <v>0</v>
      </c>
      <c r="N1124">
        <v>0</v>
      </c>
      <c r="O1124" t="b">
        <v>0</v>
      </c>
      <c r="P1124" t="s">
        <v>8281</v>
      </c>
      <c r="Q1124" t="s">
        <v>8332</v>
      </c>
      <c r="R1124" t="s">
        <v>8333</v>
      </c>
      <c r="S1124" s="5">
        <f t="shared" si="70"/>
        <v>0</v>
      </c>
      <c r="T1124" s="4" t="e">
        <f t="shared" si="71"/>
        <v>#DIV/0!</v>
      </c>
    </row>
    <row r="1125" spans="1:20" ht="60" x14ac:dyDescent="0.25">
      <c r="A1125" s="3">
        <v>1123</v>
      </c>
      <c r="B1125" s="1" t="s">
        <v>1124</v>
      </c>
      <c r="C1125" s="1" t="s">
        <v>5232</v>
      </c>
      <c r="D1125">
        <v>5000</v>
      </c>
      <c r="E112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s="9">
        <f t="shared" si="68"/>
        <v>41748.5237037037</v>
      </c>
      <c r="L1125" s="9">
        <f t="shared" si="69"/>
        <v>41718.5237037037</v>
      </c>
      <c r="M1125" t="b">
        <v>0</v>
      </c>
      <c r="N1125">
        <v>3</v>
      </c>
      <c r="O1125" t="b">
        <v>0</v>
      </c>
      <c r="P1125" t="s">
        <v>8281</v>
      </c>
      <c r="Q1125" t="s">
        <v>8332</v>
      </c>
      <c r="R1125" t="s">
        <v>8333</v>
      </c>
      <c r="S1125" s="5">
        <f t="shared" si="70"/>
        <v>0.22</v>
      </c>
      <c r="T1125" s="4">
        <f t="shared" si="71"/>
        <v>3.6666666666666665</v>
      </c>
    </row>
    <row r="1126" spans="1:20" ht="60" x14ac:dyDescent="0.25">
      <c r="A1126" s="3">
        <v>1124</v>
      </c>
      <c r="B1126" s="1" t="s">
        <v>1125</v>
      </c>
      <c r="C1126" s="1" t="s">
        <v>5233</v>
      </c>
      <c r="D1126">
        <v>90000</v>
      </c>
      <c r="E112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s="9">
        <f t="shared" si="68"/>
        <v>42124.667256944449</v>
      </c>
      <c r="L1126" s="9">
        <f t="shared" si="69"/>
        <v>42094.667256944449</v>
      </c>
      <c r="M1126" t="b">
        <v>0</v>
      </c>
      <c r="N1126">
        <v>7</v>
      </c>
      <c r="O1126" t="b">
        <v>0</v>
      </c>
      <c r="P1126" t="s">
        <v>8282</v>
      </c>
      <c r="Q1126" t="s">
        <v>8332</v>
      </c>
      <c r="R1126" t="s">
        <v>8334</v>
      </c>
      <c r="S1126" s="5">
        <f t="shared" si="70"/>
        <v>0.47222222222222221</v>
      </c>
      <c r="T1126" s="4">
        <f t="shared" si="71"/>
        <v>60.714285714285715</v>
      </c>
    </row>
    <row r="1127" spans="1:20" ht="60" x14ac:dyDescent="0.25">
      <c r="A1127" s="3">
        <v>1125</v>
      </c>
      <c r="B1127" s="1" t="s">
        <v>1126</v>
      </c>
      <c r="C1127" s="1" t="s">
        <v>5234</v>
      </c>
      <c r="D1127">
        <v>3000</v>
      </c>
      <c r="E112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s="9">
        <f t="shared" si="68"/>
        <v>42272.624189814815</v>
      </c>
      <c r="L1127" s="9">
        <f t="shared" si="69"/>
        <v>42212.624189814815</v>
      </c>
      <c r="M1127" t="b">
        <v>0</v>
      </c>
      <c r="N1127">
        <v>0</v>
      </c>
      <c r="O1127" t="b">
        <v>0</v>
      </c>
      <c r="P1127" t="s">
        <v>8282</v>
      </c>
      <c r="Q1127" t="s">
        <v>8332</v>
      </c>
      <c r="R1127" t="s">
        <v>8334</v>
      </c>
      <c r="S1127" s="5">
        <f t="shared" si="70"/>
        <v>0</v>
      </c>
      <c r="T1127" s="4" t="e">
        <f t="shared" si="71"/>
        <v>#DIV/0!</v>
      </c>
    </row>
    <row r="1128" spans="1:20" ht="45" x14ac:dyDescent="0.25">
      <c r="A1128" s="3">
        <v>1126</v>
      </c>
      <c r="B1128" s="1" t="s">
        <v>1127</v>
      </c>
      <c r="C1128" s="1" t="s">
        <v>5235</v>
      </c>
      <c r="D1128">
        <v>2000</v>
      </c>
      <c r="E112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s="9">
        <f t="shared" si="68"/>
        <v>42565.327476851846</v>
      </c>
      <c r="L1128" s="9">
        <f t="shared" si="69"/>
        <v>42535.327476851846</v>
      </c>
      <c r="M1128" t="b">
        <v>0</v>
      </c>
      <c r="N1128">
        <v>2</v>
      </c>
      <c r="O1128" t="b">
        <v>0</v>
      </c>
      <c r="P1128" t="s">
        <v>8282</v>
      </c>
      <c r="Q1128" t="s">
        <v>8332</v>
      </c>
      <c r="R1128" t="s">
        <v>8334</v>
      </c>
      <c r="S1128" s="5">
        <f t="shared" si="70"/>
        <v>0.5</v>
      </c>
      <c r="T1128" s="4">
        <f t="shared" si="71"/>
        <v>5</v>
      </c>
    </row>
    <row r="1129" spans="1:20" ht="60" x14ac:dyDescent="0.25">
      <c r="A1129" s="3">
        <v>1127</v>
      </c>
      <c r="B1129" s="1" t="s">
        <v>1128</v>
      </c>
      <c r="C1129" s="1" t="s">
        <v>5236</v>
      </c>
      <c r="D1129">
        <v>35000</v>
      </c>
      <c r="E1129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s="9">
        <f t="shared" si="68"/>
        <v>41957.895833333328</v>
      </c>
      <c r="L1129" s="9">
        <f t="shared" si="69"/>
        <v>41926.854166666664</v>
      </c>
      <c r="M1129" t="b">
        <v>0</v>
      </c>
      <c r="N1129">
        <v>23</v>
      </c>
      <c r="O1129" t="b">
        <v>0</v>
      </c>
      <c r="P1129" t="s">
        <v>8282</v>
      </c>
      <c r="Q1129" t="s">
        <v>8332</v>
      </c>
      <c r="R1129" t="s">
        <v>8334</v>
      </c>
      <c r="S1129" s="5">
        <f t="shared" si="70"/>
        <v>1.6714285714285713</v>
      </c>
      <c r="T1129" s="4">
        <f t="shared" si="71"/>
        <v>25.434782608695652</v>
      </c>
    </row>
    <row r="1130" spans="1:20" ht="15.75" x14ac:dyDescent="0.25">
      <c r="A1130" s="3">
        <v>1128</v>
      </c>
      <c r="B1130" s="1" t="s">
        <v>1129</v>
      </c>
      <c r="C1130" s="1" t="s">
        <v>5237</v>
      </c>
      <c r="D1130">
        <v>1000</v>
      </c>
      <c r="E1130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s="9">
        <f t="shared" si="68"/>
        <v>41858.649502314816</v>
      </c>
      <c r="L1130" s="9">
        <f t="shared" si="69"/>
        <v>41828.649502314816</v>
      </c>
      <c r="M1130" t="b">
        <v>0</v>
      </c>
      <c r="N1130">
        <v>1</v>
      </c>
      <c r="O1130" t="b">
        <v>0</v>
      </c>
      <c r="P1130" t="s">
        <v>8282</v>
      </c>
      <c r="Q1130" t="s">
        <v>8332</v>
      </c>
      <c r="R1130" t="s">
        <v>8334</v>
      </c>
      <c r="S1130" s="5">
        <f t="shared" si="70"/>
        <v>0.1</v>
      </c>
      <c r="T1130" s="4">
        <f t="shared" si="71"/>
        <v>1</v>
      </c>
    </row>
    <row r="1131" spans="1:20" ht="45" x14ac:dyDescent="0.25">
      <c r="A1131" s="3">
        <v>1129</v>
      </c>
      <c r="B1131" s="1" t="s">
        <v>1130</v>
      </c>
      <c r="C1131" s="1" t="s">
        <v>5238</v>
      </c>
      <c r="D1131">
        <v>20000</v>
      </c>
      <c r="E1131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s="9">
        <f t="shared" si="68"/>
        <v>42526.264965277776</v>
      </c>
      <c r="L1131" s="9">
        <f t="shared" si="69"/>
        <v>42496.264965277776</v>
      </c>
      <c r="M1131" t="b">
        <v>0</v>
      </c>
      <c r="N1131">
        <v>2</v>
      </c>
      <c r="O1131" t="b">
        <v>0</v>
      </c>
      <c r="P1131" t="s">
        <v>8282</v>
      </c>
      <c r="Q1131" t="s">
        <v>8332</v>
      </c>
      <c r="R1131" t="s">
        <v>8334</v>
      </c>
      <c r="S1131" s="5">
        <f t="shared" si="70"/>
        <v>0.105</v>
      </c>
      <c r="T1131" s="4">
        <f t="shared" si="71"/>
        <v>10.5</v>
      </c>
    </row>
    <row r="1132" spans="1:20" ht="60" x14ac:dyDescent="0.25">
      <c r="A1132" s="3">
        <v>1130</v>
      </c>
      <c r="B1132" s="1" t="s">
        <v>1131</v>
      </c>
      <c r="C1132" s="1" t="s">
        <v>5239</v>
      </c>
      <c r="D1132">
        <v>5000</v>
      </c>
      <c r="E1132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s="9">
        <f t="shared" si="68"/>
        <v>41969.038194444445</v>
      </c>
      <c r="L1132" s="9">
        <f t="shared" si="69"/>
        <v>41908.996527777781</v>
      </c>
      <c r="M1132" t="b">
        <v>0</v>
      </c>
      <c r="N1132">
        <v>3</v>
      </c>
      <c r="O1132" t="b">
        <v>0</v>
      </c>
      <c r="P1132" t="s">
        <v>8282</v>
      </c>
      <c r="Q1132" t="s">
        <v>8332</v>
      </c>
      <c r="R1132" t="s">
        <v>8334</v>
      </c>
      <c r="S1132" s="5">
        <f t="shared" si="70"/>
        <v>0.22</v>
      </c>
      <c r="T1132" s="4">
        <f t="shared" si="71"/>
        <v>3.6666666666666665</v>
      </c>
    </row>
    <row r="1133" spans="1:20" ht="60" x14ac:dyDescent="0.25">
      <c r="A1133" s="3">
        <v>1131</v>
      </c>
      <c r="B1133" s="1" t="s">
        <v>1132</v>
      </c>
      <c r="C1133" s="1" t="s">
        <v>5240</v>
      </c>
      <c r="D1133">
        <v>40000</v>
      </c>
      <c r="E1133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s="9">
        <f t="shared" si="68"/>
        <v>42362.908194444448</v>
      </c>
      <c r="L1133" s="9">
        <f t="shared" si="69"/>
        <v>42332.908194444448</v>
      </c>
      <c r="M1133" t="b">
        <v>0</v>
      </c>
      <c r="N1133">
        <v>0</v>
      </c>
      <c r="O1133" t="b">
        <v>0</v>
      </c>
      <c r="P1133" t="s">
        <v>8282</v>
      </c>
      <c r="Q1133" t="s">
        <v>8332</v>
      </c>
      <c r="R1133" t="s">
        <v>8334</v>
      </c>
      <c r="S1133" s="5">
        <f t="shared" si="70"/>
        <v>0</v>
      </c>
      <c r="T1133" s="4" t="e">
        <f t="shared" si="71"/>
        <v>#DIV/0!</v>
      </c>
    </row>
    <row r="1134" spans="1:20" ht="45" x14ac:dyDescent="0.25">
      <c r="A1134" s="3">
        <v>1132</v>
      </c>
      <c r="B1134" s="1" t="s">
        <v>1133</v>
      </c>
      <c r="C1134" s="1" t="s">
        <v>5241</v>
      </c>
      <c r="D1134">
        <v>10000</v>
      </c>
      <c r="E113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s="9">
        <f t="shared" si="68"/>
        <v>42736.115405092598</v>
      </c>
      <c r="L1134" s="9">
        <f t="shared" si="69"/>
        <v>42706.115405092598</v>
      </c>
      <c r="M1134" t="b">
        <v>0</v>
      </c>
      <c r="N1134">
        <v>13</v>
      </c>
      <c r="O1134" t="b">
        <v>0</v>
      </c>
      <c r="P1134" t="s">
        <v>8282</v>
      </c>
      <c r="Q1134" t="s">
        <v>8332</v>
      </c>
      <c r="R1134" t="s">
        <v>8334</v>
      </c>
      <c r="S1134" s="5">
        <f t="shared" si="70"/>
        <v>14.38</v>
      </c>
      <c r="T1134" s="4">
        <f t="shared" si="71"/>
        <v>110.61538461538461</v>
      </c>
    </row>
    <row r="1135" spans="1:20" ht="60" x14ac:dyDescent="0.25">
      <c r="A1135" s="3">
        <v>1133</v>
      </c>
      <c r="B1135" s="1" t="s">
        <v>1134</v>
      </c>
      <c r="C1135" s="1" t="s">
        <v>5242</v>
      </c>
      <c r="D1135">
        <v>3000</v>
      </c>
      <c r="E113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s="9">
        <f t="shared" si="68"/>
        <v>41851.407187500001</v>
      </c>
      <c r="L1135" s="9">
        <f t="shared" si="69"/>
        <v>41821.407187500001</v>
      </c>
      <c r="M1135" t="b">
        <v>0</v>
      </c>
      <c r="N1135">
        <v>1</v>
      </c>
      <c r="O1135" t="b">
        <v>0</v>
      </c>
      <c r="P1135" t="s">
        <v>8282</v>
      </c>
      <c r="Q1135" t="s">
        <v>8332</v>
      </c>
      <c r="R1135" t="s">
        <v>8334</v>
      </c>
      <c r="S1135" s="5">
        <f t="shared" si="70"/>
        <v>0.66666666666666674</v>
      </c>
      <c r="T1135" s="4">
        <f t="shared" si="71"/>
        <v>20</v>
      </c>
    </row>
    <row r="1136" spans="1:20" ht="45" x14ac:dyDescent="0.25">
      <c r="A1136" s="3">
        <v>1134</v>
      </c>
      <c r="B1136" s="1" t="s">
        <v>1135</v>
      </c>
      <c r="C1136" s="1" t="s">
        <v>5243</v>
      </c>
      <c r="D1136">
        <v>25000</v>
      </c>
      <c r="E113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s="9">
        <f t="shared" si="68"/>
        <v>41972.189583333333</v>
      </c>
      <c r="L1136" s="9">
        <f t="shared" si="69"/>
        <v>41958.285046296296</v>
      </c>
      <c r="M1136" t="b">
        <v>0</v>
      </c>
      <c r="N1136">
        <v>1</v>
      </c>
      <c r="O1136" t="b">
        <v>0</v>
      </c>
      <c r="P1136" t="s">
        <v>8282</v>
      </c>
      <c r="Q1136" t="s">
        <v>8332</v>
      </c>
      <c r="R1136" t="s">
        <v>8334</v>
      </c>
      <c r="S1136" s="5">
        <f t="shared" si="70"/>
        <v>4.0000000000000001E-3</v>
      </c>
      <c r="T1136" s="4">
        <f t="shared" si="71"/>
        <v>1</v>
      </c>
    </row>
    <row r="1137" spans="1:20" ht="60" x14ac:dyDescent="0.25">
      <c r="A1137" s="3">
        <v>1135</v>
      </c>
      <c r="B1137" s="1" t="s">
        <v>1136</v>
      </c>
      <c r="C1137" s="1" t="s">
        <v>5244</v>
      </c>
      <c r="D1137">
        <v>1000</v>
      </c>
      <c r="E113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s="9">
        <f t="shared" si="68"/>
        <v>42588.989513888882</v>
      </c>
      <c r="L1137" s="9">
        <f t="shared" si="69"/>
        <v>42558.989513888882</v>
      </c>
      <c r="M1137" t="b">
        <v>0</v>
      </c>
      <c r="N1137">
        <v>1</v>
      </c>
      <c r="O1137" t="b">
        <v>0</v>
      </c>
      <c r="P1137" t="s">
        <v>8282</v>
      </c>
      <c r="Q1137" t="s">
        <v>8332</v>
      </c>
      <c r="R1137" t="s">
        <v>8334</v>
      </c>
      <c r="S1137" s="5">
        <f t="shared" si="70"/>
        <v>5</v>
      </c>
      <c r="T1137" s="4">
        <f t="shared" si="71"/>
        <v>50</v>
      </c>
    </row>
    <row r="1138" spans="1:20" ht="45" x14ac:dyDescent="0.25">
      <c r="A1138" s="3">
        <v>1136</v>
      </c>
      <c r="B1138" s="1" t="s">
        <v>1137</v>
      </c>
      <c r="C1138" s="1" t="s">
        <v>5245</v>
      </c>
      <c r="D1138">
        <v>4190</v>
      </c>
      <c r="E113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s="9">
        <f t="shared" si="68"/>
        <v>42357.671631944439</v>
      </c>
      <c r="L1138" s="9">
        <f t="shared" si="69"/>
        <v>42327.671631944439</v>
      </c>
      <c r="M1138" t="b">
        <v>0</v>
      </c>
      <c r="N1138">
        <v>6</v>
      </c>
      <c r="O1138" t="b">
        <v>0</v>
      </c>
      <c r="P1138" t="s">
        <v>8282</v>
      </c>
      <c r="Q1138" t="s">
        <v>8332</v>
      </c>
      <c r="R1138" t="s">
        <v>8334</v>
      </c>
      <c r="S1138" s="5">
        <f t="shared" si="70"/>
        <v>6.4439140811455857</v>
      </c>
      <c r="T1138" s="4">
        <f t="shared" si="71"/>
        <v>45</v>
      </c>
    </row>
    <row r="1139" spans="1:20" ht="60" x14ac:dyDescent="0.25">
      <c r="A1139" s="3">
        <v>1137</v>
      </c>
      <c r="B1139" s="1" t="s">
        <v>1138</v>
      </c>
      <c r="C1139" s="1" t="s">
        <v>5246</v>
      </c>
      <c r="D1139">
        <v>25000</v>
      </c>
      <c r="E1139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s="9">
        <f t="shared" si="68"/>
        <v>42483.819687499999</v>
      </c>
      <c r="L1139" s="9">
        <f t="shared" si="69"/>
        <v>42453.819687499999</v>
      </c>
      <c r="M1139" t="b">
        <v>0</v>
      </c>
      <c r="N1139">
        <v>39</v>
      </c>
      <c r="O1139" t="b">
        <v>0</v>
      </c>
      <c r="P1139" t="s">
        <v>8282</v>
      </c>
      <c r="Q1139" t="s">
        <v>8332</v>
      </c>
      <c r="R1139" t="s">
        <v>8334</v>
      </c>
      <c r="S1139" s="5">
        <f t="shared" si="70"/>
        <v>39.5</v>
      </c>
      <c r="T1139" s="4">
        <f t="shared" si="71"/>
        <v>253.2051282051282</v>
      </c>
    </row>
    <row r="1140" spans="1:20" ht="60" x14ac:dyDescent="0.25">
      <c r="A1140" s="3">
        <v>1138</v>
      </c>
      <c r="B1140" s="1" t="s">
        <v>1139</v>
      </c>
      <c r="C1140" s="1" t="s">
        <v>5247</v>
      </c>
      <c r="D1140">
        <v>35000</v>
      </c>
      <c r="E1140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s="9">
        <f t="shared" si="68"/>
        <v>42756.9066087963</v>
      </c>
      <c r="L1140" s="9">
        <f t="shared" si="69"/>
        <v>42736.9066087963</v>
      </c>
      <c r="M1140" t="b">
        <v>0</v>
      </c>
      <c r="N1140">
        <v>4</v>
      </c>
      <c r="O1140" t="b">
        <v>0</v>
      </c>
      <c r="P1140" t="s">
        <v>8282</v>
      </c>
      <c r="Q1140" t="s">
        <v>8332</v>
      </c>
      <c r="R1140" t="s">
        <v>8334</v>
      </c>
      <c r="S1140" s="5">
        <f t="shared" si="70"/>
        <v>0.35714285714285715</v>
      </c>
      <c r="T1140" s="4">
        <f t="shared" si="71"/>
        <v>31.25</v>
      </c>
    </row>
    <row r="1141" spans="1:20" ht="60" x14ac:dyDescent="0.25">
      <c r="A1141" s="3">
        <v>1139</v>
      </c>
      <c r="B1141" s="1" t="s">
        <v>1140</v>
      </c>
      <c r="C1141" s="1" t="s">
        <v>5248</v>
      </c>
      <c r="D1141">
        <v>8000</v>
      </c>
      <c r="E1141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s="9">
        <f t="shared" si="68"/>
        <v>42005.347523148142</v>
      </c>
      <c r="L1141" s="9">
        <f t="shared" si="69"/>
        <v>41975.347523148142</v>
      </c>
      <c r="M1141" t="b">
        <v>0</v>
      </c>
      <c r="N1141">
        <v>1</v>
      </c>
      <c r="O1141" t="b">
        <v>0</v>
      </c>
      <c r="P1141" t="s">
        <v>8282</v>
      </c>
      <c r="Q1141" t="s">
        <v>8332</v>
      </c>
      <c r="R1141" t="s">
        <v>8334</v>
      </c>
      <c r="S1141" s="5">
        <f t="shared" si="70"/>
        <v>6.25E-2</v>
      </c>
      <c r="T1141" s="4">
        <f t="shared" si="71"/>
        <v>5</v>
      </c>
    </row>
    <row r="1142" spans="1:20" ht="45" x14ac:dyDescent="0.25">
      <c r="A1142" s="3">
        <v>1140</v>
      </c>
      <c r="B1142" s="1" t="s">
        <v>1141</v>
      </c>
      <c r="C1142" s="1" t="s">
        <v>5249</v>
      </c>
      <c r="D1142">
        <v>5000</v>
      </c>
      <c r="E1142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s="9">
        <f t="shared" si="68"/>
        <v>42222.462048611109</v>
      </c>
      <c r="L1142" s="9">
        <f t="shared" si="69"/>
        <v>42192.462048611109</v>
      </c>
      <c r="M1142" t="b">
        <v>0</v>
      </c>
      <c r="N1142">
        <v>0</v>
      </c>
      <c r="O1142" t="b">
        <v>0</v>
      </c>
      <c r="P1142" t="s">
        <v>8282</v>
      </c>
      <c r="Q1142" t="s">
        <v>8332</v>
      </c>
      <c r="R1142" t="s">
        <v>8334</v>
      </c>
      <c r="S1142" s="5">
        <f t="shared" si="70"/>
        <v>0</v>
      </c>
      <c r="T1142" s="4" t="e">
        <f t="shared" si="71"/>
        <v>#DIV/0!</v>
      </c>
    </row>
    <row r="1143" spans="1:20" ht="15.75" x14ac:dyDescent="0.25">
      <c r="A1143" s="3">
        <v>1141</v>
      </c>
      <c r="B1143" s="1" t="s">
        <v>1142</v>
      </c>
      <c r="C1143" s="1" t="s">
        <v>5250</v>
      </c>
      <c r="D1143">
        <v>500</v>
      </c>
      <c r="E1143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s="9">
        <f t="shared" si="68"/>
        <v>42194.699652777781</v>
      </c>
      <c r="L1143" s="9">
        <f t="shared" si="69"/>
        <v>42164.699652777781</v>
      </c>
      <c r="M1143" t="b">
        <v>0</v>
      </c>
      <c r="N1143">
        <v>0</v>
      </c>
      <c r="O1143" t="b">
        <v>0</v>
      </c>
      <c r="P1143" t="s">
        <v>8282</v>
      </c>
      <c r="Q1143" t="s">
        <v>8332</v>
      </c>
      <c r="R1143" t="s">
        <v>8334</v>
      </c>
      <c r="S1143" s="5">
        <f t="shared" si="70"/>
        <v>0</v>
      </c>
      <c r="T1143" s="4" t="e">
        <f t="shared" si="71"/>
        <v>#DIV/0!</v>
      </c>
    </row>
    <row r="1144" spans="1:20" ht="45" x14ac:dyDescent="0.25">
      <c r="A1144" s="3">
        <v>1142</v>
      </c>
      <c r="B1144" s="1" t="s">
        <v>1143</v>
      </c>
      <c r="C1144" s="1" t="s">
        <v>5251</v>
      </c>
      <c r="D1144">
        <v>4000</v>
      </c>
      <c r="E114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s="9">
        <f t="shared" si="68"/>
        <v>42052.006099537044</v>
      </c>
      <c r="L1144" s="9">
        <f t="shared" si="69"/>
        <v>42022.006099537044</v>
      </c>
      <c r="M1144" t="b">
        <v>0</v>
      </c>
      <c r="N1144">
        <v>0</v>
      </c>
      <c r="O1144" t="b">
        <v>0</v>
      </c>
      <c r="P1144" t="s">
        <v>8282</v>
      </c>
      <c r="Q1144" t="s">
        <v>8332</v>
      </c>
      <c r="R1144" t="s">
        <v>8334</v>
      </c>
      <c r="S1144" s="5">
        <f t="shared" si="70"/>
        <v>0</v>
      </c>
      <c r="T1144" s="4" t="e">
        <f t="shared" si="71"/>
        <v>#DIV/0!</v>
      </c>
    </row>
    <row r="1145" spans="1:20" ht="60" x14ac:dyDescent="0.25">
      <c r="A1145" s="3">
        <v>1143</v>
      </c>
      <c r="B1145" s="1" t="s">
        <v>1144</v>
      </c>
      <c r="C1145" s="1" t="s">
        <v>5252</v>
      </c>
      <c r="D1145">
        <v>45000</v>
      </c>
      <c r="E114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s="9">
        <f t="shared" si="68"/>
        <v>42355.19358796296</v>
      </c>
      <c r="L1145" s="9">
        <f t="shared" si="69"/>
        <v>42325.19358796296</v>
      </c>
      <c r="M1145" t="b">
        <v>0</v>
      </c>
      <c r="N1145">
        <v>8</v>
      </c>
      <c r="O1145" t="b">
        <v>0</v>
      </c>
      <c r="P1145" t="s">
        <v>8282</v>
      </c>
      <c r="Q1145" t="s">
        <v>8332</v>
      </c>
      <c r="R1145" t="s">
        <v>8334</v>
      </c>
      <c r="S1145" s="5">
        <f t="shared" si="70"/>
        <v>0.41333333333333333</v>
      </c>
      <c r="T1145" s="4">
        <f t="shared" si="71"/>
        <v>23.25</v>
      </c>
    </row>
    <row r="1146" spans="1:20" ht="45" x14ac:dyDescent="0.25">
      <c r="A1146" s="3">
        <v>1144</v>
      </c>
      <c r="B1146" s="1" t="s">
        <v>1145</v>
      </c>
      <c r="C1146" s="1" t="s">
        <v>5253</v>
      </c>
      <c r="D1146">
        <v>9300</v>
      </c>
      <c r="E114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s="9">
        <f t="shared" si="68"/>
        <v>42123.181944444441</v>
      </c>
      <c r="L1146" s="9">
        <f t="shared" si="69"/>
        <v>42093.181944444441</v>
      </c>
      <c r="M1146" t="b">
        <v>0</v>
      </c>
      <c r="N1146">
        <v>0</v>
      </c>
      <c r="O1146" t="b">
        <v>0</v>
      </c>
      <c r="P1146" t="s">
        <v>8283</v>
      </c>
      <c r="Q1146" t="s">
        <v>8335</v>
      </c>
      <c r="R1146" t="s">
        <v>8336</v>
      </c>
      <c r="S1146" s="5">
        <f t="shared" si="70"/>
        <v>0</v>
      </c>
      <c r="T1146" s="4" t="e">
        <f t="shared" si="71"/>
        <v>#DIV/0!</v>
      </c>
    </row>
    <row r="1147" spans="1:20" ht="45" x14ac:dyDescent="0.25">
      <c r="A1147" s="3">
        <v>1145</v>
      </c>
      <c r="B1147" s="1" t="s">
        <v>1146</v>
      </c>
      <c r="C1147" s="1" t="s">
        <v>5254</v>
      </c>
      <c r="D1147">
        <v>80000</v>
      </c>
      <c r="E114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s="9">
        <f t="shared" si="68"/>
        <v>41914.747592592597</v>
      </c>
      <c r="L1147" s="9">
        <f t="shared" si="69"/>
        <v>41854.747592592597</v>
      </c>
      <c r="M1147" t="b">
        <v>0</v>
      </c>
      <c r="N1147">
        <v>1</v>
      </c>
      <c r="O1147" t="b">
        <v>0</v>
      </c>
      <c r="P1147" t="s">
        <v>8283</v>
      </c>
      <c r="Q1147" t="s">
        <v>8335</v>
      </c>
      <c r="R1147" t="s">
        <v>8336</v>
      </c>
      <c r="S1147" s="5">
        <f t="shared" si="70"/>
        <v>0.125</v>
      </c>
      <c r="T1147" s="4">
        <f t="shared" si="71"/>
        <v>100</v>
      </c>
    </row>
    <row r="1148" spans="1:20" ht="45" x14ac:dyDescent="0.25">
      <c r="A1148" s="3">
        <v>1146</v>
      </c>
      <c r="B1148" s="1" t="s">
        <v>1147</v>
      </c>
      <c r="C1148" s="1" t="s">
        <v>5255</v>
      </c>
      <c r="D1148">
        <v>6000</v>
      </c>
      <c r="E114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s="9">
        <f t="shared" si="68"/>
        <v>41761.9533912037</v>
      </c>
      <c r="L1148" s="9">
        <f t="shared" si="69"/>
        <v>41723.9533912037</v>
      </c>
      <c r="M1148" t="b">
        <v>0</v>
      </c>
      <c r="N1148">
        <v>12</v>
      </c>
      <c r="O1148" t="b">
        <v>0</v>
      </c>
      <c r="P1148" t="s">
        <v>8283</v>
      </c>
      <c r="Q1148" t="s">
        <v>8335</v>
      </c>
      <c r="R1148" t="s">
        <v>8336</v>
      </c>
      <c r="S1148" s="5">
        <f t="shared" si="70"/>
        <v>8.8333333333333339</v>
      </c>
      <c r="T1148" s="4">
        <f t="shared" si="71"/>
        <v>44.166666666666664</v>
      </c>
    </row>
    <row r="1149" spans="1:20" ht="60" x14ac:dyDescent="0.25">
      <c r="A1149" s="3">
        <v>1147</v>
      </c>
      <c r="B1149" s="1" t="s">
        <v>1148</v>
      </c>
      <c r="C1149" s="1" t="s">
        <v>5256</v>
      </c>
      <c r="D1149">
        <v>25000</v>
      </c>
      <c r="E1149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s="9">
        <f t="shared" si="68"/>
        <v>41931.972025462965</v>
      </c>
      <c r="L1149" s="9">
        <f t="shared" si="69"/>
        <v>41871.972025462965</v>
      </c>
      <c r="M1149" t="b">
        <v>0</v>
      </c>
      <c r="N1149">
        <v>0</v>
      </c>
      <c r="O1149" t="b">
        <v>0</v>
      </c>
      <c r="P1149" t="s">
        <v>8283</v>
      </c>
      <c r="Q1149" t="s">
        <v>8335</v>
      </c>
      <c r="R1149" t="s">
        <v>8336</v>
      </c>
      <c r="S1149" s="5">
        <f t="shared" si="70"/>
        <v>0</v>
      </c>
      <c r="T1149" s="4" t="e">
        <f t="shared" si="71"/>
        <v>#DIV/0!</v>
      </c>
    </row>
    <row r="1150" spans="1:20" ht="30" x14ac:dyDescent="0.25">
      <c r="A1150" s="3">
        <v>1148</v>
      </c>
      <c r="B1150" s="1" t="s">
        <v>1149</v>
      </c>
      <c r="C1150" s="1" t="s">
        <v>5257</v>
      </c>
      <c r="D1150">
        <v>15000</v>
      </c>
      <c r="E1150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s="9">
        <f t="shared" si="68"/>
        <v>42705.212743055556</v>
      </c>
      <c r="L1150" s="9">
        <f t="shared" si="69"/>
        <v>42675.171076388884</v>
      </c>
      <c r="M1150" t="b">
        <v>0</v>
      </c>
      <c r="N1150">
        <v>3</v>
      </c>
      <c r="O1150" t="b">
        <v>0</v>
      </c>
      <c r="P1150" t="s">
        <v>8283</v>
      </c>
      <c r="Q1150" t="s">
        <v>8335</v>
      </c>
      <c r="R1150" t="s">
        <v>8336</v>
      </c>
      <c r="S1150" s="5">
        <f t="shared" si="70"/>
        <v>0.48666666666666669</v>
      </c>
      <c r="T1150" s="4">
        <f t="shared" si="71"/>
        <v>24.333333333333332</v>
      </c>
    </row>
    <row r="1151" spans="1:20" ht="30" x14ac:dyDescent="0.25">
      <c r="A1151" s="3">
        <v>1149</v>
      </c>
      <c r="B1151" s="1" t="s">
        <v>1150</v>
      </c>
      <c r="C1151" s="1" t="s">
        <v>5258</v>
      </c>
      <c r="D1151">
        <v>50000</v>
      </c>
      <c r="E1151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s="9">
        <f t="shared" si="68"/>
        <v>42537.71025462963</v>
      </c>
      <c r="L1151" s="9">
        <f t="shared" si="69"/>
        <v>42507.71025462963</v>
      </c>
      <c r="M1151" t="b">
        <v>0</v>
      </c>
      <c r="N1151">
        <v>2</v>
      </c>
      <c r="O1151" t="b">
        <v>0</v>
      </c>
      <c r="P1151" t="s">
        <v>8283</v>
      </c>
      <c r="Q1151" t="s">
        <v>8335</v>
      </c>
      <c r="R1151" t="s">
        <v>8336</v>
      </c>
      <c r="S1151" s="5">
        <f t="shared" si="70"/>
        <v>0.15</v>
      </c>
      <c r="T1151" s="4">
        <f t="shared" si="71"/>
        <v>37.5</v>
      </c>
    </row>
    <row r="1152" spans="1:20" ht="30" x14ac:dyDescent="0.25">
      <c r="A1152" s="3">
        <v>1150</v>
      </c>
      <c r="B1152" s="1" t="s">
        <v>1151</v>
      </c>
      <c r="C1152" s="1" t="s">
        <v>5259</v>
      </c>
      <c r="D1152">
        <v>2500</v>
      </c>
      <c r="E1152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s="9">
        <f t="shared" si="68"/>
        <v>42377.954571759255</v>
      </c>
      <c r="L1152" s="9">
        <f t="shared" si="69"/>
        <v>42317.954571759255</v>
      </c>
      <c r="M1152" t="b">
        <v>0</v>
      </c>
      <c r="N1152">
        <v>6</v>
      </c>
      <c r="O1152" t="b">
        <v>0</v>
      </c>
      <c r="P1152" t="s">
        <v>8283</v>
      </c>
      <c r="Q1152" t="s">
        <v>8335</v>
      </c>
      <c r="R1152" t="s">
        <v>8336</v>
      </c>
      <c r="S1152" s="5">
        <f t="shared" si="70"/>
        <v>10.08</v>
      </c>
      <c r="T1152" s="4">
        <f t="shared" si="71"/>
        <v>42</v>
      </c>
    </row>
    <row r="1153" spans="1:20" ht="60" x14ac:dyDescent="0.25">
      <c r="A1153" s="3">
        <v>1151</v>
      </c>
      <c r="B1153" s="1" t="s">
        <v>1152</v>
      </c>
      <c r="C1153" s="1" t="s">
        <v>5260</v>
      </c>
      <c r="D1153">
        <v>25000</v>
      </c>
      <c r="E1153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s="9">
        <f t="shared" si="68"/>
        <v>42254.102581018517</v>
      </c>
      <c r="L1153" s="9">
        <f t="shared" si="69"/>
        <v>42224.102581018517</v>
      </c>
      <c r="M1153" t="b">
        <v>0</v>
      </c>
      <c r="N1153">
        <v>0</v>
      </c>
      <c r="O1153" t="b">
        <v>0</v>
      </c>
      <c r="P1153" t="s">
        <v>8283</v>
      </c>
      <c r="Q1153" t="s">
        <v>8335</v>
      </c>
      <c r="R1153" t="s">
        <v>8336</v>
      </c>
      <c r="S1153" s="5">
        <f t="shared" si="70"/>
        <v>0</v>
      </c>
      <c r="T1153" s="4" t="e">
        <f t="shared" si="71"/>
        <v>#DIV/0!</v>
      </c>
    </row>
    <row r="1154" spans="1:20" ht="15.75" x14ac:dyDescent="0.25">
      <c r="A1154" s="3">
        <v>1152</v>
      </c>
      <c r="B1154" s="1" t="s">
        <v>1153</v>
      </c>
      <c r="C1154" s="1" t="s">
        <v>5261</v>
      </c>
      <c r="D1154">
        <v>16000</v>
      </c>
      <c r="E115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s="9">
        <f t="shared" si="68"/>
        <v>42139.709629629629</v>
      </c>
      <c r="L1154" s="9">
        <f t="shared" si="69"/>
        <v>42109.709629629629</v>
      </c>
      <c r="M1154" t="b">
        <v>0</v>
      </c>
      <c r="N1154">
        <v>15</v>
      </c>
      <c r="O1154" t="b">
        <v>0</v>
      </c>
      <c r="P1154" t="s">
        <v>8283</v>
      </c>
      <c r="Q1154" t="s">
        <v>8335</v>
      </c>
      <c r="R1154" t="s">
        <v>8336</v>
      </c>
      <c r="S1154" s="5">
        <f t="shared" si="70"/>
        <v>5.6937500000000005</v>
      </c>
      <c r="T1154" s="4">
        <f t="shared" si="71"/>
        <v>60.733333333333334</v>
      </c>
    </row>
    <row r="1155" spans="1:20" ht="30" x14ac:dyDescent="0.25">
      <c r="A1155" s="3">
        <v>1153</v>
      </c>
      <c r="B1155" s="1" t="s">
        <v>1154</v>
      </c>
      <c r="C1155" s="1" t="s">
        <v>5262</v>
      </c>
      <c r="D1155">
        <v>8000</v>
      </c>
      <c r="E115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s="9">
        <f t="shared" ref="K1155:K1218" si="72">(((I1155/60)/60)/24)+DATE(1970,1,1)</f>
        <v>42173.714178240742</v>
      </c>
      <c r="L1155" s="9">
        <f t="shared" ref="L1155:L1218" si="73">(((J1155/60)/60)/24)+DATE(1970,1,1)</f>
        <v>42143.714178240742</v>
      </c>
      <c r="M1155" t="b">
        <v>0</v>
      </c>
      <c r="N1155">
        <v>1</v>
      </c>
      <c r="O1155" t="b">
        <v>0</v>
      </c>
      <c r="P1155" t="s">
        <v>8283</v>
      </c>
      <c r="Q1155" t="s">
        <v>8335</v>
      </c>
      <c r="R1155" t="s">
        <v>8336</v>
      </c>
      <c r="S1155" s="5">
        <f t="shared" ref="S1155:S1218" si="74">+(E1155/D1155)*100</f>
        <v>0.625</v>
      </c>
      <c r="T1155" s="4">
        <f t="shared" ref="T1155:T1218" si="75">+E1155/N1155</f>
        <v>50</v>
      </c>
    </row>
    <row r="1156" spans="1:20" ht="45" x14ac:dyDescent="0.25">
      <c r="A1156" s="3">
        <v>1154</v>
      </c>
      <c r="B1156" s="1" t="s">
        <v>1155</v>
      </c>
      <c r="C1156" s="1" t="s">
        <v>5263</v>
      </c>
      <c r="D1156">
        <v>5000</v>
      </c>
      <c r="E115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s="9">
        <f t="shared" si="72"/>
        <v>42253.108865740738</v>
      </c>
      <c r="L1156" s="9">
        <f t="shared" si="73"/>
        <v>42223.108865740738</v>
      </c>
      <c r="M1156" t="b">
        <v>0</v>
      </c>
      <c r="N1156">
        <v>3</v>
      </c>
      <c r="O1156" t="b">
        <v>0</v>
      </c>
      <c r="P1156" t="s">
        <v>8283</v>
      </c>
      <c r="Q1156" t="s">
        <v>8335</v>
      </c>
      <c r="R1156" t="s">
        <v>8336</v>
      </c>
      <c r="S1156" s="5">
        <f t="shared" si="74"/>
        <v>6.5</v>
      </c>
      <c r="T1156" s="4">
        <f t="shared" si="75"/>
        <v>108.33333333333333</v>
      </c>
    </row>
    <row r="1157" spans="1:20" ht="60" x14ac:dyDescent="0.25">
      <c r="A1157" s="3">
        <v>1155</v>
      </c>
      <c r="B1157" s="1" t="s">
        <v>1156</v>
      </c>
      <c r="C1157" s="1" t="s">
        <v>5264</v>
      </c>
      <c r="D1157">
        <v>25000</v>
      </c>
      <c r="E115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s="9">
        <f t="shared" si="72"/>
        <v>41865.763981481483</v>
      </c>
      <c r="L1157" s="9">
        <f t="shared" si="73"/>
        <v>41835.763981481483</v>
      </c>
      <c r="M1157" t="b">
        <v>0</v>
      </c>
      <c r="N1157">
        <v>8</v>
      </c>
      <c r="O1157" t="b">
        <v>0</v>
      </c>
      <c r="P1157" t="s">
        <v>8283</v>
      </c>
      <c r="Q1157" t="s">
        <v>8335</v>
      </c>
      <c r="R1157" t="s">
        <v>8336</v>
      </c>
      <c r="S1157" s="5">
        <f t="shared" si="74"/>
        <v>0.752</v>
      </c>
      <c r="T1157" s="4">
        <f t="shared" si="75"/>
        <v>23.5</v>
      </c>
    </row>
    <row r="1158" spans="1:20" ht="45" x14ac:dyDescent="0.25">
      <c r="A1158" s="3">
        <v>1156</v>
      </c>
      <c r="B1158" s="1" t="s">
        <v>1157</v>
      </c>
      <c r="C1158" s="1" t="s">
        <v>5265</v>
      </c>
      <c r="D1158">
        <v>6500</v>
      </c>
      <c r="E115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s="9">
        <f t="shared" si="72"/>
        <v>42059.07131944444</v>
      </c>
      <c r="L1158" s="9">
        <f t="shared" si="73"/>
        <v>42029.07131944444</v>
      </c>
      <c r="M1158" t="b">
        <v>0</v>
      </c>
      <c r="N1158">
        <v>0</v>
      </c>
      <c r="O1158" t="b">
        <v>0</v>
      </c>
      <c r="P1158" t="s">
        <v>8283</v>
      </c>
      <c r="Q1158" t="s">
        <v>8335</v>
      </c>
      <c r="R1158" t="s">
        <v>8336</v>
      </c>
      <c r="S1158" s="5">
        <f t="shared" si="74"/>
        <v>0</v>
      </c>
      <c r="T1158" s="4" t="e">
        <f t="shared" si="75"/>
        <v>#DIV/0!</v>
      </c>
    </row>
    <row r="1159" spans="1:20" ht="60" x14ac:dyDescent="0.25">
      <c r="A1159" s="3">
        <v>1157</v>
      </c>
      <c r="B1159" s="1" t="s">
        <v>1158</v>
      </c>
      <c r="C1159" s="1" t="s">
        <v>5266</v>
      </c>
      <c r="D1159">
        <v>10000</v>
      </c>
      <c r="E1159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s="9">
        <f t="shared" si="72"/>
        <v>41978.669907407413</v>
      </c>
      <c r="L1159" s="9">
        <f t="shared" si="73"/>
        <v>41918.628240740742</v>
      </c>
      <c r="M1159" t="b">
        <v>0</v>
      </c>
      <c r="N1159">
        <v>3</v>
      </c>
      <c r="O1159" t="b">
        <v>0</v>
      </c>
      <c r="P1159" t="s">
        <v>8283</v>
      </c>
      <c r="Q1159" t="s">
        <v>8335</v>
      </c>
      <c r="R1159" t="s">
        <v>8336</v>
      </c>
      <c r="S1159" s="5">
        <f t="shared" si="74"/>
        <v>1.51</v>
      </c>
      <c r="T1159" s="4">
        <f t="shared" si="75"/>
        <v>50.333333333333336</v>
      </c>
    </row>
    <row r="1160" spans="1:20" ht="60" x14ac:dyDescent="0.25">
      <c r="A1160" s="3">
        <v>1158</v>
      </c>
      <c r="B1160" s="1" t="s">
        <v>1159</v>
      </c>
      <c r="C1160" s="1" t="s">
        <v>5267</v>
      </c>
      <c r="D1160">
        <v>7500</v>
      </c>
      <c r="E1160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s="9">
        <f t="shared" si="72"/>
        <v>41982.09175925926</v>
      </c>
      <c r="L1160" s="9">
        <f t="shared" si="73"/>
        <v>41952.09175925926</v>
      </c>
      <c r="M1160" t="b">
        <v>0</v>
      </c>
      <c r="N1160">
        <v>3</v>
      </c>
      <c r="O1160" t="b">
        <v>0</v>
      </c>
      <c r="P1160" t="s">
        <v>8283</v>
      </c>
      <c r="Q1160" t="s">
        <v>8335</v>
      </c>
      <c r="R1160" t="s">
        <v>8336</v>
      </c>
      <c r="S1160" s="5">
        <f t="shared" si="74"/>
        <v>0.46666666666666673</v>
      </c>
      <c r="T1160" s="4">
        <f t="shared" si="75"/>
        <v>11.666666666666666</v>
      </c>
    </row>
    <row r="1161" spans="1:20" ht="60" x14ac:dyDescent="0.25">
      <c r="A1161" s="3">
        <v>1159</v>
      </c>
      <c r="B1161" s="1" t="s">
        <v>1160</v>
      </c>
      <c r="C1161" s="1" t="s">
        <v>5268</v>
      </c>
      <c r="D1161">
        <v>6750</v>
      </c>
      <c r="E1161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s="9">
        <f t="shared" si="72"/>
        <v>42185.65625</v>
      </c>
      <c r="L1161" s="9">
        <f t="shared" si="73"/>
        <v>42154.726446759261</v>
      </c>
      <c r="M1161" t="b">
        <v>0</v>
      </c>
      <c r="N1161">
        <v>0</v>
      </c>
      <c r="O1161" t="b">
        <v>0</v>
      </c>
      <c r="P1161" t="s">
        <v>8283</v>
      </c>
      <c r="Q1161" t="s">
        <v>8335</v>
      </c>
      <c r="R1161" t="s">
        <v>8336</v>
      </c>
      <c r="S1161" s="5">
        <f t="shared" si="74"/>
        <v>0</v>
      </c>
      <c r="T1161" s="4" t="e">
        <f t="shared" si="75"/>
        <v>#DIV/0!</v>
      </c>
    </row>
    <row r="1162" spans="1:20" ht="45" x14ac:dyDescent="0.25">
      <c r="A1162" s="3">
        <v>1160</v>
      </c>
      <c r="B1162" s="1" t="s">
        <v>1161</v>
      </c>
      <c r="C1162" s="1" t="s">
        <v>5269</v>
      </c>
      <c r="D1162">
        <v>30000</v>
      </c>
      <c r="E1162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s="9">
        <f t="shared" si="72"/>
        <v>42091.113263888896</v>
      </c>
      <c r="L1162" s="9">
        <f t="shared" si="73"/>
        <v>42061.154930555553</v>
      </c>
      <c r="M1162" t="b">
        <v>0</v>
      </c>
      <c r="N1162">
        <v>19</v>
      </c>
      <c r="O1162" t="b">
        <v>0</v>
      </c>
      <c r="P1162" t="s">
        <v>8283</v>
      </c>
      <c r="Q1162" t="s">
        <v>8335</v>
      </c>
      <c r="R1162" t="s">
        <v>8336</v>
      </c>
      <c r="S1162" s="5">
        <f t="shared" si="74"/>
        <v>3.85</v>
      </c>
      <c r="T1162" s="4">
        <f t="shared" si="75"/>
        <v>60.789473684210527</v>
      </c>
    </row>
    <row r="1163" spans="1:20" ht="60" x14ac:dyDescent="0.25">
      <c r="A1163" s="3">
        <v>1161</v>
      </c>
      <c r="B1163" s="1" t="s">
        <v>1162</v>
      </c>
      <c r="C1163" s="1" t="s">
        <v>5270</v>
      </c>
      <c r="D1163">
        <v>18000</v>
      </c>
      <c r="E1163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s="9">
        <f t="shared" si="72"/>
        <v>42143.629502314812</v>
      </c>
      <c r="L1163" s="9">
        <f t="shared" si="73"/>
        <v>42122.629502314812</v>
      </c>
      <c r="M1163" t="b">
        <v>0</v>
      </c>
      <c r="N1163">
        <v>0</v>
      </c>
      <c r="O1163" t="b">
        <v>0</v>
      </c>
      <c r="P1163" t="s">
        <v>8283</v>
      </c>
      <c r="Q1163" t="s">
        <v>8335</v>
      </c>
      <c r="R1163" t="s">
        <v>8336</v>
      </c>
      <c r="S1163" s="5">
        <f t="shared" si="74"/>
        <v>0</v>
      </c>
      <c r="T1163" s="4" t="e">
        <f t="shared" si="75"/>
        <v>#DIV/0!</v>
      </c>
    </row>
    <row r="1164" spans="1:20" ht="60" x14ac:dyDescent="0.25">
      <c r="A1164" s="3">
        <v>1162</v>
      </c>
      <c r="B1164" s="1" t="s">
        <v>1163</v>
      </c>
      <c r="C1164" s="1" t="s">
        <v>5271</v>
      </c>
      <c r="D1164">
        <v>60000</v>
      </c>
      <c r="E116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s="9">
        <f t="shared" si="72"/>
        <v>41907.683611111112</v>
      </c>
      <c r="L1164" s="9">
        <f t="shared" si="73"/>
        <v>41876.683611111112</v>
      </c>
      <c r="M1164" t="b">
        <v>0</v>
      </c>
      <c r="N1164">
        <v>2</v>
      </c>
      <c r="O1164" t="b">
        <v>0</v>
      </c>
      <c r="P1164" t="s">
        <v>8283</v>
      </c>
      <c r="Q1164" t="s">
        <v>8335</v>
      </c>
      <c r="R1164" t="s">
        <v>8336</v>
      </c>
      <c r="S1164" s="5">
        <f t="shared" si="74"/>
        <v>5.8333333333333341E-2</v>
      </c>
      <c r="T1164" s="4">
        <f t="shared" si="75"/>
        <v>17.5</v>
      </c>
    </row>
    <row r="1165" spans="1:20" ht="60" x14ac:dyDescent="0.25">
      <c r="A1165" s="3">
        <v>1163</v>
      </c>
      <c r="B1165" s="1" t="s">
        <v>1164</v>
      </c>
      <c r="C1165" s="1" t="s">
        <v>5272</v>
      </c>
      <c r="D1165">
        <v>5200</v>
      </c>
      <c r="E116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s="9">
        <f t="shared" si="72"/>
        <v>41860.723611111112</v>
      </c>
      <c r="L1165" s="9">
        <f t="shared" si="73"/>
        <v>41830.723611111112</v>
      </c>
      <c r="M1165" t="b">
        <v>0</v>
      </c>
      <c r="N1165">
        <v>0</v>
      </c>
      <c r="O1165" t="b">
        <v>0</v>
      </c>
      <c r="P1165" t="s">
        <v>8283</v>
      </c>
      <c r="Q1165" t="s">
        <v>8335</v>
      </c>
      <c r="R1165" t="s">
        <v>8336</v>
      </c>
      <c r="S1165" s="5">
        <f t="shared" si="74"/>
        <v>0</v>
      </c>
      <c r="T1165" s="4" t="e">
        <f t="shared" si="75"/>
        <v>#DIV/0!</v>
      </c>
    </row>
    <row r="1166" spans="1:20" ht="60" x14ac:dyDescent="0.25">
      <c r="A1166" s="3">
        <v>1164</v>
      </c>
      <c r="B1166" s="1" t="s">
        <v>1165</v>
      </c>
      <c r="C1166" s="1" t="s">
        <v>5273</v>
      </c>
      <c r="D1166">
        <v>10000</v>
      </c>
      <c r="E116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s="9">
        <f t="shared" si="72"/>
        <v>42539.724328703705</v>
      </c>
      <c r="L1166" s="9">
        <f t="shared" si="73"/>
        <v>42509.724328703705</v>
      </c>
      <c r="M1166" t="b">
        <v>0</v>
      </c>
      <c r="N1166">
        <v>0</v>
      </c>
      <c r="O1166" t="b">
        <v>0</v>
      </c>
      <c r="P1166" t="s">
        <v>8283</v>
      </c>
      <c r="Q1166" t="s">
        <v>8335</v>
      </c>
      <c r="R1166" t="s">
        <v>8336</v>
      </c>
      <c r="S1166" s="5">
        <f t="shared" si="74"/>
        <v>0</v>
      </c>
      <c r="T1166" s="4" t="e">
        <f t="shared" si="75"/>
        <v>#DIV/0!</v>
      </c>
    </row>
    <row r="1167" spans="1:20" ht="60" x14ac:dyDescent="0.25">
      <c r="A1167" s="3">
        <v>1165</v>
      </c>
      <c r="B1167" s="1" t="s">
        <v>1166</v>
      </c>
      <c r="C1167" s="1" t="s">
        <v>5274</v>
      </c>
      <c r="D1167">
        <v>10000</v>
      </c>
      <c r="E116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s="9">
        <f t="shared" si="72"/>
        <v>41826.214467592588</v>
      </c>
      <c r="L1167" s="9">
        <f t="shared" si="73"/>
        <v>41792.214467592588</v>
      </c>
      <c r="M1167" t="b">
        <v>0</v>
      </c>
      <c r="N1167">
        <v>25</v>
      </c>
      <c r="O1167" t="b">
        <v>0</v>
      </c>
      <c r="P1167" t="s">
        <v>8283</v>
      </c>
      <c r="Q1167" t="s">
        <v>8335</v>
      </c>
      <c r="R1167" t="s">
        <v>8336</v>
      </c>
      <c r="S1167" s="5">
        <f t="shared" si="74"/>
        <v>20.705000000000002</v>
      </c>
      <c r="T1167" s="4">
        <f t="shared" si="75"/>
        <v>82.82</v>
      </c>
    </row>
    <row r="1168" spans="1:20" ht="60" x14ac:dyDescent="0.25">
      <c r="A1168" s="3">
        <v>1166</v>
      </c>
      <c r="B1168" s="1" t="s">
        <v>1167</v>
      </c>
      <c r="C1168" s="1" t="s">
        <v>5275</v>
      </c>
      <c r="D1168">
        <v>15000</v>
      </c>
      <c r="E116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s="9">
        <f t="shared" si="72"/>
        <v>42181.166666666672</v>
      </c>
      <c r="L1168" s="9">
        <f t="shared" si="73"/>
        <v>42150.485439814816</v>
      </c>
      <c r="M1168" t="b">
        <v>0</v>
      </c>
      <c r="N1168">
        <v>8</v>
      </c>
      <c r="O1168" t="b">
        <v>0</v>
      </c>
      <c r="P1168" t="s">
        <v>8283</v>
      </c>
      <c r="Q1168" t="s">
        <v>8335</v>
      </c>
      <c r="R1168" t="s">
        <v>8336</v>
      </c>
      <c r="S1168" s="5">
        <f t="shared" si="74"/>
        <v>19.139999999999997</v>
      </c>
      <c r="T1168" s="4">
        <f t="shared" si="75"/>
        <v>358.875</v>
      </c>
    </row>
    <row r="1169" spans="1:20" ht="45" x14ac:dyDescent="0.25">
      <c r="A1169" s="3">
        <v>1167</v>
      </c>
      <c r="B1169" s="1" t="s">
        <v>1168</v>
      </c>
      <c r="C1169" s="1" t="s">
        <v>5276</v>
      </c>
      <c r="D1169">
        <v>60000</v>
      </c>
      <c r="E1169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s="9">
        <f t="shared" si="72"/>
        <v>41894.734895833331</v>
      </c>
      <c r="L1169" s="9">
        <f t="shared" si="73"/>
        <v>41863.734895833331</v>
      </c>
      <c r="M1169" t="b">
        <v>0</v>
      </c>
      <c r="N1169">
        <v>16</v>
      </c>
      <c r="O1169" t="b">
        <v>0</v>
      </c>
      <c r="P1169" t="s">
        <v>8283</v>
      </c>
      <c r="Q1169" t="s">
        <v>8335</v>
      </c>
      <c r="R1169" t="s">
        <v>8336</v>
      </c>
      <c r="S1169" s="5">
        <f t="shared" si="74"/>
        <v>1.6316666666666666</v>
      </c>
      <c r="T1169" s="4">
        <f t="shared" si="75"/>
        <v>61.1875</v>
      </c>
    </row>
    <row r="1170" spans="1:20" ht="45" x14ac:dyDescent="0.25">
      <c r="A1170" s="3">
        <v>1168</v>
      </c>
      <c r="B1170" s="1" t="s">
        <v>1169</v>
      </c>
      <c r="C1170" s="1" t="s">
        <v>5277</v>
      </c>
      <c r="D1170">
        <v>18000</v>
      </c>
      <c r="E1170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s="9">
        <f t="shared" si="72"/>
        <v>42635.053993055553</v>
      </c>
      <c r="L1170" s="9">
        <f t="shared" si="73"/>
        <v>42605.053993055553</v>
      </c>
      <c r="M1170" t="b">
        <v>0</v>
      </c>
      <c r="N1170">
        <v>3</v>
      </c>
      <c r="O1170" t="b">
        <v>0</v>
      </c>
      <c r="P1170" t="s">
        <v>8283</v>
      </c>
      <c r="Q1170" t="s">
        <v>8335</v>
      </c>
      <c r="R1170" t="s">
        <v>8336</v>
      </c>
      <c r="S1170" s="5">
        <f t="shared" si="74"/>
        <v>5.6666666666666661</v>
      </c>
      <c r="T1170" s="4">
        <f t="shared" si="75"/>
        <v>340</v>
      </c>
    </row>
    <row r="1171" spans="1:20" ht="45" x14ac:dyDescent="0.25">
      <c r="A1171" s="3">
        <v>1169</v>
      </c>
      <c r="B1171" s="1" t="s">
        <v>1170</v>
      </c>
      <c r="C1171" s="1" t="s">
        <v>5278</v>
      </c>
      <c r="D1171">
        <v>10000</v>
      </c>
      <c r="E1171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s="9">
        <f t="shared" si="72"/>
        <v>42057.353738425925</v>
      </c>
      <c r="L1171" s="9">
        <f t="shared" si="73"/>
        <v>42027.353738425925</v>
      </c>
      <c r="M1171" t="b">
        <v>0</v>
      </c>
      <c r="N1171">
        <v>3</v>
      </c>
      <c r="O1171" t="b">
        <v>0</v>
      </c>
      <c r="P1171" t="s">
        <v>8283</v>
      </c>
      <c r="Q1171" t="s">
        <v>8335</v>
      </c>
      <c r="R1171" t="s">
        <v>8336</v>
      </c>
      <c r="S1171" s="5">
        <f t="shared" si="74"/>
        <v>0.16999999999999998</v>
      </c>
      <c r="T1171" s="4">
        <f t="shared" si="75"/>
        <v>5.666666666666667</v>
      </c>
    </row>
    <row r="1172" spans="1:20" ht="45" x14ac:dyDescent="0.25">
      <c r="A1172" s="3">
        <v>1170</v>
      </c>
      <c r="B1172" s="1" t="s">
        <v>1171</v>
      </c>
      <c r="C1172" s="1" t="s">
        <v>5279</v>
      </c>
      <c r="D1172">
        <v>25000</v>
      </c>
      <c r="E1172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s="9">
        <f t="shared" si="72"/>
        <v>42154.893182870372</v>
      </c>
      <c r="L1172" s="9">
        <f t="shared" si="73"/>
        <v>42124.893182870372</v>
      </c>
      <c r="M1172" t="b">
        <v>0</v>
      </c>
      <c r="N1172">
        <v>2</v>
      </c>
      <c r="O1172" t="b">
        <v>0</v>
      </c>
      <c r="P1172" t="s">
        <v>8283</v>
      </c>
      <c r="Q1172" t="s">
        <v>8335</v>
      </c>
      <c r="R1172" t="s">
        <v>8336</v>
      </c>
      <c r="S1172" s="5">
        <f t="shared" si="74"/>
        <v>0.4</v>
      </c>
      <c r="T1172" s="4">
        <f t="shared" si="75"/>
        <v>50</v>
      </c>
    </row>
    <row r="1173" spans="1:20" ht="45" x14ac:dyDescent="0.25">
      <c r="A1173" s="3">
        <v>1171</v>
      </c>
      <c r="B1173" s="1" t="s">
        <v>1172</v>
      </c>
      <c r="C1173" s="1" t="s">
        <v>5280</v>
      </c>
      <c r="D1173">
        <v>25000</v>
      </c>
      <c r="E1173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s="9">
        <f t="shared" si="72"/>
        <v>41956.846377314811</v>
      </c>
      <c r="L1173" s="9">
        <f t="shared" si="73"/>
        <v>41938.804710648146</v>
      </c>
      <c r="M1173" t="b">
        <v>0</v>
      </c>
      <c r="N1173">
        <v>1</v>
      </c>
      <c r="O1173" t="b">
        <v>0</v>
      </c>
      <c r="P1173" t="s">
        <v>8283</v>
      </c>
      <c r="Q1173" t="s">
        <v>8335</v>
      </c>
      <c r="R1173" t="s">
        <v>8336</v>
      </c>
      <c r="S1173" s="5">
        <f t="shared" si="74"/>
        <v>0.1</v>
      </c>
      <c r="T1173" s="4">
        <f t="shared" si="75"/>
        <v>25</v>
      </c>
    </row>
    <row r="1174" spans="1:20" ht="30" x14ac:dyDescent="0.25">
      <c r="A1174" s="3">
        <v>1172</v>
      </c>
      <c r="B1174" s="1" t="s">
        <v>1173</v>
      </c>
      <c r="C1174" s="1" t="s">
        <v>5281</v>
      </c>
      <c r="D1174">
        <v>9000</v>
      </c>
      <c r="E117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s="9">
        <f t="shared" si="72"/>
        <v>41871.682314814818</v>
      </c>
      <c r="L1174" s="9">
        <f t="shared" si="73"/>
        <v>41841.682314814818</v>
      </c>
      <c r="M1174" t="b">
        <v>0</v>
      </c>
      <c r="N1174">
        <v>0</v>
      </c>
      <c r="O1174" t="b">
        <v>0</v>
      </c>
      <c r="P1174" t="s">
        <v>8283</v>
      </c>
      <c r="Q1174" t="s">
        <v>8335</v>
      </c>
      <c r="R1174" t="s">
        <v>8336</v>
      </c>
      <c r="S1174" s="5">
        <f t="shared" si="74"/>
        <v>0</v>
      </c>
      <c r="T1174" s="4" t="e">
        <f t="shared" si="75"/>
        <v>#DIV/0!</v>
      </c>
    </row>
    <row r="1175" spans="1:20" ht="60" x14ac:dyDescent="0.25">
      <c r="A1175" s="3">
        <v>1173</v>
      </c>
      <c r="B1175" s="1" t="s">
        <v>1174</v>
      </c>
      <c r="C1175" s="1" t="s">
        <v>5282</v>
      </c>
      <c r="D1175">
        <v>125000</v>
      </c>
      <c r="E117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s="9">
        <f t="shared" si="72"/>
        <v>42219.185844907406</v>
      </c>
      <c r="L1175" s="9">
        <f t="shared" si="73"/>
        <v>42184.185844907406</v>
      </c>
      <c r="M1175" t="b">
        <v>0</v>
      </c>
      <c r="N1175">
        <v>1</v>
      </c>
      <c r="O1175" t="b">
        <v>0</v>
      </c>
      <c r="P1175" t="s">
        <v>8283</v>
      </c>
      <c r="Q1175" t="s">
        <v>8335</v>
      </c>
      <c r="R1175" t="s">
        <v>8336</v>
      </c>
      <c r="S1175" s="5">
        <f t="shared" si="74"/>
        <v>2.4E-2</v>
      </c>
      <c r="T1175" s="4">
        <f t="shared" si="75"/>
        <v>30</v>
      </c>
    </row>
    <row r="1176" spans="1:20" ht="45" x14ac:dyDescent="0.25">
      <c r="A1176" s="3">
        <v>1174</v>
      </c>
      <c r="B1176" s="1" t="s">
        <v>1175</v>
      </c>
      <c r="C1176" s="1" t="s">
        <v>5283</v>
      </c>
      <c r="D1176">
        <v>15000</v>
      </c>
      <c r="E117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s="9">
        <f t="shared" si="72"/>
        <v>42498.84174768519</v>
      </c>
      <c r="L1176" s="9">
        <f t="shared" si="73"/>
        <v>42468.84174768519</v>
      </c>
      <c r="M1176" t="b">
        <v>0</v>
      </c>
      <c r="N1176">
        <v>19</v>
      </c>
      <c r="O1176" t="b">
        <v>0</v>
      </c>
      <c r="P1176" t="s">
        <v>8283</v>
      </c>
      <c r="Q1176" t="s">
        <v>8335</v>
      </c>
      <c r="R1176" t="s">
        <v>8336</v>
      </c>
      <c r="S1176" s="5">
        <f t="shared" si="74"/>
        <v>5.9066666666666672</v>
      </c>
      <c r="T1176" s="4">
        <f t="shared" si="75"/>
        <v>46.631578947368418</v>
      </c>
    </row>
    <row r="1177" spans="1:20" ht="45" x14ac:dyDescent="0.25">
      <c r="A1177" s="3">
        <v>1175</v>
      </c>
      <c r="B1177" s="1" t="s">
        <v>1176</v>
      </c>
      <c r="C1177" s="1" t="s">
        <v>5284</v>
      </c>
      <c r="D1177">
        <v>20000</v>
      </c>
      <c r="E117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s="9">
        <f t="shared" si="72"/>
        <v>42200.728460648148</v>
      </c>
      <c r="L1177" s="9">
        <f t="shared" si="73"/>
        <v>42170.728460648148</v>
      </c>
      <c r="M1177" t="b">
        <v>0</v>
      </c>
      <c r="N1177">
        <v>9</v>
      </c>
      <c r="O1177" t="b">
        <v>0</v>
      </c>
      <c r="P1177" t="s">
        <v>8283</v>
      </c>
      <c r="Q1177" t="s">
        <v>8335</v>
      </c>
      <c r="R1177" t="s">
        <v>8336</v>
      </c>
      <c r="S1177" s="5">
        <f t="shared" si="74"/>
        <v>2.9250000000000003</v>
      </c>
      <c r="T1177" s="4">
        <f t="shared" si="75"/>
        <v>65</v>
      </c>
    </row>
    <row r="1178" spans="1:20" ht="60" x14ac:dyDescent="0.25">
      <c r="A1178" s="3">
        <v>1176</v>
      </c>
      <c r="B1178" s="1" t="s">
        <v>1177</v>
      </c>
      <c r="C1178" s="1" t="s">
        <v>5285</v>
      </c>
      <c r="D1178">
        <v>175000</v>
      </c>
      <c r="E117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s="9">
        <f t="shared" si="72"/>
        <v>42800.541666666672</v>
      </c>
      <c r="L1178" s="9">
        <f t="shared" si="73"/>
        <v>42746.019652777773</v>
      </c>
      <c r="M1178" t="b">
        <v>0</v>
      </c>
      <c r="N1178">
        <v>1</v>
      </c>
      <c r="O1178" t="b">
        <v>0</v>
      </c>
      <c r="P1178" t="s">
        <v>8283</v>
      </c>
      <c r="Q1178" t="s">
        <v>8335</v>
      </c>
      <c r="R1178" t="s">
        <v>8336</v>
      </c>
      <c r="S1178" s="5">
        <f t="shared" si="74"/>
        <v>5.7142857142857143E-3</v>
      </c>
      <c r="T1178" s="4">
        <f t="shared" si="75"/>
        <v>10</v>
      </c>
    </row>
    <row r="1179" spans="1:20" ht="60" x14ac:dyDescent="0.25">
      <c r="A1179" s="3">
        <v>1177</v>
      </c>
      <c r="B1179" s="1" t="s">
        <v>1178</v>
      </c>
      <c r="C1179" s="1" t="s">
        <v>5286</v>
      </c>
      <c r="D1179">
        <v>6000</v>
      </c>
      <c r="E1179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s="9">
        <f t="shared" si="72"/>
        <v>41927.660833333335</v>
      </c>
      <c r="L1179" s="9">
        <f t="shared" si="73"/>
        <v>41897.660833333335</v>
      </c>
      <c r="M1179" t="b">
        <v>0</v>
      </c>
      <c r="N1179">
        <v>0</v>
      </c>
      <c r="O1179" t="b">
        <v>0</v>
      </c>
      <c r="P1179" t="s">
        <v>8283</v>
      </c>
      <c r="Q1179" t="s">
        <v>8335</v>
      </c>
      <c r="R1179" t="s">
        <v>8336</v>
      </c>
      <c r="S1179" s="5">
        <f t="shared" si="74"/>
        <v>0</v>
      </c>
      <c r="T1179" s="4" t="e">
        <f t="shared" si="75"/>
        <v>#DIV/0!</v>
      </c>
    </row>
    <row r="1180" spans="1:20" ht="60" x14ac:dyDescent="0.25">
      <c r="A1180" s="3">
        <v>1178</v>
      </c>
      <c r="B1180" s="1" t="s">
        <v>1179</v>
      </c>
      <c r="C1180" s="1" t="s">
        <v>5287</v>
      </c>
      <c r="D1180">
        <v>75000</v>
      </c>
      <c r="E1180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s="9">
        <f t="shared" si="72"/>
        <v>41867.905694444446</v>
      </c>
      <c r="L1180" s="9">
        <f t="shared" si="73"/>
        <v>41837.905694444446</v>
      </c>
      <c r="M1180" t="b">
        <v>0</v>
      </c>
      <c r="N1180">
        <v>1</v>
      </c>
      <c r="O1180" t="b">
        <v>0</v>
      </c>
      <c r="P1180" t="s">
        <v>8283</v>
      </c>
      <c r="Q1180" t="s">
        <v>8335</v>
      </c>
      <c r="R1180" t="s">
        <v>8336</v>
      </c>
      <c r="S1180" s="5">
        <f t="shared" si="74"/>
        <v>6.6666666666666671E-3</v>
      </c>
      <c r="T1180" s="4">
        <f t="shared" si="75"/>
        <v>5</v>
      </c>
    </row>
    <row r="1181" spans="1:20" ht="45" x14ac:dyDescent="0.25">
      <c r="A1181" s="3">
        <v>1179</v>
      </c>
      <c r="B1181" s="1" t="s">
        <v>1180</v>
      </c>
      <c r="C1181" s="1" t="s">
        <v>5288</v>
      </c>
      <c r="D1181">
        <v>60000</v>
      </c>
      <c r="E1181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s="9">
        <f t="shared" si="72"/>
        <v>42305.720219907409</v>
      </c>
      <c r="L1181" s="9">
        <f t="shared" si="73"/>
        <v>42275.720219907409</v>
      </c>
      <c r="M1181" t="b">
        <v>0</v>
      </c>
      <c r="N1181">
        <v>5</v>
      </c>
      <c r="O1181" t="b">
        <v>0</v>
      </c>
      <c r="P1181" t="s">
        <v>8283</v>
      </c>
      <c r="Q1181" t="s">
        <v>8335</v>
      </c>
      <c r="R1181" t="s">
        <v>8336</v>
      </c>
      <c r="S1181" s="5">
        <f t="shared" si="74"/>
        <v>5.3333333333333339</v>
      </c>
      <c r="T1181" s="4">
        <f t="shared" si="75"/>
        <v>640</v>
      </c>
    </row>
    <row r="1182" spans="1:20" ht="45" x14ac:dyDescent="0.25">
      <c r="A1182" s="3">
        <v>1180</v>
      </c>
      <c r="B1182" s="1" t="s">
        <v>1181</v>
      </c>
      <c r="C1182" s="1" t="s">
        <v>5289</v>
      </c>
      <c r="D1182">
        <v>50000</v>
      </c>
      <c r="E1182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s="9">
        <f t="shared" si="72"/>
        <v>41818.806875000002</v>
      </c>
      <c r="L1182" s="9">
        <f t="shared" si="73"/>
        <v>41781.806875000002</v>
      </c>
      <c r="M1182" t="b">
        <v>0</v>
      </c>
      <c r="N1182">
        <v>85</v>
      </c>
      <c r="O1182" t="b">
        <v>0</v>
      </c>
      <c r="P1182" t="s">
        <v>8283</v>
      </c>
      <c r="Q1182" t="s">
        <v>8335</v>
      </c>
      <c r="R1182" t="s">
        <v>8336</v>
      </c>
      <c r="S1182" s="5">
        <f t="shared" si="74"/>
        <v>11.75</v>
      </c>
      <c r="T1182" s="4">
        <f t="shared" si="75"/>
        <v>69.117647058823536</v>
      </c>
    </row>
    <row r="1183" spans="1:20" ht="30" x14ac:dyDescent="0.25">
      <c r="A1183" s="3">
        <v>1181</v>
      </c>
      <c r="B1183" s="1" t="s">
        <v>1182</v>
      </c>
      <c r="C1183" s="1" t="s">
        <v>5290</v>
      </c>
      <c r="D1183">
        <v>50000</v>
      </c>
      <c r="E1183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s="9">
        <f t="shared" si="72"/>
        <v>42064.339363425926</v>
      </c>
      <c r="L1183" s="9">
        <f t="shared" si="73"/>
        <v>42034.339363425926</v>
      </c>
      <c r="M1183" t="b">
        <v>0</v>
      </c>
      <c r="N1183">
        <v>3</v>
      </c>
      <c r="O1183" t="b">
        <v>0</v>
      </c>
      <c r="P1183" t="s">
        <v>8283</v>
      </c>
      <c r="Q1183" t="s">
        <v>8335</v>
      </c>
      <c r="R1183" t="s">
        <v>8336</v>
      </c>
      <c r="S1183" s="5">
        <f t="shared" si="74"/>
        <v>8.0000000000000002E-3</v>
      </c>
      <c r="T1183" s="4">
        <f t="shared" si="75"/>
        <v>1.3333333333333333</v>
      </c>
    </row>
    <row r="1184" spans="1:20" ht="60" x14ac:dyDescent="0.25">
      <c r="A1184" s="3">
        <v>1182</v>
      </c>
      <c r="B1184" s="1" t="s">
        <v>1183</v>
      </c>
      <c r="C1184" s="1" t="s">
        <v>5291</v>
      </c>
      <c r="D1184">
        <v>1000</v>
      </c>
      <c r="E118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s="9">
        <f t="shared" si="72"/>
        <v>42747.695833333331</v>
      </c>
      <c r="L1184" s="9">
        <f t="shared" si="73"/>
        <v>42728.827407407407</v>
      </c>
      <c r="M1184" t="b">
        <v>0</v>
      </c>
      <c r="N1184">
        <v>4</v>
      </c>
      <c r="O1184" t="b">
        <v>0</v>
      </c>
      <c r="P1184" t="s">
        <v>8283</v>
      </c>
      <c r="Q1184" t="s">
        <v>8335</v>
      </c>
      <c r="R1184" t="s">
        <v>8336</v>
      </c>
      <c r="S1184" s="5">
        <f t="shared" si="74"/>
        <v>4.2</v>
      </c>
      <c r="T1184" s="4">
        <f t="shared" si="75"/>
        <v>10.5</v>
      </c>
    </row>
    <row r="1185" spans="1:20" ht="60" x14ac:dyDescent="0.25">
      <c r="A1185" s="3">
        <v>1183</v>
      </c>
      <c r="B1185" s="1" t="s">
        <v>1184</v>
      </c>
      <c r="C1185" s="1" t="s">
        <v>5292</v>
      </c>
      <c r="D1185">
        <v>2500</v>
      </c>
      <c r="E118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s="9">
        <f t="shared" si="72"/>
        <v>42676.165972222225</v>
      </c>
      <c r="L1185" s="9">
        <f t="shared" si="73"/>
        <v>42656.86137731481</v>
      </c>
      <c r="M1185" t="b">
        <v>0</v>
      </c>
      <c r="N1185">
        <v>3</v>
      </c>
      <c r="O1185" t="b">
        <v>0</v>
      </c>
      <c r="P1185" t="s">
        <v>8283</v>
      </c>
      <c r="Q1185" t="s">
        <v>8335</v>
      </c>
      <c r="R1185" t="s">
        <v>8336</v>
      </c>
      <c r="S1185" s="5">
        <f t="shared" si="74"/>
        <v>4</v>
      </c>
      <c r="T1185" s="4">
        <f t="shared" si="75"/>
        <v>33.333333333333336</v>
      </c>
    </row>
    <row r="1186" spans="1:20" ht="60" x14ac:dyDescent="0.25">
      <c r="A1186" s="3">
        <v>1184</v>
      </c>
      <c r="B1186" s="1" t="s">
        <v>1185</v>
      </c>
      <c r="C1186" s="1" t="s">
        <v>5293</v>
      </c>
      <c r="D1186">
        <v>22000</v>
      </c>
      <c r="E118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s="9">
        <f t="shared" si="72"/>
        <v>42772.599664351852</v>
      </c>
      <c r="L1186" s="9">
        <f t="shared" si="73"/>
        <v>42741.599664351852</v>
      </c>
      <c r="M1186" t="b">
        <v>0</v>
      </c>
      <c r="N1186">
        <v>375</v>
      </c>
      <c r="O1186" t="b">
        <v>1</v>
      </c>
      <c r="P1186" t="s">
        <v>8284</v>
      </c>
      <c r="Q1186" t="s">
        <v>8337</v>
      </c>
      <c r="R1186" t="s">
        <v>8338</v>
      </c>
      <c r="S1186" s="5">
        <f t="shared" si="74"/>
        <v>104.93636363636362</v>
      </c>
      <c r="T1186" s="4">
        <f t="shared" si="75"/>
        <v>61.562666666666665</v>
      </c>
    </row>
    <row r="1187" spans="1:20" ht="60" x14ac:dyDescent="0.25">
      <c r="A1187" s="3">
        <v>1185</v>
      </c>
      <c r="B1187" s="1" t="s">
        <v>1186</v>
      </c>
      <c r="C1187" s="1" t="s">
        <v>5294</v>
      </c>
      <c r="D1187">
        <v>12500</v>
      </c>
      <c r="E118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s="9">
        <f t="shared" si="72"/>
        <v>42163.166666666672</v>
      </c>
      <c r="L1187" s="9">
        <f t="shared" si="73"/>
        <v>42130.865150462967</v>
      </c>
      <c r="M1187" t="b">
        <v>0</v>
      </c>
      <c r="N1187">
        <v>111</v>
      </c>
      <c r="O1187" t="b">
        <v>1</v>
      </c>
      <c r="P1187" t="s">
        <v>8284</v>
      </c>
      <c r="Q1187" t="s">
        <v>8337</v>
      </c>
      <c r="R1187" t="s">
        <v>8338</v>
      </c>
      <c r="S1187" s="5">
        <f t="shared" si="74"/>
        <v>105.44</v>
      </c>
      <c r="T1187" s="4">
        <f t="shared" si="75"/>
        <v>118.73873873873873</v>
      </c>
    </row>
    <row r="1188" spans="1:20" ht="60" x14ac:dyDescent="0.25">
      <c r="A1188" s="3">
        <v>1186</v>
      </c>
      <c r="B1188" s="1" t="s">
        <v>1187</v>
      </c>
      <c r="C1188" s="1" t="s">
        <v>5295</v>
      </c>
      <c r="D1188">
        <v>7500</v>
      </c>
      <c r="E118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s="9">
        <f t="shared" si="72"/>
        <v>42156.945833333331</v>
      </c>
      <c r="L1188" s="9">
        <f t="shared" si="73"/>
        <v>42123.86336805555</v>
      </c>
      <c r="M1188" t="b">
        <v>0</v>
      </c>
      <c r="N1188">
        <v>123</v>
      </c>
      <c r="O1188" t="b">
        <v>1</v>
      </c>
      <c r="P1188" t="s">
        <v>8284</v>
      </c>
      <c r="Q1188" t="s">
        <v>8337</v>
      </c>
      <c r="R1188" t="s">
        <v>8338</v>
      </c>
      <c r="S1188" s="5">
        <f t="shared" si="74"/>
        <v>106.73333333333332</v>
      </c>
      <c r="T1188" s="4">
        <f t="shared" si="75"/>
        <v>65.081300813008127</v>
      </c>
    </row>
    <row r="1189" spans="1:20" ht="60" x14ac:dyDescent="0.25">
      <c r="A1189" s="3">
        <v>1187</v>
      </c>
      <c r="B1189" s="1" t="s">
        <v>1188</v>
      </c>
      <c r="C1189" s="1" t="s">
        <v>5296</v>
      </c>
      <c r="D1189">
        <v>8750</v>
      </c>
      <c r="E1189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s="9">
        <f t="shared" si="72"/>
        <v>42141.75</v>
      </c>
      <c r="L1189" s="9">
        <f t="shared" si="73"/>
        <v>42109.894942129627</v>
      </c>
      <c r="M1189" t="b">
        <v>0</v>
      </c>
      <c r="N1189">
        <v>70</v>
      </c>
      <c r="O1189" t="b">
        <v>1</v>
      </c>
      <c r="P1189" t="s">
        <v>8284</v>
      </c>
      <c r="Q1189" t="s">
        <v>8337</v>
      </c>
      <c r="R1189" t="s">
        <v>8338</v>
      </c>
      <c r="S1189" s="5">
        <f t="shared" si="74"/>
        <v>104.12571428571428</v>
      </c>
      <c r="T1189" s="4">
        <f t="shared" si="75"/>
        <v>130.15714285714284</v>
      </c>
    </row>
    <row r="1190" spans="1:20" ht="45" x14ac:dyDescent="0.25">
      <c r="A1190" s="3">
        <v>1188</v>
      </c>
      <c r="B1190" s="1" t="s">
        <v>1189</v>
      </c>
      <c r="C1190" s="1" t="s">
        <v>5297</v>
      </c>
      <c r="D1190">
        <v>2000</v>
      </c>
      <c r="E1190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s="9">
        <f t="shared" si="72"/>
        <v>42732.700694444444</v>
      </c>
      <c r="L1190" s="9">
        <f t="shared" si="73"/>
        <v>42711.700694444444</v>
      </c>
      <c r="M1190" t="b">
        <v>0</v>
      </c>
      <c r="N1190">
        <v>85</v>
      </c>
      <c r="O1190" t="b">
        <v>1</v>
      </c>
      <c r="P1190" t="s">
        <v>8284</v>
      </c>
      <c r="Q1190" t="s">
        <v>8337</v>
      </c>
      <c r="R1190" t="s">
        <v>8338</v>
      </c>
      <c r="S1190" s="5">
        <f t="shared" si="74"/>
        <v>160.54999999999998</v>
      </c>
      <c r="T1190" s="4">
        <f t="shared" si="75"/>
        <v>37.776470588235291</v>
      </c>
    </row>
    <row r="1191" spans="1:20" ht="60" x14ac:dyDescent="0.25">
      <c r="A1191" s="3">
        <v>1189</v>
      </c>
      <c r="B1191" s="1" t="s">
        <v>1190</v>
      </c>
      <c r="C1191" s="1" t="s">
        <v>5298</v>
      </c>
      <c r="D1191">
        <v>9000</v>
      </c>
      <c r="E1191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s="9">
        <f t="shared" si="72"/>
        <v>42550.979108796295</v>
      </c>
      <c r="L1191" s="9">
        <f t="shared" si="73"/>
        <v>42529.979108796295</v>
      </c>
      <c r="M1191" t="b">
        <v>0</v>
      </c>
      <c r="N1191">
        <v>86</v>
      </c>
      <c r="O1191" t="b">
        <v>1</v>
      </c>
      <c r="P1191" t="s">
        <v>8284</v>
      </c>
      <c r="Q1191" t="s">
        <v>8337</v>
      </c>
      <c r="R1191" t="s">
        <v>8338</v>
      </c>
      <c r="S1191" s="5">
        <f t="shared" si="74"/>
        <v>107.77777777777777</v>
      </c>
      <c r="T1191" s="4">
        <f t="shared" si="75"/>
        <v>112.79069767441861</v>
      </c>
    </row>
    <row r="1192" spans="1:20" ht="45" x14ac:dyDescent="0.25">
      <c r="A1192" s="3">
        <v>1190</v>
      </c>
      <c r="B1192" s="1" t="s">
        <v>1191</v>
      </c>
      <c r="C1192" s="1" t="s">
        <v>5299</v>
      </c>
      <c r="D1192">
        <v>500</v>
      </c>
      <c r="E1192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s="9">
        <f t="shared" si="72"/>
        <v>41882.665798611109</v>
      </c>
      <c r="L1192" s="9">
        <f t="shared" si="73"/>
        <v>41852.665798611109</v>
      </c>
      <c r="M1192" t="b">
        <v>0</v>
      </c>
      <c r="N1192">
        <v>13</v>
      </c>
      <c r="O1192" t="b">
        <v>1</v>
      </c>
      <c r="P1192" t="s">
        <v>8284</v>
      </c>
      <c r="Q1192" t="s">
        <v>8337</v>
      </c>
      <c r="R1192" t="s">
        <v>8338</v>
      </c>
      <c r="S1192" s="5">
        <f t="shared" si="74"/>
        <v>135</v>
      </c>
      <c r="T1192" s="4">
        <f t="shared" si="75"/>
        <v>51.92307692307692</v>
      </c>
    </row>
    <row r="1193" spans="1:20" ht="60" x14ac:dyDescent="0.25">
      <c r="A1193" s="3">
        <v>1191</v>
      </c>
      <c r="B1193" s="1" t="s">
        <v>1192</v>
      </c>
      <c r="C1193" s="1" t="s">
        <v>5300</v>
      </c>
      <c r="D1193">
        <v>2700</v>
      </c>
      <c r="E1193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s="9">
        <f t="shared" si="72"/>
        <v>42449.562037037031</v>
      </c>
      <c r="L1193" s="9">
        <f t="shared" si="73"/>
        <v>42419.603703703702</v>
      </c>
      <c r="M1193" t="b">
        <v>0</v>
      </c>
      <c r="N1193">
        <v>33</v>
      </c>
      <c r="O1193" t="b">
        <v>1</v>
      </c>
      <c r="P1193" t="s">
        <v>8284</v>
      </c>
      <c r="Q1193" t="s">
        <v>8337</v>
      </c>
      <c r="R1193" t="s">
        <v>8338</v>
      </c>
      <c r="S1193" s="5">
        <f t="shared" si="74"/>
        <v>109.07407407407408</v>
      </c>
      <c r="T1193" s="4">
        <f t="shared" si="75"/>
        <v>89.242424242424249</v>
      </c>
    </row>
    <row r="1194" spans="1:20" ht="30" x14ac:dyDescent="0.25">
      <c r="A1194" s="3">
        <v>1192</v>
      </c>
      <c r="B1194" s="1" t="s">
        <v>1193</v>
      </c>
      <c r="C1194" s="1" t="s">
        <v>5301</v>
      </c>
      <c r="D1194">
        <v>100</v>
      </c>
      <c r="E119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s="9">
        <f t="shared" si="72"/>
        <v>42777.506689814814</v>
      </c>
      <c r="L1194" s="9">
        <f t="shared" si="73"/>
        <v>42747.506689814814</v>
      </c>
      <c r="M1194" t="b">
        <v>0</v>
      </c>
      <c r="N1194">
        <v>15</v>
      </c>
      <c r="O1194" t="b">
        <v>1</v>
      </c>
      <c r="P1194" t="s">
        <v>8284</v>
      </c>
      <c r="Q1194" t="s">
        <v>8337</v>
      </c>
      <c r="R1194" t="s">
        <v>8338</v>
      </c>
      <c r="S1194" s="5">
        <f t="shared" si="74"/>
        <v>290</v>
      </c>
      <c r="T1194" s="4">
        <f t="shared" si="75"/>
        <v>19.333333333333332</v>
      </c>
    </row>
    <row r="1195" spans="1:20" ht="60" x14ac:dyDescent="0.25">
      <c r="A1195" s="3">
        <v>1193</v>
      </c>
      <c r="B1195" s="1" t="s">
        <v>1194</v>
      </c>
      <c r="C1195" s="1" t="s">
        <v>5302</v>
      </c>
      <c r="D1195">
        <v>21000</v>
      </c>
      <c r="E119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s="9">
        <f t="shared" si="72"/>
        <v>42469.734409722223</v>
      </c>
      <c r="L1195" s="9">
        <f t="shared" si="73"/>
        <v>42409.776076388895</v>
      </c>
      <c r="M1195" t="b">
        <v>0</v>
      </c>
      <c r="N1195">
        <v>273</v>
      </c>
      <c r="O1195" t="b">
        <v>1</v>
      </c>
      <c r="P1195" t="s">
        <v>8284</v>
      </c>
      <c r="Q1195" t="s">
        <v>8337</v>
      </c>
      <c r="R1195" t="s">
        <v>8338</v>
      </c>
      <c r="S1195" s="5">
        <f t="shared" si="74"/>
        <v>103.95714285714286</v>
      </c>
      <c r="T1195" s="4">
        <f t="shared" si="75"/>
        <v>79.967032967032964</v>
      </c>
    </row>
    <row r="1196" spans="1:20" ht="60" x14ac:dyDescent="0.25">
      <c r="A1196" s="3">
        <v>1194</v>
      </c>
      <c r="B1196" s="1" t="s">
        <v>1195</v>
      </c>
      <c r="C1196" s="1" t="s">
        <v>5303</v>
      </c>
      <c r="D1196">
        <v>12500</v>
      </c>
      <c r="E119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s="9">
        <f t="shared" si="72"/>
        <v>42102.488182870366</v>
      </c>
      <c r="L1196" s="9">
        <f t="shared" si="73"/>
        <v>42072.488182870366</v>
      </c>
      <c r="M1196" t="b">
        <v>0</v>
      </c>
      <c r="N1196">
        <v>714</v>
      </c>
      <c r="O1196" t="b">
        <v>1</v>
      </c>
      <c r="P1196" t="s">
        <v>8284</v>
      </c>
      <c r="Q1196" t="s">
        <v>8337</v>
      </c>
      <c r="R1196" t="s">
        <v>8338</v>
      </c>
      <c r="S1196" s="5">
        <f t="shared" si="74"/>
        <v>322.24</v>
      </c>
      <c r="T1196" s="4">
        <f t="shared" si="75"/>
        <v>56.414565826330531</v>
      </c>
    </row>
    <row r="1197" spans="1:20" ht="60" x14ac:dyDescent="0.25">
      <c r="A1197" s="3">
        <v>1195</v>
      </c>
      <c r="B1197" s="1" t="s">
        <v>1196</v>
      </c>
      <c r="C1197" s="1" t="s">
        <v>5304</v>
      </c>
      <c r="D1197">
        <v>10000</v>
      </c>
      <c r="E119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s="9">
        <f t="shared" si="72"/>
        <v>42358.375</v>
      </c>
      <c r="L1197" s="9">
        <f t="shared" si="73"/>
        <v>42298.34783564815</v>
      </c>
      <c r="M1197" t="b">
        <v>0</v>
      </c>
      <c r="N1197">
        <v>170</v>
      </c>
      <c r="O1197" t="b">
        <v>1</v>
      </c>
      <c r="P1197" t="s">
        <v>8284</v>
      </c>
      <c r="Q1197" t="s">
        <v>8337</v>
      </c>
      <c r="R1197" t="s">
        <v>8338</v>
      </c>
      <c r="S1197" s="5">
        <f t="shared" si="74"/>
        <v>135</v>
      </c>
      <c r="T1197" s="4">
        <f t="shared" si="75"/>
        <v>79.411764705882348</v>
      </c>
    </row>
    <row r="1198" spans="1:20" ht="30" x14ac:dyDescent="0.25">
      <c r="A1198" s="3">
        <v>1196</v>
      </c>
      <c r="B1198" s="1" t="s">
        <v>1197</v>
      </c>
      <c r="C1198" s="1" t="s">
        <v>5305</v>
      </c>
      <c r="D1198">
        <v>14500</v>
      </c>
      <c r="E119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s="9">
        <f t="shared" si="72"/>
        <v>42356.818738425922</v>
      </c>
      <c r="L1198" s="9">
        <f t="shared" si="73"/>
        <v>42326.818738425922</v>
      </c>
      <c r="M1198" t="b">
        <v>0</v>
      </c>
      <c r="N1198">
        <v>512</v>
      </c>
      <c r="O1198" t="b">
        <v>1</v>
      </c>
      <c r="P1198" t="s">
        <v>8284</v>
      </c>
      <c r="Q1198" t="s">
        <v>8337</v>
      </c>
      <c r="R1198" t="s">
        <v>8338</v>
      </c>
      <c r="S1198" s="5">
        <f t="shared" si="74"/>
        <v>269.91034482758624</v>
      </c>
      <c r="T1198" s="4">
        <f t="shared" si="75"/>
        <v>76.439453125</v>
      </c>
    </row>
    <row r="1199" spans="1:20" ht="60" x14ac:dyDescent="0.25">
      <c r="A1199" s="3">
        <v>1197</v>
      </c>
      <c r="B1199" s="1" t="s">
        <v>1198</v>
      </c>
      <c r="C1199" s="1" t="s">
        <v>5306</v>
      </c>
      <c r="D1199">
        <v>15000</v>
      </c>
      <c r="E1199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s="9">
        <f t="shared" si="72"/>
        <v>42534.249305555553</v>
      </c>
      <c r="L1199" s="9">
        <f t="shared" si="73"/>
        <v>42503.66474537037</v>
      </c>
      <c r="M1199" t="b">
        <v>0</v>
      </c>
      <c r="N1199">
        <v>314</v>
      </c>
      <c r="O1199" t="b">
        <v>1</v>
      </c>
      <c r="P1199" t="s">
        <v>8284</v>
      </c>
      <c r="Q1199" t="s">
        <v>8337</v>
      </c>
      <c r="R1199" t="s">
        <v>8338</v>
      </c>
      <c r="S1199" s="5">
        <f t="shared" si="74"/>
        <v>253.29333333333332</v>
      </c>
      <c r="T1199" s="4">
        <f t="shared" si="75"/>
        <v>121</v>
      </c>
    </row>
    <row r="1200" spans="1:20" ht="60" x14ac:dyDescent="0.25">
      <c r="A1200" s="3">
        <v>1198</v>
      </c>
      <c r="B1200" s="1" t="s">
        <v>1199</v>
      </c>
      <c r="C1200" s="1" t="s">
        <v>5307</v>
      </c>
      <c r="D1200">
        <v>3500</v>
      </c>
      <c r="E1200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s="9">
        <f t="shared" si="72"/>
        <v>42369.125</v>
      </c>
      <c r="L1200" s="9">
        <f t="shared" si="73"/>
        <v>42333.619050925925</v>
      </c>
      <c r="M1200" t="b">
        <v>0</v>
      </c>
      <c r="N1200">
        <v>167</v>
      </c>
      <c r="O1200" t="b">
        <v>1</v>
      </c>
      <c r="P1200" t="s">
        <v>8284</v>
      </c>
      <c r="Q1200" t="s">
        <v>8337</v>
      </c>
      <c r="R1200" t="s">
        <v>8338</v>
      </c>
      <c r="S1200" s="5">
        <f t="shared" si="74"/>
        <v>260.59999999999997</v>
      </c>
      <c r="T1200" s="4">
        <f t="shared" si="75"/>
        <v>54.616766467065865</v>
      </c>
    </row>
    <row r="1201" spans="1:20" ht="60" x14ac:dyDescent="0.25">
      <c r="A1201" s="3">
        <v>1199</v>
      </c>
      <c r="B1201" s="1" t="s">
        <v>1200</v>
      </c>
      <c r="C1201" s="1" t="s">
        <v>5308</v>
      </c>
      <c r="D1201">
        <v>2658</v>
      </c>
      <c r="E1201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s="9">
        <f t="shared" si="72"/>
        <v>42193.770833333328</v>
      </c>
      <c r="L1201" s="9">
        <f t="shared" si="73"/>
        <v>42161.770833333328</v>
      </c>
      <c r="M1201" t="b">
        <v>0</v>
      </c>
      <c r="N1201">
        <v>9</v>
      </c>
      <c r="O1201" t="b">
        <v>1</v>
      </c>
      <c r="P1201" t="s">
        <v>8284</v>
      </c>
      <c r="Q1201" t="s">
        <v>8337</v>
      </c>
      <c r="R1201" t="s">
        <v>8338</v>
      </c>
      <c r="S1201" s="5">
        <f t="shared" si="74"/>
        <v>101.31677953348381</v>
      </c>
      <c r="T1201" s="4">
        <f t="shared" si="75"/>
        <v>299.22222222222223</v>
      </c>
    </row>
    <row r="1202" spans="1:20" ht="60" x14ac:dyDescent="0.25">
      <c r="A1202" s="3">
        <v>1200</v>
      </c>
      <c r="B1202" s="1" t="s">
        <v>1201</v>
      </c>
      <c r="C1202" s="1" t="s">
        <v>5309</v>
      </c>
      <c r="D1202">
        <v>4800</v>
      </c>
      <c r="E1202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s="9">
        <f t="shared" si="72"/>
        <v>42110.477500000001</v>
      </c>
      <c r="L1202" s="9">
        <f t="shared" si="73"/>
        <v>42089.477500000001</v>
      </c>
      <c r="M1202" t="b">
        <v>0</v>
      </c>
      <c r="N1202">
        <v>103</v>
      </c>
      <c r="O1202" t="b">
        <v>1</v>
      </c>
      <c r="P1202" t="s">
        <v>8284</v>
      </c>
      <c r="Q1202" t="s">
        <v>8337</v>
      </c>
      <c r="R1202" t="s">
        <v>8338</v>
      </c>
      <c r="S1202" s="5">
        <f t="shared" si="74"/>
        <v>125.60416666666667</v>
      </c>
      <c r="T1202" s="4">
        <f t="shared" si="75"/>
        <v>58.533980582524272</v>
      </c>
    </row>
    <row r="1203" spans="1:20" ht="60" x14ac:dyDescent="0.25">
      <c r="A1203" s="3">
        <v>1201</v>
      </c>
      <c r="B1203" s="1" t="s">
        <v>1202</v>
      </c>
      <c r="C1203" s="1" t="s">
        <v>5310</v>
      </c>
      <c r="D1203">
        <v>6000</v>
      </c>
      <c r="E1203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s="9">
        <f t="shared" si="72"/>
        <v>42566.60701388889</v>
      </c>
      <c r="L1203" s="9">
        <f t="shared" si="73"/>
        <v>42536.60701388889</v>
      </c>
      <c r="M1203" t="b">
        <v>0</v>
      </c>
      <c r="N1203">
        <v>111</v>
      </c>
      <c r="O1203" t="b">
        <v>1</v>
      </c>
      <c r="P1203" t="s">
        <v>8284</v>
      </c>
      <c r="Q1203" t="s">
        <v>8337</v>
      </c>
      <c r="R1203" t="s">
        <v>8338</v>
      </c>
      <c r="S1203" s="5">
        <f t="shared" si="74"/>
        <v>102.43783333333334</v>
      </c>
      <c r="T1203" s="4">
        <f t="shared" si="75"/>
        <v>55.371801801801809</v>
      </c>
    </row>
    <row r="1204" spans="1:20" ht="60" x14ac:dyDescent="0.25">
      <c r="A1204" s="3">
        <v>1202</v>
      </c>
      <c r="B1204" s="1" t="s">
        <v>1203</v>
      </c>
      <c r="C1204" s="1" t="s">
        <v>5311</v>
      </c>
      <c r="D1204">
        <v>25000</v>
      </c>
      <c r="E120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s="9">
        <f t="shared" si="72"/>
        <v>42182.288819444439</v>
      </c>
      <c r="L1204" s="9">
        <f t="shared" si="73"/>
        <v>42152.288819444439</v>
      </c>
      <c r="M1204" t="b">
        <v>0</v>
      </c>
      <c r="N1204">
        <v>271</v>
      </c>
      <c r="O1204" t="b">
        <v>1</v>
      </c>
      <c r="P1204" t="s">
        <v>8284</v>
      </c>
      <c r="Q1204" t="s">
        <v>8337</v>
      </c>
      <c r="R1204" t="s">
        <v>8338</v>
      </c>
      <c r="S1204" s="5">
        <f t="shared" si="74"/>
        <v>199.244</v>
      </c>
      <c r="T1204" s="4">
        <f t="shared" si="75"/>
        <v>183.80442804428046</v>
      </c>
    </row>
    <row r="1205" spans="1:20" ht="45" x14ac:dyDescent="0.25">
      <c r="A1205" s="3">
        <v>1203</v>
      </c>
      <c r="B1205" s="1" t="s">
        <v>1204</v>
      </c>
      <c r="C1205" s="1" t="s">
        <v>5312</v>
      </c>
      <c r="D1205">
        <v>16300</v>
      </c>
      <c r="E120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s="9">
        <f t="shared" si="72"/>
        <v>42155.614895833336</v>
      </c>
      <c r="L1205" s="9">
        <f t="shared" si="73"/>
        <v>42125.614895833336</v>
      </c>
      <c r="M1205" t="b">
        <v>0</v>
      </c>
      <c r="N1205">
        <v>101</v>
      </c>
      <c r="O1205" t="b">
        <v>1</v>
      </c>
      <c r="P1205" t="s">
        <v>8284</v>
      </c>
      <c r="Q1205" t="s">
        <v>8337</v>
      </c>
      <c r="R1205" t="s">
        <v>8338</v>
      </c>
      <c r="S1205" s="5">
        <f t="shared" si="74"/>
        <v>102.45398773006136</v>
      </c>
      <c r="T1205" s="4">
        <f t="shared" si="75"/>
        <v>165.34653465346534</v>
      </c>
    </row>
    <row r="1206" spans="1:20" ht="45" x14ac:dyDescent="0.25">
      <c r="A1206" s="3">
        <v>1204</v>
      </c>
      <c r="B1206" s="1" t="s">
        <v>1205</v>
      </c>
      <c r="C1206" s="1" t="s">
        <v>5313</v>
      </c>
      <c r="D1206">
        <v>13000</v>
      </c>
      <c r="E120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s="9">
        <f t="shared" si="72"/>
        <v>42342.208333333328</v>
      </c>
      <c r="L1206" s="9">
        <f t="shared" si="73"/>
        <v>42297.748067129629</v>
      </c>
      <c r="M1206" t="b">
        <v>0</v>
      </c>
      <c r="N1206">
        <v>57</v>
      </c>
      <c r="O1206" t="b">
        <v>1</v>
      </c>
      <c r="P1206" t="s">
        <v>8284</v>
      </c>
      <c r="Q1206" t="s">
        <v>8337</v>
      </c>
      <c r="R1206" t="s">
        <v>8338</v>
      </c>
      <c r="S1206" s="5">
        <f t="shared" si="74"/>
        <v>102.94615384615385</v>
      </c>
      <c r="T1206" s="4">
        <f t="shared" si="75"/>
        <v>234.78947368421052</v>
      </c>
    </row>
    <row r="1207" spans="1:20" ht="60" x14ac:dyDescent="0.25">
      <c r="A1207" s="3">
        <v>1205</v>
      </c>
      <c r="B1207" s="1" t="s">
        <v>1206</v>
      </c>
      <c r="C1207" s="1" t="s">
        <v>5314</v>
      </c>
      <c r="D1207">
        <v>13000</v>
      </c>
      <c r="E120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s="9">
        <f t="shared" si="72"/>
        <v>42168.506377314814</v>
      </c>
      <c r="L1207" s="9">
        <f t="shared" si="73"/>
        <v>42138.506377314814</v>
      </c>
      <c r="M1207" t="b">
        <v>0</v>
      </c>
      <c r="N1207">
        <v>62</v>
      </c>
      <c r="O1207" t="b">
        <v>1</v>
      </c>
      <c r="P1207" t="s">
        <v>8284</v>
      </c>
      <c r="Q1207" t="s">
        <v>8337</v>
      </c>
      <c r="R1207" t="s">
        <v>8338</v>
      </c>
      <c r="S1207" s="5">
        <f t="shared" si="74"/>
        <v>100.86153846153847</v>
      </c>
      <c r="T1207" s="4">
        <f t="shared" si="75"/>
        <v>211.48387096774192</v>
      </c>
    </row>
    <row r="1208" spans="1:20" ht="60" x14ac:dyDescent="0.25">
      <c r="A1208" s="3">
        <v>1206</v>
      </c>
      <c r="B1208" s="1" t="s">
        <v>1207</v>
      </c>
      <c r="C1208" s="1" t="s">
        <v>5315</v>
      </c>
      <c r="D1208">
        <v>900</v>
      </c>
      <c r="E120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s="9">
        <f t="shared" si="72"/>
        <v>42805.561805555553</v>
      </c>
      <c r="L1208" s="9">
        <f t="shared" si="73"/>
        <v>42772.776076388895</v>
      </c>
      <c r="M1208" t="b">
        <v>0</v>
      </c>
      <c r="N1208">
        <v>32</v>
      </c>
      <c r="O1208" t="b">
        <v>1</v>
      </c>
      <c r="P1208" t="s">
        <v>8284</v>
      </c>
      <c r="Q1208" t="s">
        <v>8337</v>
      </c>
      <c r="R1208" t="s">
        <v>8338</v>
      </c>
      <c r="S1208" s="5">
        <f t="shared" si="74"/>
        <v>114.99999999999999</v>
      </c>
      <c r="T1208" s="4">
        <f t="shared" si="75"/>
        <v>32.34375</v>
      </c>
    </row>
    <row r="1209" spans="1:20" ht="30" x14ac:dyDescent="0.25">
      <c r="A1209" s="3">
        <v>1207</v>
      </c>
      <c r="B1209" s="1" t="s">
        <v>1208</v>
      </c>
      <c r="C1209" s="1" t="s">
        <v>5316</v>
      </c>
      <c r="D1209">
        <v>16700</v>
      </c>
      <c r="E1209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s="9">
        <f t="shared" si="72"/>
        <v>42460.416666666672</v>
      </c>
      <c r="L1209" s="9">
        <f t="shared" si="73"/>
        <v>42430.430243055554</v>
      </c>
      <c r="M1209" t="b">
        <v>0</v>
      </c>
      <c r="N1209">
        <v>141</v>
      </c>
      <c r="O1209" t="b">
        <v>1</v>
      </c>
      <c r="P1209" t="s">
        <v>8284</v>
      </c>
      <c r="Q1209" t="s">
        <v>8337</v>
      </c>
      <c r="R1209" t="s">
        <v>8338</v>
      </c>
      <c r="S1209" s="5">
        <f t="shared" si="74"/>
        <v>104.16766467065868</v>
      </c>
      <c r="T1209" s="4">
        <f t="shared" si="75"/>
        <v>123.37588652482269</v>
      </c>
    </row>
    <row r="1210" spans="1:20" ht="60" x14ac:dyDescent="0.25">
      <c r="A1210" s="3">
        <v>1208</v>
      </c>
      <c r="B1210" s="1" t="s">
        <v>1209</v>
      </c>
      <c r="C1210" s="1" t="s">
        <v>5317</v>
      </c>
      <c r="D1210">
        <v>10000</v>
      </c>
      <c r="E1210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s="9">
        <f t="shared" si="72"/>
        <v>42453.667407407411</v>
      </c>
      <c r="L1210" s="9">
        <f t="shared" si="73"/>
        <v>42423.709074074075</v>
      </c>
      <c r="M1210" t="b">
        <v>0</v>
      </c>
      <c r="N1210">
        <v>75</v>
      </c>
      <c r="O1210" t="b">
        <v>1</v>
      </c>
      <c r="P1210" t="s">
        <v>8284</v>
      </c>
      <c r="Q1210" t="s">
        <v>8337</v>
      </c>
      <c r="R1210" t="s">
        <v>8338</v>
      </c>
      <c r="S1210" s="5">
        <f t="shared" si="74"/>
        <v>155.29999999999998</v>
      </c>
      <c r="T1210" s="4">
        <f t="shared" si="75"/>
        <v>207.06666666666666</v>
      </c>
    </row>
    <row r="1211" spans="1:20" ht="60" x14ac:dyDescent="0.25">
      <c r="A1211" s="3">
        <v>1209</v>
      </c>
      <c r="B1211" s="1" t="s">
        <v>1210</v>
      </c>
      <c r="C1211" s="1" t="s">
        <v>5318</v>
      </c>
      <c r="D1211">
        <v>6000</v>
      </c>
      <c r="E1211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s="9">
        <f t="shared" si="72"/>
        <v>42791.846122685187</v>
      </c>
      <c r="L1211" s="9">
        <f t="shared" si="73"/>
        <v>42761.846122685187</v>
      </c>
      <c r="M1211" t="b">
        <v>0</v>
      </c>
      <c r="N1211">
        <v>46</v>
      </c>
      <c r="O1211" t="b">
        <v>1</v>
      </c>
      <c r="P1211" t="s">
        <v>8284</v>
      </c>
      <c r="Q1211" t="s">
        <v>8337</v>
      </c>
      <c r="R1211" t="s">
        <v>8338</v>
      </c>
      <c r="S1211" s="5">
        <f t="shared" si="74"/>
        <v>106</v>
      </c>
      <c r="T1211" s="4">
        <f t="shared" si="75"/>
        <v>138.2608695652174</v>
      </c>
    </row>
    <row r="1212" spans="1:20" ht="30" x14ac:dyDescent="0.25">
      <c r="A1212" s="3">
        <v>1210</v>
      </c>
      <c r="B1212" s="1" t="s">
        <v>1211</v>
      </c>
      <c r="C1212" s="1" t="s">
        <v>5319</v>
      </c>
      <c r="D1212">
        <v>20000</v>
      </c>
      <c r="E1212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s="9">
        <f t="shared" si="72"/>
        <v>42155.875</v>
      </c>
      <c r="L1212" s="9">
        <f t="shared" si="73"/>
        <v>42132.941805555558</v>
      </c>
      <c r="M1212" t="b">
        <v>0</v>
      </c>
      <c r="N1212">
        <v>103</v>
      </c>
      <c r="O1212" t="b">
        <v>1</v>
      </c>
      <c r="P1212" t="s">
        <v>8284</v>
      </c>
      <c r="Q1212" t="s">
        <v>8337</v>
      </c>
      <c r="R1212" t="s">
        <v>8338</v>
      </c>
      <c r="S1212" s="5">
        <f t="shared" si="74"/>
        <v>254.31499999999997</v>
      </c>
      <c r="T1212" s="4">
        <f t="shared" si="75"/>
        <v>493.81553398058253</v>
      </c>
    </row>
    <row r="1213" spans="1:20" ht="60" x14ac:dyDescent="0.25">
      <c r="A1213" s="3">
        <v>1211</v>
      </c>
      <c r="B1213" s="1" t="s">
        <v>1212</v>
      </c>
      <c r="C1213" s="1" t="s">
        <v>5320</v>
      </c>
      <c r="D1213">
        <v>1000</v>
      </c>
      <c r="E1213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s="9">
        <f t="shared" si="72"/>
        <v>42530.866446759261</v>
      </c>
      <c r="L1213" s="9">
        <f t="shared" si="73"/>
        <v>42515.866446759261</v>
      </c>
      <c r="M1213" t="b">
        <v>0</v>
      </c>
      <c r="N1213">
        <v>6</v>
      </c>
      <c r="O1213" t="b">
        <v>1</v>
      </c>
      <c r="P1213" t="s">
        <v>8284</v>
      </c>
      <c r="Q1213" t="s">
        <v>8337</v>
      </c>
      <c r="R1213" t="s">
        <v>8338</v>
      </c>
      <c r="S1213" s="5">
        <f t="shared" si="74"/>
        <v>101.1</v>
      </c>
      <c r="T1213" s="4">
        <f t="shared" si="75"/>
        <v>168.5</v>
      </c>
    </row>
    <row r="1214" spans="1:20" ht="60" x14ac:dyDescent="0.25">
      <c r="A1214" s="3">
        <v>1212</v>
      </c>
      <c r="B1214" s="1" t="s">
        <v>1213</v>
      </c>
      <c r="C1214" s="1" t="s">
        <v>5321</v>
      </c>
      <c r="D1214">
        <v>2500</v>
      </c>
      <c r="E121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s="9">
        <f t="shared" si="72"/>
        <v>42335.041666666672</v>
      </c>
      <c r="L1214" s="9">
        <f t="shared" si="73"/>
        <v>42318.950173611112</v>
      </c>
      <c r="M1214" t="b">
        <v>0</v>
      </c>
      <c r="N1214">
        <v>83</v>
      </c>
      <c r="O1214" t="b">
        <v>1</v>
      </c>
      <c r="P1214" t="s">
        <v>8284</v>
      </c>
      <c r="Q1214" t="s">
        <v>8337</v>
      </c>
      <c r="R1214" t="s">
        <v>8338</v>
      </c>
      <c r="S1214" s="5">
        <f t="shared" si="74"/>
        <v>129.04</v>
      </c>
      <c r="T1214" s="4">
        <f t="shared" si="75"/>
        <v>38.867469879518069</v>
      </c>
    </row>
    <row r="1215" spans="1:20" ht="60" x14ac:dyDescent="0.25">
      <c r="A1215" s="3">
        <v>1213</v>
      </c>
      <c r="B1215" s="1" t="s">
        <v>1214</v>
      </c>
      <c r="C1215" s="1" t="s">
        <v>5322</v>
      </c>
      <c r="D1215">
        <v>6500</v>
      </c>
      <c r="E121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s="9">
        <f t="shared" si="72"/>
        <v>42766.755787037036</v>
      </c>
      <c r="L1215" s="9">
        <f t="shared" si="73"/>
        <v>42731.755787037036</v>
      </c>
      <c r="M1215" t="b">
        <v>0</v>
      </c>
      <c r="N1215">
        <v>108</v>
      </c>
      <c r="O1215" t="b">
        <v>1</v>
      </c>
      <c r="P1215" t="s">
        <v>8284</v>
      </c>
      <c r="Q1215" t="s">
        <v>8337</v>
      </c>
      <c r="R1215" t="s">
        <v>8338</v>
      </c>
      <c r="S1215" s="5">
        <f t="shared" si="74"/>
        <v>102.23076923076924</v>
      </c>
      <c r="T1215" s="4">
        <f t="shared" si="75"/>
        <v>61.527777777777779</v>
      </c>
    </row>
    <row r="1216" spans="1:20" ht="60" x14ac:dyDescent="0.25">
      <c r="A1216" s="3">
        <v>1214</v>
      </c>
      <c r="B1216" s="1" t="s">
        <v>1215</v>
      </c>
      <c r="C1216" s="1" t="s">
        <v>5323</v>
      </c>
      <c r="D1216">
        <v>2000</v>
      </c>
      <c r="E121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s="9">
        <f t="shared" si="72"/>
        <v>42164.840335648143</v>
      </c>
      <c r="L1216" s="9">
        <f t="shared" si="73"/>
        <v>42104.840335648143</v>
      </c>
      <c r="M1216" t="b">
        <v>0</v>
      </c>
      <c r="N1216">
        <v>25</v>
      </c>
      <c r="O1216" t="b">
        <v>1</v>
      </c>
      <c r="P1216" t="s">
        <v>8284</v>
      </c>
      <c r="Q1216" t="s">
        <v>8337</v>
      </c>
      <c r="R1216" t="s">
        <v>8338</v>
      </c>
      <c r="S1216" s="5">
        <f t="shared" si="74"/>
        <v>131.80000000000001</v>
      </c>
      <c r="T1216" s="4">
        <f t="shared" si="75"/>
        <v>105.44</v>
      </c>
    </row>
    <row r="1217" spans="1:20" ht="60" x14ac:dyDescent="0.25">
      <c r="A1217" s="3">
        <v>1215</v>
      </c>
      <c r="B1217" s="1" t="s">
        <v>1216</v>
      </c>
      <c r="C1217" s="1" t="s">
        <v>5324</v>
      </c>
      <c r="D1217">
        <v>5000</v>
      </c>
      <c r="E121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s="9">
        <f t="shared" si="72"/>
        <v>41789.923101851848</v>
      </c>
      <c r="L1217" s="9">
        <f t="shared" si="73"/>
        <v>41759.923101851848</v>
      </c>
      <c r="M1217" t="b">
        <v>0</v>
      </c>
      <c r="N1217">
        <v>549</v>
      </c>
      <c r="O1217" t="b">
        <v>1</v>
      </c>
      <c r="P1217" t="s">
        <v>8284</v>
      </c>
      <c r="Q1217" t="s">
        <v>8337</v>
      </c>
      <c r="R1217" t="s">
        <v>8338</v>
      </c>
      <c r="S1217" s="5">
        <f t="shared" si="74"/>
        <v>786.0802000000001</v>
      </c>
      <c r="T1217" s="4">
        <f t="shared" si="75"/>
        <v>71.592003642987251</v>
      </c>
    </row>
    <row r="1218" spans="1:20" ht="30" x14ac:dyDescent="0.25">
      <c r="A1218" s="3">
        <v>1216</v>
      </c>
      <c r="B1218" s="1" t="s">
        <v>1217</v>
      </c>
      <c r="C1218" s="1" t="s">
        <v>5325</v>
      </c>
      <c r="D1218">
        <v>14000</v>
      </c>
      <c r="E121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s="9">
        <f t="shared" si="72"/>
        <v>42279.960416666669</v>
      </c>
      <c r="L1218" s="9">
        <f t="shared" si="73"/>
        <v>42247.616400462968</v>
      </c>
      <c r="M1218" t="b">
        <v>0</v>
      </c>
      <c r="N1218">
        <v>222</v>
      </c>
      <c r="O1218" t="b">
        <v>1</v>
      </c>
      <c r="P1218" t="s">
        <v>8284</v>
      </c>
      <c r="Q1218" t="s">
        <v>8337</v>
      </c>
      <c r="R1218" t="s">
        <v>8338</v>
      </c>
      <c r="S1218" s="5">
        <f t="shared" si="74"/>
        <v>145.70000000000002</v>
      </c>
      <c r="T1218" s="4">
        <f t="shared" si="75"/>
        <v>91.882882882882882</v>
      </c>
    </row>
    <row r="1219" spans="1:20" ht="45" x14ac:dyDescent="0.25">
      <c r="A1219" s="3">
        <v>1217</v>
      </c>
      <c r="B1219" s="1" t="s">
        <v>1218</v>
      </c>
      <c r="C1219" s="1" t="s">
        <v>5326</v>
      </c>
      <c r="D1219">
        <v>26500</v>
      </c>
      <c r="E1219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s="9">
        <f t="shared" ref="K1219:K1282" si="76">(((I1219/60)/60)/24)+DATE(1970,1,1)</f>
        <v>42565.809490740736</v>
      </c>
      <c r="L1219" s="9">
        <f t="shared" ref="L1219:L1282" si="77">(((J1219/60)/60)/24)+DATE(1970,1,1)</f>
        <v>42535.809490740736</v>
      </c>
      <c r="M1219" t="b">
        <v>0</v>
      </c>
      <c r="N1219">
        <v>183</v>
      </c>
      <c r="O1219" t="b">
        <v>1</v>
      </c>
      <c r="P1219" t="s">
        <v>8284</v>
      </c>
      <c r="Q1219" t="s">
        <v>8337</v>
      </c>
      <c r="R1219" t="s">
        <v>8338</v>
      </c>
      <c r="S1219" s="5">
        <f t="shared" ref="S1219:S1282" si="78">+(E1219/D1219)*100</f>
        <v>102.60000000000001</v>
      </c>
      <c r="T1219" s="4">
        <f t="shared" ref="T1219:T1282" si="79">+E1219/N1219</f>
        <v>148.57377049180329</v>
      </c>
    </row>
    <row r="1220" spans="1:20" ht="60" x14ac:dyDescent="0.25">
      <c r="A1220" s="3">
        <v>1218</v>
      </c>
      <c r="B1220" s="1" t="s">
        <v>1219</v>
      </c>
      <c r="C1220" s="1" t="s">
        <v>5327</v>
      </c>
      <c r="D1220">
        <v>9000</v>
      </c>
      <c r="E1220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s="9">
        <f t="shared" si="76"/>
        <v>42309.125</v>
      </c>
      <c r="L1220" s="9">
        <f t="shared" si="77"/>
        <v>42278.662037037036</v>
      </c>
      <c r="M1220" t="b">
        <v>0</v>
      </c>
      <c r="N1220">
        <v>89</v>
      </c>
      <c r="O1220" t="b">
        <v>1</v>
      </c>
      <c r="P1220" t="s">
        <v>8284</v>
      </c>
      <c r="Q1220" t="s">
        <v>8337</v>
      </c>
      <c r="R1220" t="s">
        <v>8338</v>
      </c>
      <c r="S1220" s="5">
        <f t="shared" si="78"/>
        <v>172.27777777777777</v>
      </c>
      <c r="T1220" s="4">
        <f t="shared" si="79"/>
        <v>174.2134831460674</v>
      </c>
    </row>
    <row r="1221" spans="1:20" ht="45" x14ac:dyDescent="0.25">
      <c r="A1221" s="3">
        <v>1219</v>
      </c>
      <c r="B1221" s="1" t="s">
        <v>1220</v>
      </c>
      <c r="C1221" s="1" t="s">
        <v>5328</v>
      </c>
      <c r="D1221">
        <v>16350</v>
      </c>
      <c r="E1221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s="9">
        <f t="shared" si="76"/>
        <v>42663.461956018517</v>
      </c>
      <c r="L1221" s="9">
        <f t="shared" si="77"/>
        <v>42633.461956018517</v>
      </c>
      <c r="M1221" t="b">
        <v>0</v>
      </c>
      <c r="N1221">
        <v>253</v>
      </c>
      <c r="O1221" t="b">
        <v>1</v>
      </c>
      <c r="P1221" t="s">
        <v>8284</v>
      </c>
      <c r="Q1221" t="s">
        <v>8337</v>
      </c>
      <c r="R1221" t="s">
        <v>8338</v>
      </c>
      <c r="S1221" s="5">
        <f t="shared" si="78"/>
        <v>159.16819571865443</v>
      </c>
      <c r="T1221" s="4">
        <f t="shared" si="79"/>
        <v>102.86166007905139</v>
      </c>
    </row>
    <row r="1222" spans="1:20" ht="45" x14ac:dyDescent="0.25">
      <c r="A1222" s="3">
        <v>1220</v>
      </c>
      <c r="B1222" s="1" t="s">
        <v>1221</v>
      </c>
      <c r="C1222" s="1" t="s">
        <v>5329</v>
      </c>
      <c r="D1222">
        <v>15000</v>
      </c>
      <c r="E1222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s="9">
        <f t="shared" si="76"/>
        <v>42241.628611111111</v>
      </c>
      <c r="L1222" s="9">
        <f t="shared" si="77"/>
        <v>42211.628611111111</v>
      </c>
      <c r="M1222" t="b">
        <v>0</v>
      </c>
      <c r="N1222">
        <v>140</v>
      </c>
      <c r="O1222" t="b">
        <v>1</v>
      </c>
      <c r="P1222" t="s">
        <v>8284</v>
      </c>
      <c r="Q1222" t="s">
        <v>8337</v>
      </c>
      <c r="R1222" t="s">
        <v>8338</v>
      </c>
      <c r="S1222" s="5">
        <f t="shared" si="78"/>
        <v>103.76666666666668</v>
      </c>
      <c r="T1222" s="4">
        <f t="shared" si="79"/>
        <v>111.17857142857143</v>
      </c>
    </row>
    <row r="1223" spans="1:20" ht="60" x14ac:dyDescent="0.25">
      <c r="A1223" s="3">
        <v>1221</v>
      </c>
      <c r="B1223" s="1" t="s">
        <v>1222</v>
      </c>
      <c r="C1223" s="1" t="s">
        <v>5330</v>
      </c>
      <c r="D1223">
        <v>2200</v>
      </c>
      <c r="E1223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s="9">
        <f t="shared" si="76"/>
        <v>42708</v>
      </c>
      <c r="L1223" s="9">
        <f t="shared" si="77"/>
        <v>42680.47555555556</v>
      </c>
      <c r="M1223" t="b">
        <v>0</v>
      </c>
      <c r="N1223">
        <v>103</v>
      </c>
      <c r="O1223" t="b">
        <v>1</v>
      </c>
      <c r="P1223" t="s">
        <v>8284</v>
      </c>
      <c r="Q1223" t="s">
        <v>8337</v>
      </c>
      <c r="R1223" t="s">
        <v>8338</v>
      </c>
      <c r="S1223" s="5">
        <f t="shared" si="78"/>
        <v>111.40954545454547</v>
      </c>
      <c r="T1223" s="4">
        <f t="shared" si="79"/>
        <v>23.796213592233013</v>
      </c>
    </row>
    <row r="1224" spans="1:20" ht="30" x14ac:dyDescent="0.25">
      <c r="A1224" s="3">
        <v>1222</v>
      </c>
      <c r="B1224" s="1" t="s">
        <v>1223</v>
      </c>
      <c r="C1224" s="1" t="s">
        <v>5331</v>
      </c>
      <c r="D1224">
        <v>4000</v>
      </c>
      <c r="E122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s="9">
        <f t="shared" si="76"/>
        <v>42461.166666666672</v>
      </c>
      <c r="L1224" s="9">
        <f t="shared" si="77"/>
        <v>42430.720451388886</v>
      </c>
      <c r="M1224" t="b">
        <v>0</v>
      </c>
      <c r="N1224">
        <v>138</v>
      </c>
      <c r="O1224" t="b">
        <v>1</v>
      </c>
      <c r="P1224" t="s">
        <v>8284</v>
      </c>
      <c r="Q1224" t="s">
        <v>8337</v>
      </c>
      <c r="R1224" t="s">
        <v>8338</v>
      </c>
      <c r="S1224" s="5">
        <f t="shared" si="78"/>
        <v>280.375</v>
      </c>
      <c r="T1224" s="4">
        <f t="shared" si="79"/>
        <v>81.268115942028984</v>
      </c>
    </row>
    <row r="1225" spans="1:20" ht="45" x14ac:dyDescent="0.25">
      <c r="A1225" s="3">
        <v>1223</v>
      </c>
      <c r="B1225" s="1" t="s">
        <v>1224</v>
      </c>
      <c r="C1225" s="1" t="s">
        <v>5332</v>
      </c>
      <c r="D1225">
        <v>19800</v>
      </c>
      <c r="E122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s="9">
        <f t="shared" si="76"/>
        <v>42684.218854166669</v>
      </c>
      <c r="L1225" s="9">
        <f t="shared" si="77"/>
        <v>42654.177187499998</v>
      </c>
      <c r="M1225" t="b">
        <v>0</v>
      </c>
      <c r="N1225">
        <v>191</v>
      </c>
      <c r="O1225" t="b">
        <v>1</v>
      </c>
      <c r="P1225" t="s">
        <v>8284</v>
      </c>
      <c r="Q1225" t="s">
        <v>8337</v>
      </c>
      <c r="R1225" t="s">
        <v>8338</v>
      </c>
      <c r="S1225" s="5">
        <f t="shared" si="78"/>
        <v>112.10606060606061</v>
      </c>
      <c r="T1225" s="4">
        <f t="shared" si="79"/>
        <v>116.21465968586388</v>
      </c>
    </row>
    <row r="1226" spans="1:20" ht="30" x14ac:dyDescent="0.25">
      <c r="A1226" s="3">
        <v>1224</v>
      </c>
      <c r="B1226" s="1" t="s">
        <v>1225</v>
      </c>
      <c r="C1226" s="1" t="s">
        <v>5333</v>
      </c>
      <c r="D1226">
        <v>15000</v>
      </c>
      <c r="E122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s="9">
        <f t="shared" si="76"/>
        <v>41796.549791666665</v>
      </c>
      <c r="L1226" s="9">
        <f t="shared" si="77"/>
        <v>41736.549791666665</v>
      </c>
      <c r="M1226" t="b">
        <v>0</v>
      </c>
      <c r="N1226">
        <v>18</v>
      </c>
      <c r="O1226" t="b">
        <v>0</v>
      </c>
      <c r="P1226" t="s">
        <v>8285</v>
      </c>
      <c r="Q1226" t="s">
        <v>8324</v>
      </c>
      <c r="R1226" t="s">
        <v>8339</v>
      </c>
      <c r="S1226" s="5">
        <f t="shared" si="78"/>
        <v>7.0666666666666673</v>
      </c>
      <c r="T1226" s="4">
        <f t="shared" si="79"/>
        <v>58.888888888888886</v>
      </c>
    </row>
    <row r="1227" spans="1:20" ht="60" x14ac:dyDescent="0.25">
      <c r="A1227" s="3">
        <v>1225</v>
      </c>
      <c r="B1227" s="1" t="s">
        <v>1226</v>
      </c>
      <c r="C1227" s="1" t="s">
        <v>5334</v>
      </c>
      <c r="D1227">
        <v>3000</v>
      </c>
      <c r="E122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s="9">
        <f t="shared" si="76"/>
        <v>41569.905995370369</v>
      </c>
      <c r="L1227" s="9">
        <f t="shared" si="77"/>
        <v>41509.905995370369</v>
      </c>
      <c r="M1227" t="b">
        <v>0</v>
      </c>
      <c r="N1227">
        <v>3</v>
      </c>
      <c r="O1227" t="b">
        <v>0</v>
      </c>
      <c r="P1227" t="s">
        <v>8285</v>
      </c>
      <c r="Q1227" t="s">
        <v>8324</v>
      </c>
      <c r="R1227" t="s">
        <v>8339</v>
      </c>
      <c r="S1227" s="5">
        <f t="shared" si="78"/>
        <v>4.3999999999999995</v>
      </c>
      <c r="T1227" s="4">
        <f t="shared" si="79"/>
        <v>44</v>
      </c>
    </row>
    <row r="1228" spans="1:20" ht="45" x14ac:dyDescent="0.25">
      <c r="A1228" s="3">
        <v>1226</v>
      </c>
      <c r="B1228" s="1" t="s">
        <v>1227</v>
      </c>
      <c r="C1228" s="1" t="s">
        <v>5335</v>
      </c>
      <c r="D1228">
        <v>50000</v>
      </c>
      <c r="E122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s="9">
        <f t="shared" si="76"/>
        <v>41750.041666666664</v>
      </c>
      <c r="L1228" s="9">
        <f t="shared" si="77"/>
        <v>41715.874780092592</v>
      </c>
      <c r="M1228" t="b">
        <v>0</v>
      </c>
      <c r="N1228">
        <v>40</v>
      </c>
      <c r="O1228" t="b">
        <v>0</v>
      </c>
      <c r="P1228" t="s">
        <v>8285</v>
      </c>
      <c r="Q1228" t="s">
        <v>8324</v>
      </c>
      <c r="R1228" t="s">
        <v>8339</v>
      </c>
      <c r="S1228" s="5">
        <f t="shared" si="78"/>
        <v>3.8739999999999997</v>
      </c>
      <c r="T1228" s="4">
        <f t="shared" si="79"/>
        <v>48.424999999999997</v>
      </c>
    </row>
    <row r="1229" spans="1:20" ht="60" x14ac:dyDescent="0.25">
      <c r="A1229" s="3">
        <v>1227</v>
      </c>
      <c r="B1229" s="1" t="s">
        <v>1228</v>
      </c>
      <c r="C1229" s="1" t="s">
        <v>5336</v>
      </c>
      <c r="D1229">
        <v>2000</v>
      </c>
      <c r="E1229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s="9">
        <f t="shared" si="76"/>
        <v>41858.291666666664</v>
      </c>
      <c r="L1229" s="9">
        <f t="shared" si="77"/>
        <v>41827.919166666667</v>
      </c>
      <c r="M1229" t="b">
        <v>0</v>
      </c>
      <c r="N1229">
        <v>0</v>
      </c>
      <c r="O1229" t="b">
        <v>0</v>
      </c>
      <c r="P1229" t="s">
        <v>8285</v>
      </c>
      <c r="Q1229" t="s">
        <v>8324</v>
      </c>
      <c r="R1229" t="s">
        <v>8339</v>
      </c>
      <c r="S1229" s="5">
        <f t="shared" si="78"/>
        <v>0</v>
      </c>
      <c r="T1229" s="4" t="e">
        <f t="shared" si="79"/>
        <v>#DIV/0!</v>
      </c>
    </row>
    <row r="1230" spans="1:20" ht="45" x14ac:dyDescent="0.25">
      <c r="A1230" s="3">
        <v>1228</v>
      </c>
      <c r="B1230" s="1" t="s">
        <v>1229</v>
      </c>
      <c r="C1230" s="1" t="s">
        <v>5337</v>
      </c>
      <c r="D1230">
        <v>5000</v>
      </c>
      <c r="E1230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s="9">
        <f t="shared" si="76"/>
        <v>40814.729259259257</v>
      </c>
      <c r="L1230" s="9">
        <f t="shared" si="77"/>
        <v>40754.729259259257</v>
      </c>
      <c r="M1230" t="b">
        <v>0</v>
      </c>
      <c r="N1230">
        <v>24</v>
      </c>
      <c r="O1230" t="b">
        <v>0</v>
      </c>
      <c r="P1230" t="s">
        <v>8285</v>
      </c>
      <c r="Q1230" t="s">
        <v>8324</v>
      </c>
      <c r="R1230" t="s">
        <v>8339</v>
      </c>
      <c r="S1230" s="5">
        <f t="shared" si="78"/>
        <v>29.299999999999997</v>
      </c>
      <c r="T1230" s="4">
        <f t="shared" si="79"/>
        <v>61.041666666666664</v>
      </c>
    </row>
    <row r="1231" spans="1:20" ht="60" x14ac:dyDescent="0.25">
      <c r="A1231" s="3">
        <v>1229</v>
      </c>
      <c r="B1231" s="1" t="s">
        <v>1230</v>
      </c>
      <c r="C1231" s="1" t="s">
        <v>5338</v>
      </c>
      <c r="D1231">
        <v>2750</v>
      </c>
      <c r="E1231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s="9">
        <f t="shared" si="76"/>
        <v>41015.666666666664</v>
      </c>
      <c r="L1231" s="9">
        <f t="shared" si="77"/>
        <v>40985.459803240738</v>
      </c>
      <c r="M1231" t="b">
        <v>0</v>
      </c>
      <c r="N1231">
        <v>1</v>
      </c>
      <c r="O1231" t="b">
        <v>0</v>
      </c>
      <c r="P1231" t="s">
        <v>8285</v>
      </c>
      <c r="Q1231" t="s">
        <v>8324</v>
      </c>
      <c r="R1231" t="s">
        <v>8339</v>
      </c>
      <c r="S1231" s="5">
        <f t="shared" si="78"/>
        <v>0.90909090909090906</v>
      </c>
      <c r="T1231" s="4">
        <f t="shared" si="79"/>
        <v>25</v>
      </c>
    </row>
    <row r="1232" spans="1:20" ht="45" x14ac:dyDescent="0.25">
      <c r="A1232" s="3">
        <v>1230</v>
      </c>
      <c r="B1232" s="1" t="s">
        <v>1231</v>
      </c>
      <c r="C1232" s="1" t="s">
        <v>5339</v>
      </c>
      <c r="D1232">
        <v>500000</v>
      </c>
      <c r="E1232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s="9">
        <f t="shared" si="76"/>
        <v>40598.972569444442</v>
      </c>
      <c r="L1232" s="9">
        <f t="shared" si="77"/>
        <v>40568.972569444442</v>
      </c>
      <c r="M1232" t="b">
        <v>0</v>
      </c>
      <c r="N1232">
        <v>0</v>
      </c>
      <c r="O1232" t="b">
        <v>0</v>
      </c>
      <c r="P1232" t="s">
        <v>8285</v>
      </c>
      <c r="Q1232" t="s">
        <v>8324</v>
      </c>
      <c r="R1232" t="s">
        <v>8339</v>
      </c>
      <c r="S1232" s="5">
        <f t="shared" si="78"/>
        <v>0</v>
      </c>
      <c r="T1232" s="4" t="e">
        <f t="shared" si="79"/>
        <v>#DIV/0!</v>
      </c>
    </row>
    <row r="1233" spans="1:20" ht="45" x14ac:dyDescent="0.25">
      <c r="A1233" s="3">
        <v>1231</v>
      </c>
      <c r="B1233" s="1" t="s">
        <v>1232</v>
      </c>
      <c r="C1233" s="1" t="s">
        <v>5340</v>
      </c>
      <c r="D1233">
        <v>5000</v>
      </c>
      <c r="E1233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s="9">
        <f t="shared" si="76"/>
        <v>42244.041666666672</v>
      </c>
      <c r="L1233" s="9">
        <f t="shared" si="77"/>
        <v>42193.941759259258</v>
      </c>
      <c r="M1233" t="b">
        <v>0</v>
      </c>
      <c r="N1233">
        <v>0</v>
      </c>
      <c r="O1233" t="b">
        <v>0</v>
      </c>
      <c r="P1233" t="s">
        <v>8285</v>
      </c>
      <c r="Q1233" t="s">
        <v>8324</v>
      </c>
      <c r="R1233" t="s">
        <v>8339</v>
      </c>
      <c r="S1233" s="5">
        <f t="shared" si="78"/>
        <v>0</v>
      </c>
      <c r="T1233" s="4" t="e">
        <f t="shared" si="79"/>
        <v>#DIV/0!</v>
      </c>
    </row>
    <row r="1234" spans="1:20" ht="60" x14ac:dyDescent="0.25">
      <c r="A1234" s="3">
        <v>1232</v>
      </c>
      <c r="B1234" s="1" t="s">
        <v>1233</v>
      </c>
      <c r="C1234" s="1" t="s">
        <v>5341</v>
      </c>
      <c r="D1234">
        <v>5000</v>
      </c>
      <c r="E123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s="9">
        <f t="shared" si="76"/>
        <v>41553.848032407412</v>
      </c>
      <c r="L1234" s="9">
        <f t="shared" si="77"/>
        <v>41506.848032407412</v>
      </c>
      <c r="M1234" t="b">
        <v>0</v>
      </c>
      <c r="N1234">
        <v>1</v>
      </c>
      <c r="O1234" t="b">
        <v>0</v>
      </c>
      <c r="P1234" t="s">
        <v>8285</v>
      </c>
      <c r="Q1234" t="s">
        <v>8324</v>
      </c>
      <c r="R1234" t="s">
        <v>8339</v>
      </c>
      <c r="S1234" s="5">
        <f t="shared" si="78"/>
        <v>0.8</v>
      </c>
      <c r="T1234" s="4">
        <f t="shared" si="79"/>
        <v>40</v>
      </c>
    </row>
    <row r="1235" spans="1:20" ht="60" x14ac:dyDescent="0.25">
      <c r="A1235" s="3">
        <v>1233</v>
      </c>
      <c r="B1235" s="1" t="s">
        <v>1234</v>
      </c>
      <c r="C1235" s="1" t="s">
        <v>5342</v>
      </c>
      <c r="D1235">
        <v>1000</v>
      </c>
      <c r="E123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s="9">
        <f t="shared" si="76"/>
        <v>40960.948773148149</v>
      </c>
      <c r="L1235" s="9">
        <f t="shared" si="77"/>
        <v>40939.948773148149</v>
      </c>
      <c r="M1235" t="b">
        <v>0</v>
      </c>
      <c r="N1235">
        <v>6</v>
      </c>
      <c r="O1235" t="b">
        <v>0</v>
      </c>
      <c r="P1235" t="s">
        <v>8285</v>
      </c>
      <c r="Q1235" t="s">
        <v>8324</v>
      </c>
      <c r="R1235" t="s">
        <v>8339</v>
      </c>
      <c r="S1235" s="5">
        <f t="shared" si="78"/>
        <v>11.600000000000001</v>
      </c>
      <c r="T1235" s="4">
        <f t="shared" si="79"/>
        <v>19.333333333333332</v>
      </c>
    </row>
    <row r="1236" spans="1:20" ht="45" x14ac:dyDescent="0.25">
      <c r="A1236" s="3">
        <v>1234</v>
      </c>
      <c r="B1236" s="1" t="s">
        <v>1235</v>
      </c>
      <c r="C1236" s="1" t="s">
        <v>5343</v>
      </c>
      <c r="D1236">
        <v>50000</v>
      </c>
      <c r="E123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s="9">
        <f t="shared" si="76"/>
        <v>42037.788680555561</v>
      </c>
      <c r="L1236" s="9">
        <f t="shared" si="77"/>
        <v>42007.788680555561</v>
      </c>
      <c r="M1236" t="b">
        <v>0</v>
      </c>
      <c r="N1236">
        <v>0</v>
      </c>
      <c r="O1236" t="b">
        <v>0</v>
      </c>
      <c r="P1236" t="s">
        <v>8285</v>
      </c>
      <c r="Q1236" t="s">
        <v>8324</v>
      </c>
      <c r="R1236" t="s">
        <v>8339</v>
      </c>
      <c r="S1236" s="5">
        <f t="shared" si="78"/>
        <v>0</v>
      </c>
      <c r="T1236" s="4" t="e">
        <f t="shared" si="79"/>
        <v>#DIV/0!</v>
      </c>
    </row>
    <row r="1237" spans="1:20" ht="60" x14ac:dyDescent="0.25">
      <c r="A1237" s="3">
        <v>1235</v>
      </c>
      <c r="B1237" s="1" t="s">
        <v>1236</v>
      </c>
      <c r="C1237" s="1" t="s">
        <v>5344</v>
      </c>
      <c r="D1237">
        <v>7534</v>
      </c>
      <c r="E123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s="9">
        <f t="shared" si="76"/>
        <v>41623.135405092595</v>
      </c>
      <c r="L1237" s="9">
        <f t="shared" si="77"/>
        <v>41583.135405092595</v>
      </c>
      <c r="M1237" t="b">
        <v>0</v>
      </c>
      <c r="N1237">
        <v>6</v>
      </c>
      <c r="O1237" t="b">
        <v>0</v>
      </c>
      <c r="P1237" t="s">
        <v>8285</v>
      </c>
      <c r="Q1237" t="s">
        <v>8324</v>
      </c>
      <c r="R1237" t="s">
        <v>8339</v>
      </c>
      <c r="S1237" s="5">
        <f t="shared" si="78"/>
        <v>2.7873639500929119</v>
      </c>
      <c r="T1237" s="4">
        <f t="shared" si="79"/>
        <v>35</v>
      </c>
    </row>
    <row r="1238" spans="1:20" ht="30" x14ac:dyDescent="0.25">
      <c r="A1238" s="3">
        <v>1236</v>
      </c>
      <c r="B1238" s="1" t="s">
        <v>1237</v>
      </c>
      <c r="C1238" s="1" t="s">
        <v>5345</v>
      </c>
      <c r="D1238">
        <v>2500</v>
      </c>
      <c r="E123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s="9">
        <f t="shared" si="76"/>
        <v>41118.666666666664</v>
      </c>
      <c r="L1238" s="9">
        <f t="shared" si="77"/>
        <v>41110.680138888885</v>
      </c>
      <c r="M1238" t="b">
        <v>0</v>
      </c>
      <c r="N1238">
        <v>0</v>
      </c>
      <c r="O1238" t="b">
        <v>0</v>
      </c>
      <c r="P1238" t="s">
        <v>8285</v>
      </c>
      <c r="Q1238" t="s">
        <v>8324</v>
      </c>
      <c r="R1238" t="s">
        <v>8339</v>
      </c>
      <c r="S1238" s="5">
        <f t="shared" si="78"/>
        <v>0</v>
      </c>
      <c r="T1238" s="4" t="e">
        <f t="shared" si="79"/>
        <v>#DIV/0!</v>
      </c>
    </row>
    <row r="1239" spans="1:20" ht="60" x14ac:dyDescent="0.25">
      <c r="A1239" s="3">
        <v>1237</v>
      </c>
      <c r="B1239" s="1" t="s">
        <v>1238</v>
      </c>
      <c r="C1239" s="1" t="s">
        <v>5346</v>
      </c>
      <c r="D1239">
        <v>25000</v>
      </c>
      <c r="E1239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s="9">
        <f t="shared" si="76"/>
        <v>41145.283159722225</v>
      </c>
      <c r="L1239" s="9">
        <f t="shared" si="77"/>
        <v>41125.283159722225</v>
      </c>
      <c r="M1239" t="b">
        <v>0</v>
      </c>
      <c r="N1239">
        <v>0</v>
      </c>
      <c r="O1239" t="b">
        <v>0</v>
      </c>
      <c r="P1239" t="s">
        <v>8285</v>
      </c>
      <c r="Q1239" t="s">
        <v>8324</v>
      </c>
      <c r="R1239" t="s">
        <v>8339</v>
      </c>
      <c r="S1239" s="5">
        <f t="shared" si="78"/>
        <v>0</v>
      </c>
      <c r="T1239" s="4" t="e">
        <f t="shared" si="79"/>
        <v>#DIV/0!</v>
      </c>
    </row>
    <row r="1240" spans="1:20" ht="60" x14ac:dyDescent="0.25">
      <c r="A1240" s="3">
        <v>1238</v>
      </c>
      <c r="B1240" s="1" t="s">
        <v>1239</v>
      </c>
      <c r="C1240" s="1" t="s">
        <v>5347</v>
      </c>
      <c r="D1240">
        <v>1000</v>
      </c>
      <c r="E1240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s="9">
        <f t="shared" si="76"/>
        <v>40761.61037037037</v>
      </c>
      <c r="L1240" s="9">
        <f t="shared" si="77"/>
        <v>40731.61037037037</v>
      </c>
      <c r="M1240" t="b">
        <v>0</v>
      </c>
      <c r="N1240">
        <v>3</v>
      </c>
      <c r="O1240" t="b">
        <v>0</v>
      </c>
      <c r="P1240" t="s">
        <v>8285</v>
      </c>
      <c r="Q1240" t="s">
        <v>8324</v>
      </c>
      <c r="R1240" t="s">
        <v>8339</v>
      </c>
      <c r="S1240" s="5">
        <f t="shared" si="78"/>
        <v>17.8</v>
      </c>
      <c r="T1240" s="4">
        <f t="shared" si="79"/>
        <v>59.333333333333336</v>
      </c>
    </row>
    <row r="1241" spans="1:20" ht="30" x14ac:dyDescent="0.25">
      <c r="A1241" s="3">
        <v>1239</v>
      </c>
      <c r="B1241" s="1" t="s">
        <v>1240</v>
      </c>
      <c r="C1241" s="1" t="s">
        <v>5348</v>
      </c>
      <c r="D1241">
        <v>2500</v>
      </c>
      <c r="E1241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s="9">
        <f t="shared" si="76"/>
        <v>40913.962581018517</v>
      </c>
      <c r="L1241" s="9">
        <f t="shared" si="77"/>
        <v>40883.962581018517</v>
      </c>
      <c r="M1241" t="b">
        <v>0</v>
      </c>
      <c r="N1241">
        <v>0</v>
      </c>
      <c r="O1241" t="b">
        <v>0</v>
      </c>
      <c r="P1241" t="s">
        <v>8285</v>
      </c>
      <c r="Q1241" t="s">
        <v>8324</v>
      </c>
      <c r="R1241" t="s">
        <v>8339</v>
      </c>
      <c r="S1241" s="5">
        <f t="shared" si="78"/>
        <v>0</v>
      </c>
      <c r="T1241" s="4" t="e">
        <f t="shared" si="79"/>
        <v>#DIV/0!</v>
      </c>
    </row>
    <row r="1242" spans="1:20" ht="45" x14ac:dyDescent="0.25">
      <c r="A1242" s="3">
        <v>1240</v>
      </c>
      <c r="B1242" s="1" t="s">
        <v>1241</v>
      </c>
      <c r="C1242" s="1" t="s">
        <v>5349</v>
      </c>
      <c r="D1242">
        <v>8000</v>
      </c>
      <c r="E1242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s="9">
        <f t="shared" si="76"/>
        <v>41467.910416666666</v>
      </c>
      <c r="L1242" s="9">
        <f t="shared" si="77"/>
        <v>41409.040011574078</v>
      </c>
      <c r="M1242" t="b">
        <v>0</v>
      </c>
      <c r="N1242">
        <v>8</v>
      </c>
      <c r="O1242" t="b">
        <v>0</v>
      </c>
      <c r="P1242" t="s">
        <v>8285</v>
      </c>
      <c r="Q1242" t="s">
        <v>8324</v>
      </c>
      <c r="R1242" t="s">
        <v>8339</v>
      </c>
      <c r="S1242" s="5">
        <f t="shared" si="78"/>
        <v>3.0124999999999997</v>
      </c>
      <c r="T1242" s="4">
        <f t="shared" si="79"/>
        <v>30.125</v>
      </c>
    </row>
    <row r="1243" spans="1:20" ht="60" x14ac:dyDescent="0.25">
      <c r="A1243" s="3">
        <v>1241</v>
      </c>
      <c r="B1243" s="1" t="s">
        <v>1242</v>
      </c>
      <c r="C1243" s="1" t="s">
        <v>5350</v>
      </c>
      <c r="D1243">
        <v>5000</v>
      </c>
      <c r="E1243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s="9">
        <f t="shared" si="76"/>
        <v>41946.249305555553</v>
      </c>
      <c r="L1243" s="9">
        <f t="shared" si="77"/>
        <v>41923.837731481479</v>
      </c>
      <c r="M1243" t="b">
        <v>0</v>
      </c>
      <c r="N1243">
        <v>34</v>
      </c>
      <c r="O1243" t="b">
        <v>0</v>
      </c>
      <c r="P1243" t="s">
        <v>8285</v>
      </c>
      <c r="Q1243" t="s">
        <v>8324</v>
      </c>
      <c r="R1243" t="s">
        <v>8339</v>
      </c>
      <c r="S1243" s="5">
        <f t="shared" si="78"/>
        <v>50.739999999999995</v>
      </c>
      <c r="T1243" s="4">
        <f t="shared" si="79"/>
        <v>74.617647058823536</v>
      </c>
    </row>
    <row r="1244" spans="1:20" ht="60" x14ac:dyDescent="0.25">
      <c r="A1244" s="3">
        <v>1242</v>
      </c>
      <c r="B1244" s="1" t="s">
        <v>1243</v>
      </c>
      <c r="C1244" s="1" t="s">
        <v>5351</v>
      </c>
      <c r="D1244">
        <v>911</v>
      </c>
      <c r="E124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s="9">
        <f t="shared" si="76"/>
        <v>40797.554166666669</v>
      </c>
      <c r="L1244" s="9">
        <f t="shared" si="77"/>
        <v>40782.165532407409</v>
      </c>
      <c r="M1244" t="b">
        <v>0</v>
      </c>
      <c r="N1244">
        <v>1</v>
      </c>
      <c r="O1244" t="b">
        <v>0</v>
      </c>
      <c r="P1244" t="s">
        <v>8285</v>
      </c>
      <c r="Q1244" t="s">
        <v>8324</v>
      </c>
      <c r="R1244" t="s">
        <v>8339</v>
      </c>
      <c r="S1244" s="5">
        <f t="shared" si="78"/>
        <v>0.54884742041712409</v>
      </c>
      <c r="T1244" s="4">
        <f t="shared" si="79"/>
        <v>5</v>
      </c>
    </row>
    <row r="1245" spans="1:20" ht="45" x14ac:dyDescent="0.25">
      <c r="A1245" s="3">
        <v>1243</v>
      </c>
      <c r="B1245" s="1" t="s">
        <v>1244</v>
      </c>
      <c r="C1245" s="1" t="s">
        <v>5352</v>
      </c>
      <c r="D1245">
        <v>12000</v>
      </c>
      <c r="E124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s="9">
        <f t="shared" si="76"/>
        <v>40732.875</v>
      </c>
      <c r="L1245" s="9">
        <f t="shared" si="77"/>
        <v>40671.879293981481</v>
      </c>
      <c r="M1245" t="b">
        <v>0</v>
      </c>
      <c r="N1245">
        <v>38</v>
      </c>
      <c r="O1245" t="b">
        <v>0</v>
      </c>
      <c r="P1245" t="s">
        <v>8285</v>
      </c>
      <c r="Q1245" t="s">
        <v>8324</v>
      </c>
      <c r="R1245" t="s">
        <v>8339</v>
      </c>
      <c r="S1245" s="5">
        <f t="shared" si="78"/>
        <v>14.091666666666667</v>
      </c>
      <c r="T1245" s="4">
        <f t="shared" si="79"/>
        <v>44.5</v>
      </c>
    </row>
    <row r="1246" spans="1:20" ht="45" x14ac:dyDescent="0.25">
      <c r="A1246" s="3">
        <v>1244</v>
      </c>
      <c r="B1246" s="1" t="s">
        <v>1245</v>
      </c>
      <c r="C1246" s="1" t="s">
        <v>5353</v>
      </c>
      <c r="D1246">
        <v>2000</v>
      </c>
      <c r="E124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s="9">
        <f t="shared" si="76"/>
        <v>41386.875</v>
      </c>
      <c r="L1246" s="9">
        <f t="shared" si="77"/>
        <v>41355.825497685182</v>
      </c>
      <c r="M1246" t="b">
        <v>1</v>
      </c>
      <c r="N1246">
        <v>45</v>
      </c>
      <c r="O1246" t="b">
        <v>1</v>
      </c>
      <c r="P1246" t="s">
        <v>8275</v>
      </c>
      <c r="Q1246" t="s">
        <v>8324</v>
      </c>
      <c r="R1246" t="s">
        <v>8325</v>
      </c>
      <c r="S1246" s="5">
        <f t="shared" si="78"/>
        <v>103.8</v>
      </c>
      <c r="T1246" s="4">
        <f t="shared" si="79"/>
        <v>46.133333333333333</v>
      </c>
    </row>
    <row r="1247" spans="1:20" ht="45" x14ac:dyDescent="0.25">
      <c r="A1247" s="3">
        <v>1245</v>
      </c>
      <c r="B1247" s="1" t="s">
        <v>1246</v>
      </c>
      <c r="C1247" s="1" t="s">
        <v>5354</v>
      </c>
      <c r="D1247">
        <v>2000</v>
      </c>
      <c r="E124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s="9">
        <f t="shared" si="76"/>
        <v>41804.599930555552</v>
      </c>
      <c r="L1247" s="9">
        <f t="shared" si="77"/>
        <v>41774.599930555552</v>
      </c>
      <c r="M1247" t="b">
        <v>1</v>
      </c>
      <c r="N1247">
        <v>17</v>
      </c>
      <c r="O1247" t="b">
        <v>1</v>
      </c>
      <c r="P1247" t="s">
        <v>8275</v>
      </c>
      <c r="Q1247" t="s">
        <v>8324</v>
      </c>
      <c r="R1247" t="s">
        <v>8325</v>
      </c>
      <c r="S1247" s="5">
        <f t="shared" si="78"/>
        <v>120.24999999999999</v>
      </c>
      <c r="T1247" s="4">
        <f t="shared" si="79"/>
        <v>141.47058823529412</v>
      </c>
    </row>
    <row r="1248" spans="1:20" ht="60" x14ac:dyDescent="0.25">
      <c r="A1248" s="3">
        <v>1246</v>
      </c>
      <c r="B1248" s="1" t="s">
        <v>1247</v>
      </c>
      <c r="C1248" s="1" t="s">
        <v>5355</v>
      </c>
      <c r="D1248">
        <v>2000</v>
      </c>
      <c r="E124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s="9">
        <f t="shared" si="76"/>
        <v>40883.085057870368</v>
      </c>
      <c r="L1248" s="9">
        <f t="shared" si="77"/>
        <v>40838.043391203704</v>
      </c>
      <c r="M1248" t="b">
        <v>1</v>
      </c>
      <c r="N1248">
        <v>31</v>
      </c>
      <c r="O1248" t="b">
        <v>1</v>
      </c>
      <c r="P1248" t="s">
        <v>8275</v>
      </c>
      <c r="Q1248" t="s">
        <v>8324</v>
      </c>
      <c r="R1248" t="s">
        <v>8325</v>
      </c>
      <c r="S1248" s="5">
        <f t="shared" si="78"/>
        <v>117</v>
      </c>
      <c r="T1248" s="4">
        <f t="shared" si="79"/>
        <v>75.483870967741936</v>
      </c>
    </row>
    <row r="1249" spans="1:20" ht="30" x14ac:dyDescent="0.25">
      <c r="A1249" s="3">
        <v>1247</v>
      </c>
      <c r="B1249" s="1" t="s">
        <v>1248</v>
      </c>
      <c r="C1249" s="1" t="s">
        <v>5356</v>
      </c>
      <c r="D1249">
        <v>3500</v>
      </c>
      <c r="E1249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s="9">
        <f t="shared" si="76"/>
        <v>41400.292303240742</v>
      </c>
      <c r="L1249" s="9">
        <f t="shared" si="77"/>
        <v>41370.292303240742</v>
      </c>
      <c r="M1249" t="b">
        <v>1</v>
      </c>
      <c r="N1249">
        <v>50</v>
      </c>
      <c r="O1249" t="b">
        <v>1</v>
      </c>
      <c r="P1249" t="s">
        <v>8275</v>
      </c>
      <c r="Q1249" t="s">
        <v>8324</v>
      </c>
      <c r="R1249" t="s">
        <v>8325</v>
      </c>
      <c r="S1249" s="5">
        <f t="shared" si="78"/>
        <v>122.14285714285715</v>
      </c>
      <c r="T1249" s="4">
        <f t="shared" si="79"/>
        <v>85.5</v>
      </c>
    </row>
    <row r="1250" spans="1:20" ht="45" x14ac:dyDescent="0.25">
      <c r="A1250" s="3">
        <v>1248</v>
      </c>
      <c r="B1250" s="1" t="s">
        <v>1249</v>
      </c>
      <c r="C1250" s="1" t="s">
        <v>5357</v>
      </c>
      <c r="D1250">
        <v>2500</v>
      </c>
      <c r="E1250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s="9">
        <f t="shared" si="76"/>
        <v>41803.290972222225</v>
      </c>
      <c r="L1250" s="9">
        <f t="shared" si="77"/>
        <v>41767.656863425924</v>
      </c>
      <c r="M1250" t="b">
        <v>1</v>
      </c>
      <c r="N1250">
        <v>59</v>
      </c>
      <c r="O1250" t="b">
        <v>1</v>
      </c>
      <c r="P1250" t="s">
        <v>8275</v>
      </c>
      <c r="Q1250" t="s">
        <v>8324</v>
      </c>
      <c r="R1250" t="s">
        <v>8325</v>
      </c>
      <c r="S1250" s="5">
        <f t="shared" si="78"/>
        <v>151.63999999999999</v>
      </c>
      <c r="T1250" s="4">
        <f t="shared" si="79"/>
        <v>64.254237288135599</v>
      </c>
    </row>
    <row r="1251" spans="1:20" ht="45" x14ac:dyDescent="0.25">
      <c r="A1251" s="3">
        <v>1249</v>
      </c>
      <c r="B1251" s="1" t="s">
        <v>1250</v>
      </c>
      <c r="C1251" s="1" t="s">
        <v>5358</v>
      </c>
      <c r="D1251">
        <v>5000</v>
      </c>
      <c r="E1251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s="9">
        <f t="shared" si="76"/>
        <v>41097.74086805556</v>
      </c>
      <c r="L1251" s="9">
        <f t="shared" si="77"/>
        <v>41067.74086805556</v>
      </c>
      <c r="M1251" t="b">
        <v>1</v>
      </c>
      <c r="N1251">
        <v>81</v>
      </c>
      <c r="O1251" t="b">
        <v>1</v>
      </c>
      <c r="P1251" t="s">
        <v>8275</v>
      </c>
      <c r="Q1251" t="s">
        <v>8324</v>
      </c>
      <c r="R1251" t="s">
        <v>8325</v>
      </c>
      <c r="S1251" s="5">
        <f t="shared" si="78"/>
        <v>104.44</v>
      </c>
      <c r="T1251" s="4">
        <f t="shared" si="79"/>
        <v>64.46913580246914</v>
      </c>
    </row>
    <row r="1252" spans="1:20" ht="60" x14ac:dyDescent="0.25">
      <c r="A1252" s="3">
        <v>1250</v>
      </c>
      <c r="B1252" s="1" t="s">
        <v>1251</v>
      </c>
      <c r="C1252" s="1" t="s">
        <v>5359</v>
      </c>
      <c r="D1252">
        <v>30000</v>
      </c>
      <c r="E1252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s="9">
        <f t="shared" si="76"/>
        <v>41888.64271990741</v>
      </c>
      <c r="L1252" s="9">
        <f t="shared" si="77"/>
        <v>41843.64271990741</v>
      </c>
      <c r="M1252" t="b">
        <v>1</v>
      </c>
      <c r="N1252">
        <v>508</v>
      </c>
      <c r="O1252" t="b">
        <v>1</v>
      </c>
      <c r="P1252" t="s">
        <v>8275</v>
      </c>
      <c r="Q1252" t="s">
        <v>8324</v>
      </c>
      <c r="R1252" t="s">
        <v>8325</v>
      </c>
      <c r="S1252" s="5">
        <f t="shared" si="78"/>
        <v>200.15333333333331</v>
      </c>
      <c r="T1252" s="4">
        <f t="shared" si="79"/>
        <v>118.2007874015748</v>
      </c>
    </row>
    <row r="1253" spans="1:20" ht="45" x14ac:dyDescent="0.25">
      <c r="A1253" s="3">
        <v>1251</v>
      </c>
      <c r="B1253" s="1" t="s">
        <v>1252</v>
      </c>
      <c r="C1253" s="1" t="s">
        <v>5360</v>
      </c>
      <c r="D1253">
        <v>6000</v>
      </c>
      <c r="E1253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s="9">
        <f t="shared" si="76"/>
        <v>40811.814432870371</v>
      </c>
      <c r="L1253" s="9">
        <f t="shared" si="77"/>
        <v>40751.814432870371</v>
      </c>
      <c r="M1253" t="b">
        <v>1</v>
      </c>
      <c r="N1253">
        <v>74</v>
      </c>
      <c r="O1253" t="b">
        <v>1</v>
      </c>
      <c r="P1253" t="s">
        <v>8275</v>
      </c>
      <c r="Q1253" t="s">
        <v>8324</v>
      </c>
      <c r="R1253" t="s">
        <v>8325</v>
      </c>
      <c r="S1253" s="5">
        <f t="shared" si="78"/>
        <v>101.8</v>
      </c>
      <c r="T1253" s="4">
        <f t="shared" si="79"/>
        <v>82.540540540540547</v>
      </c>
    </row>
    <row r="1254" spans="1:20" ht="45" x14ac:dyDescent="0.25">
      <c r="A1254" s="3">
        <v>1252</v>
      </c>
      <c r="B1254" s="1" t="s">
        <v>1253</v>
      </c>
      <c r="C1254" s="1" t="s">
        <v>5361</v>
      </c>
      <c r="D1254">
        <v>3500</v>
      </c>
      <c r="E125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s="9">
        <f t="shared" si="76"/>
        <v>41571.988067129627</v>
      </c>
      <c r="L1254" s="9">
        <f t="shared" si="77"/>
        <v>41543.988067129627</v>
      </c>
      <c r="M1254" t="b">
        <v>1</v>
      </c>
      <c r="N1254">
        <v>141</v>
      </c>
      <c r="O1254" t="b">
        <v>1</v>
      </c>
      <c r="P1254" t="s">
        <v>8275</v>
      </c>
      <c r="Q1254" t="s">
        <v>8324</v>
      </c>
      <c r="R1254" t="s">
        <v>8325</v>
      </c>
      <c r="S1254" s="5">
        <f t="shared" si="78"/>
        <v>137.65714285714284</v>
      </c>
      <c r="T1254" s="4">
        <f t="shared" si="79"/>
        <v>34.170212765957444</v>
      </c>
    </row>
    <row r="1255" spans="1:20" ht="60" x14ac:dyDescent="0.25">
      <c r="A1255" s="3">
        <v>1253</v>
      </c>
      <c r="B1255" s="1" t="s">
        <v>1254</v>
      </c>
      <c r="C1255" s="1" t="s">
        <v>5362</v>
      </c>
      <c r="D1255">
        <v>10</v>
      </c>
      <c r="E125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s="9">
        <f t="shared" si="76"/>
        <v>41885.783645833333</v>
      </c>
      <c r="L1255" s="9">
        <f t="shared" si="77"/>
        <v>41855.783645833333</v>
      </c>
      <c r="M1255" t="b">
        <v>1</v>
      </c>
      <c r="N1255">
        <v>711</v>
      </c>
      <c r="O1255" t="b">
        <v>1</v>
      </c>
      <c r="P1255" t="s">
        <v>8275</v>
      </c>
      <c r="Q1255" t="s">
        <v>8324</v>
      </c>
      <c r="R1255" t="s">
        <v>8325</v>
      </c>
      <c r="S1255" s="5">
        <f t="shared" si="78"/>
        <v>303833.2</v>
      </c>
      <c r="T1255" s="4">
        <f t="shared" si="79"/>
        <v>42.73322081575246</v>
      </c>
    </row>
    <row r="1256" spans="1:20" ht="60" x14ac:dyDescent="0.25">
      <c r="A1256" s="3">
        <v>1254</v>
      </c>
      <c r="B1256" s="1" t="s">
        <v>1255</v>
      </c>
      <c r="C1256" s="1" t="s">
        <v>5363</v>
      </c>
      <c r="D1256">
        <v>6700</v>
      </c>
      <c r="E125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s="9">
        <f t="shared" si="76"/>
        <v>40544.207638888889</v>
      </c>
      <c r="L1256" s="9">
        <f t="shared" si="77"/>
        <v>40487.621365740742</v>
      </c>
      <c r="M1256" t="b">
        <v>1</v>
      </c>
      <c r="N1256">
        <v>141</v>
      </c>
      <c r="O1256" t="b">
        <v>1</v>
      </c>
      <c r="P1256" t="s">
        <v>8275</v>
      </c>
      <c r="Q1256" t="s">
        <v>8324</v>
      </c>
      <c r="R1256" t="s">
        <v>8325</v>
      </c>
      <c r="S1256" s="5">
        <f t="shared" si="78"/>
        <v>198.85074626865671</v>
      </c>
      <c r="T1256" s="4">
        <f t="shared" si="79"/>
        <v>94.489361702127653</v>
      </c>
    </row>
    <row r="1257" spans="1:20" ht="45" x14ac:dyDescent="0.25">
      <c r="A1257" s="3">
        <v>1255</v>
      </c>
      <c r="B1257" s="1" t="s">
        <v>1256</v>
      </c>
      <c r="C1257" s="1" t="s">
        <v>5364</v>
      </c>
      <c r="D1257">
        <v>3000</v>
      </c>
      <c r="E125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s="9">
        <f t="shared" si="76"/>
        <v>41609.887175925927</v>
      </c>
      <c r="L1257" s="9">
        <f t="shared" si="77"/>
        <v>41579.845509259263</v>
      </c>
      <c r="M1257" t="b">
        <v>1</v>
      </c>
      <c r="N1257">
        <v>109</v>
      </c>
      <c r="O1257" t="b">
        <v>1</v>
      </c>
      <c r="P1257" t="s">
        <v>8275</v>
      </c>
      <c r="Q1257" t="s">
        <v>8324</v>
      </c>
      <c r="R1257" t="s">
        <v>8325</v>
      </c>
      <c r="S1257" s="5">
        <f t="shared" si="78"/>
        <v>202.36666666666667</v>
      </c>
      <c r="T1257" s="4">
        <f t="shared" si="79"/>
        <v>55.697247706422019</v>
      </c>
    </row>
    <row r="1258" spans="1:20" ht="60" x14ac:dyDescent="0.25">
      <c r="A1258" s="3">
        <v>1256</v>
      </c>
      <c r="B1258" s="1" t="s">
        <v>1257</v>
      </c>
      <c r="C1258" s="1" t="s">
        <v>5365</v>
      </c>
      <c r="D1258">
        <v>30000</v>
      </c>
      <c r="E125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s="9">
        <f t="shared" si="76"/>
        <v>40951.919340277782</v>
      </c>
      <c r="L1258" s="9">
        <f t="shared" si="77"/>
        <v>40921.919340277782</v>
      </c>
      <c r="M1258" t="b">
        <v>1</v>
      </c>
      <c r="N1258">
        <v>361</v>
      </c>
      <c r="O1258" t="b">
        <v>1</v>
      </c>
      <c r="P1258" t="s">
        <v>8275</v>
      </c>
      <c r="Q1258" t="s">
        <v>8324</v>
      </c>
      <c r="R1258" t="s">
        <v>8325</v>
      </c>
      <c r="S1258" s="5">
        <f t="shared" si="78"/>
        <v>117.96376666666666</v>
      </c>
      <c r="T1258" s="4">
        <f t="shared" si="79"/>
        <v>98.030831024930734</v>
      </c>
    </row>
    <row r="1259" spans="1:20" ht="60" x14ac:dyDescent="0.25">
      <c r="A1259" s="3">
        <v>1257</v>
      </c>
      <c r="B1259" s="1" t="s">
        <v>1258</v>
      </c>
      <c r="C1259" s="1" t="s">
        <v>5366</v>
      </c>
      <c r="D1259">
        <v>5500</v>
      </c>
      <c r="E1259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s="9">
        <f t="shared" si="76"/>
        <v>40636.043865740743</v>
      </c>
      <c r="L1259" s="9">
        <f t="shared" si="77"/>
        <v>40587.085532407407</v>
      </c>
      <c r="M1259" t="b">
        <v>1</v>
      </c>
      <c r="N1259">
        <v>176</v>
      </c>
      <c r="O1259" t="b">
        <v>1</v>
      </c>
      <c r="P1259" t="s">
        <v>8275</v>
      </c>
      <c r="Q1259" t="s">
        <v>8324</v>
      </c>
      <c r="R1259" t="s">
        <v>8325</v>
      </c>
      <c r="S1259" s="5">
        <f t="shared" si="78"/>
        <v>294.72727272727275</v>
      </c>
      <c r="T1259" s="4">
        <f t="shared" si="79"/>
        <v>92.102272727272734</v>
      </c>
    </row>
    <row r="1260" spans="1:20" ht="45" x14ac:dyDescent="0.25">
      <c r="A1260" s="3">
        <v>1258</v>
      </c>
      <c r="B1260" s="1" t="s">
        <v>1259</v>
      </c>
      <c r="C1260" s="1" t="s">
        <v>5367</v>
      </c>
      <c r="D1260">
        <v>12000</v>
      </c>
      <c r="E1260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s="9">
        <f t="shared" si="76"/>
        <v>41517.611250000002</v>
      </c>
      <c r="L1260" s="9">
        <f t="shared" si="77"/>
        <v>41487.611250000002</v>
      </c>
      <c r="M1260" t="b">
        <v>1</v>
      </c>
      <c r="N1260">
        <v>670</v>
      </c>
      <c r="O1260" t="b">
        <v>1</v>
      </c>
      <c r="P1260" t="s">
        <v>8275</v>
      </c>
      <c r="Q1260" t="s">
        <v>8324</v>
      </c>
      <c r="R1260" t="s">
        <v>8325</v>
      </c>
      <c r="S1260" s="5">
        <f t="shared" si="78"/>
        <v>213.14633333333336</v>
      </c>
      <c r="T1260" s="4">
        <f t="shared" si="79"/>
        <v>38.175462686567165</v>
      </c>
    </row>
    <row r="1261" spans="1:20" ht="45" x14ac:dyDescent="0.25">
      <c r="A1261" s="3">
        <v>1259</v>
      </c>
      <c r="B1261" s="1" t="s">
        <v>1260</v>
      </c>
      <c r="C1261" s="1" t="s">
        <v>5368</v>
      </c>
      <c r="D1261">
        <v>2500</v>
      </c>
      <c r="E1261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s="9">
        <f t="shared" si="76"/>
        <v>41799.165972222225</v>
      </c>
      <c r="L1261" s="9">
        <f t="shared" si="77"/>
        <v>41766.970648148148</v>
      </c>
      <c r="M1261" t="b">
        <v>1</v>
      </c>
      <c r="N1261">
        <v>96</v>
      </c>
      <c r="O1261" t="b">
        <v>1</v>
      </c>
      <c r="P1261" t="s">
        <v>8275</v>
      </c>
      <c r="Q1261" t="s">
        <v>8324</v>
      </c>
      <c r="R1261" t="s">
        <v>8325</v>
      </c>
      <c r="S1261" s="5">
        <f t="shared" si="78"/>
        <v>104.24</v>
      </c>
      <c r="T1261" s="4">
        <f t="shared" si="79"/>
        <v>27.145833333333332</v>
      </c>
    </row>
    <row r="1262" spans="1:20" ht="45" x14ac:dyDescent="0.25">
      <c r="A1262" s="3">
        <v>1260</v>
      </c>
      <c r="B1262" s="1" t="s">
        <v>1261</v>
      </c>
      <c r="C1262" s="1" t="s">
        <v>5369</v>
      </c>
      <c r="D1262">
        <v>3300</v>
      </c>
      <c r="E1262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s="9">
        <f t="shared" si="76"/>
        <v>41696.842824074076</v>
      </c>
      <c r="L1262" s="9">
        <f t="shared" si="77"/>
        <v>41666.842824074076</v>
      </c>
      <c r="M1262" t="b">
        <v>1</v>
      </c>
      <c r="N1262">
        <v>74</v>
      </c>
      <c r="O1262" t="b">
        <v>1</v>
      </c>
      <c r="P1262" t="s">
        <v>8275</v>
      </c>
      <c r="Q1262" t="s">
        <v>8324</v>
      </c>
      <c r="R1262" t="s">
        <v>8325</v>
      </c>
      <c r="S1262" s="5">
        <f t="shared" si="78"/>
        <v>113.66666666666667</v>
      </c>
      <c r="T1262" s="4">
        <f t="shared" si="79"/>
        <v>50.689189189189186</v>
      </c>
    </row>
    <row r="1263" spans="1:20" ht="45" x14ac:dyDescent="0.25">
      <c r="A1263" s="3">
        <v>1261</v>
      </c>
      <c r="B1263" s="1" t="s">
        <v>1262</v>
      </c>
      <c r="C1263" s="1" t="s">
        <v>5370</v>
      </c>
      <c r="D1263">
        <v>2000</v>
      </c>
      <c r="E1263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s="9">
        <f t="shared" si="76"/>
        <v>41668.342905092592</v>
      </c>
      <c r="L1263" s="9">
        <f t="shared" si="77"/>
        <v>41638.342905092592</v>
      </c>
      <c r="M1263" t="b">
        <v>1</v>
      </c>
      <c r="N1263">
        <v>52</v>
      </c>
      <c r="O1263" t="b">
        <v>1</v>
      </c>
      <c r="P1263" t="s">
        <v>8275</v>
      </c>
      <c r="Q1263" t="s">
        <v>8324</v>
      </c>
      <c r="R1263" t="s">
        <v>8325</v>
      </c>
      <c r="S1263" s="5">
        <f t="shared" si="78"/>
        <v>101.25</v>
      </c>
      <c r="T1263" s="4">
        <f t="shared" si="79"/>
        <v>38.942307692307693</v>
      </c>
    </row>
    <row r="1264" spans="1:20" ht="60" x14ac:dyDescent="0.25">
      <c r="A1264" s="3">
        <v>1262</v>
      </c>
      <c r="B1264" s="1" t="s">
        <v>1263</v>
      </c>
      <c r="C1264" s="1" t="s">
        <v>5371</v>
      </c>
      <c r="D1264">
        <v>6500</v>
      </c>
      <c r="E126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s="9">
        <f t="shared" si="76"/>
        <v>41686.762638888889</v>
      </c>
      <c r="L1264" s="9">
        <f t="shared" si="77"/>
        <v>41656.762638888889</v>
      </c>
      <c r="M1264" t="b">
        <v>1</v>
      </c>
      <c r="N1264">
        <v>105</v>
      </c>
      <c r="O1264" t="b">
        <v>1</v>
      </c>
      <c r="P1264" t="s">
        <v>8275</v>
      </c>
      <c r="Q1264" t="s">
        <v>8324</v>
      </c>
      <c r="R1264" t="s">
        <v>8325</v>
      </c>
      <c r="S1264" s="5">
        <f t="shared" si="78"/>
        <v>125.41538461538462</v>
      </c>
      <c r="T1264" s="4">
        <f t="shared" si="79"/>
        <v>77.638095238095232</v>
      </c>
    </row>
    <row r="1265" spans="1:20" ht="30" x14ac:dyDescent="0.25">
      <c r="A1265" s="3">
        <v>1263</v>
      </c>
      <c r="B1265" s="1" t="s">
        <v>1264</v>
      </c>
      <c r="C1265" s="1" t="s">
        <v>5372</v>
      </c>
      <c r="D1265">
        <v>1500</v>
      </c>
      <c r="E126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s="9">
        <f t="shared" si="76"/>
        <v>41727.041666666664</v>
      </c>
      <c r="L1265" s="9">
        <f t="shared" si="77"/>
        <v>41692.084143518521</v>
      </c>
      <c r="M1265" t="b">
        <v>1</v>
      </c>
      <c r="N1265">
        <v>41</v>
      </c>
      <c r="O1265" t="b">
        <v>1</v>
      </c>
      <c r="P1265" t="s">
        <v>8275</v>
      </c>
      <c r="Q1265" t="s">
        <v>8324</v>
      </c>
      <c r="R1265" t="s">
        <v>8325</v>
      </c>
      <c r="S1265" s="5">
        <f t="shared" si="78"/>
        <v>119</v>
      </c>
      <c r="T1265" s="4">
        <f t="shared" si="79"/>
        <v>43.536585365853661</v>
      </c>
    </row>
    <row r="1266" spans="1:20" ht="60" x14ac:dyDescent="0.25">
      <c r="A1266" s="3">
        <v>1264</v>
      </c>
      <c r="B1266" s="1" t="s">
        <v>1265</v>
      </c>
      <c r="C1266" s="1" t="s">
        <v>5373</v>
      </c>
      <c r="D1266">
        <v>650</v>
      </c>
      <c r="E126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s="9">
        <f t="shared" si="76"/>
        <v>41576.662997685184</v>
      </c>
      <c r="L1266" s="9">
        <f t="shared" si="77"/>
        <v>41547.662997685184</v>
      </c>
      <c r="M1266" t="b">
        <v>1</v>
      </c>
      <c r="N1266">
        <v>34</v>
      </c>
      <c r="O1266" t="b">
        <v>1</v>
      </c>
      <c r="P1266" t="s">
        <v>8275</v>
      </c>
      <c r="Q1266" t="s">
        <v>8324</v>
      </c>
      <c r="R1266" t="s">
        <v>8325</v>
      </c>
      <c r="S1266" s="5">
        <f t="shared" si="78"/>
        <v>166.46153846153845</v>
      </c>
      <c r="T1266" s="4">
        <f t="shared" si="79"/>
        <v>31.823529411764707</v>
      </c>
    </row>
    <row r="1267" spans="1:20" ht="60" x14ac:dyDescent="0.25">
      <c r="A1267" s="3">
        <v>1265</v>
      </c>
      <c r="B1267" s="1" t="s">
        <v>1266</v>
      </c>
      <c r="C1267" s="1" t="s">
        <v>5374</v>
      </c>
      <c r="D1267">
        <v>3500</v>
      </c>
      <c r="E126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s="9">
        <f t="shared" si="76"/>
        <v>40512.655266203699</v>
      </c>
      <c r="L1267" s="9">
        <f t="shared" si="77"/>
        <v>40465.655266203699</v>
      </c>
      <c r="M1267" t="b">
        <v>1</v>
      </c>
      <c r="N1267">
        <v>66</v>
      </c>
      <c r="O1267" t="b">
        <v>1</v>
      </c>
      <c r="P1267" t="s">
        <v>8275</v>
      </c>
      <c r="Q1267" t="s">
        <v>8324</v>
      </c>
      <c r="R1267" t="s">
        <v>8325</v>
      </c>
      <c r="S1267" s="5">
        <f t="shared" si="78"/>
        <v>119.14771428571429</v>
      </c>
      <c r="T1267" s="4">
        <f t="shared" si="79"/>
        <v>63.184393939393942</v>
      </c>
    </row>
    <row r="1268" spans="1:20" ht="45" x14ac:dyDescent="0.25">
      <c r="A1268" s="3">
        <v>1266</v>
      </c>
      <c r="B1268" s="1" t="s">
        <v>1267</v>
      </c>
      <c r="C1268" s="1" t="s">
        <v>5375</v>
      </c>
      <c r="D1268">
        <v>9500</v>
      </c>
      <c r="E126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s="9">
        <f t="shared" si="76"/>
        <v>41650.87667824074</v>
      </c>
      <c r="L1268" s="9">
        <f t="shared" si="77"/>
        <v>41620.87667824074</v>
      </c>
      <c r="M1268" t="b">
        <v>1</v>
      </c>
      <c r="N1268">
        <v>50</v>
      </c>
      <c r="O1268" t="b">
        <v>1</v>
      </c>
      <c r="P1268" t="s">
        <v>8275</v>
      </c>
      <c r="Q1268" t="s">
        <v>8324</v>
      </c>
      <c r="R1268" t="s">
        <v>8325</v>
      </c>
      <c r="S1268" s="5">
        <f t="shared" si="78"/>
        <v>100.47368421052632</v>
      </c>
      <c r="T1268" s="4">
        <f t="shared" si="79"/>
        <v>190.9</v>
      </c>
    </row>
    <row r="1269" spans="1:20" ht="60" x14ac:dyDescent="0.25">
      <c r="A1269" s="3">
        <v>1267</v>
      </c>
      <c r="B1269" s="1" t="s">
        <v>1268</v>
      </c>
      <c r="C1269" s="1" t="s">
        <v>5376</v>
      </c>
      <c r="D1269">
        <v>22000</v>
      </c>
      <c r="E1269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s="9">
        <f t="shared" si="76"/>
        <v>41479.585162037038</v>
      </c>
      <c r="L1269" s="9">
        <f t="shared" si="77"/>
        <v>41449.585162037038</v>
      </c>
      <c r="M1269" t="b">
        <v>1</v>
      </c>
      <c r="N1269">
        <v>159</v>
      </c>
      <c r="O1269" t="b">
        <v>1</v>
      </c>
      <c r="P1269" t="s">
        <v>8275</v>
      </c>
      <c r="Q1269" t="s">
        <v>8324</v>
      </c>
      <c r="R1269" t="s">
        <v>8325</v>
      </c>
      <c r="S1269" s="5">
        <f t="shared" si="78"/>
        <v>101.8</v>
      </c>
      <c r="T1269" s="4">
        <f t="shared" si="79"/>
        <v>140.85534591194968</v>
      </c>
    </row>
    <row r="1270" spans="1:20" ht="45" x14ac:dyDescent="0.25">
      <c r="A1270" s="3">
        <v>1268</v>
      </c>
      <c r="B1270" s="1" t="s">
        <v>1269</v>
      </c>
      <c r="C1270" s="1" t="s">
        <v>5377</v>
      </c>
      <c r="D1270">
        <v>12000</v>
      </c>
      <c r="E1270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s="9">
        <f t="shared" si="76"/>
        <v>41537.845451388886</v>
      </c>
      <c r="L1270" s="9">
        <f t="shared" si="77"/>
        <v>41507.845451388886</v>
      </c>
      <c r="M1270" t="b">
        <v>1</v>
      </c>
      <c r="N1270">
        <v>182</v>
      </c>
      <c r="O1270" t="b">
        <v>1</v>
      </c>
      <c r="P1270" t="s">
        <v>8275</v>
      </c>
      <c r="Q1270" t="s">
        <v>8324</v>
      </c>
      <c r="R1270" t="s">
        <v>8325</v>
      </c>
      <c r="S1270" s="5">
        <f t="shared" si="78"/>
        <v>116.66666666666667</v>
      </c>
      <c r="T1270" s="4">
        <f t="shared" si="79"/>
        <v>76.92307692307692</v>
      </c>
    </row>
    <row r="1271" spans="1:20" ht="60" x14ac:dyDescent="0.25">
      <c r="A1271" s="3">
        <v>1269</v>
      </c>
      <c r="B1271" s="1" t="s">
        <v>1270</v>
      </c>
      <c r="C1271" s="1" t="s">
        <v>5378</v>
      </c>
      <c r="D1271">
        <v>18800</v>
      </c>
      <c r="E1271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s="9">
        <f t="shared" si="76"/>
        <v>42476</v>
      </c>
      <c r="L1271" s="9">
        <f t="shared" si="77"/>
        <v>42445.823055555549</v>
      </c>
      <c r="M1271" t="b">
        <v>1</v>
      </c>
      <c r="N1271">
        <v>206</v>
      </c>
      <c r="O1271" t="b">
        <v>1</v>
      </c>
      <c r="P1271" t="s">
        <v>8275</v>
      </c>
      <c r="Q1271" t="s">
        <v>8324</v>
      </c>
      <c r="R1271" t="s">
        <v>8325</v>
      </c>
      <c r="S1271" s="5">
        <f t="shared" si="78"/>
        <v>108.64893617021276</v>
      </c>
      <c r="T1271" s="4">
        <f t="shared" si="79"/>
        <v>99.15533980582525</v>
      </c>
    </row>
    <row r="1272" spans="1:20" ht="45" x14ac:dyDescent="0.25">
      <c r="A1272" s="3">
        <v>1270</v>
      </c>
      <c r="B1272" s="1" t="s">
        <v>1271</v>
      </c>
      <c r="C1272" s="1" t="s">
        <v>5379</v>
      </c>
      <c r="D1272">
        <v>10000</v>
      </c>
      <c r="E1272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s="9">
        <f t="shared" si="76"/>
        <v>40993.815300925926</v>
      </c>
      <c r="L1272" s="9">
        <f t="shared" si="77"/>
        <v>40933.856967592597</v>
      </c>
      <c r="M1272" t="b">
        <v>1</v>
      </c>
      <c r="N1272">
        <v>169</v>
      </c>
      <c r="O1272" t="b">
        <v>1</v>
      </c>
      <c r="P1272" t="s">
        <v>8275</v>
      </c>
      <c r="Q1272" t="s">
        <v>8324</v>
      </c>
      <c r="R1272" t="s">
        <v>8325</v>
      </c>
      <c r="S1272" s="5">
        <f t="shared" si="78"/>
        <v>114.72</v>
      </c>
      <c r="T1272" s="4">
        <f t="shared" si="79"/>
        <v>67.881656804733723</v>
      </c>
    </row>
    <row r="1273" spans="1:20" ht="60" x14ac:dyDescent="0.25">
      <c r="A1273" s="3">
        <v>1271</v>
      </c>
      <c r="B1273" s="1" t="s">
        <v>1272</v>
      </c>
      <c r="C1273" s="1" t="s">
        <v>5380</v>
      </c>
      <c r="D1273">
        <v>7500</v>
      </c>
      <c r="E1273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s="9">
        <f t="shared" si="76"/>
        <v>41591.725219907406</v>
      </c>
      <c r="L1273" s="9">
        <f t="shared" si="77"/>
        <v>41561.683553240742</v>
      </c>
      <c r="M1273" t="b">
        <v>1</v>
      </c>
      <c r="N1273">
        <v>31</v>
      </c>
      <c r="O1273" t="b">
        <v>1</v>
      </c>
      <c r="P1273" t="s">
        <v>8275</v>
      </c>
      <c r="Q1273" t="s">
        <v>8324</v>
      </c>
      <c r="R1273" t="s">
        <v>8325</v>
      </c>
      <c r="S1273" s="5">
        <f t="shared" si="78"/>
        <v>101.8</v>
      </c>
      <c r="T1273" s="4">
        <f t="shared" si="79"/>
        <v>246.29032258064515</v>
      </c>
    </row>
    <row r="1274" spans="1:20" ht="60" x14ac:dyDescent="0.25">
      <c r="A1274" s="3">
        <v>1272</v>
      </c>
      <c r="B1274" s="1" t="s">
        <v>1273</v>
      </c>
      <c r="C1274" s="1" t="s">
        <v>5381</v>
      </c>
      <c r="D1274">
        <v>5000</v>
      </c>
      <c r="E127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s="9">
        <f t="shared" si="76"/>
        <v>40344.166666666664</v>
      </c>
      <c r="L1274" s="9">
        <f t="shared" si="77"/>
        <v>40274.745127314818</v>
      </c>
      <c r="M1274" t="b">
        <v>1</v>
      </c>
      <c r="N1274">
        <v>28</v>
      </c>
      <c r="O1274" t="b">
        <v>1</v>
      </c>
      <c r="P1274" t="s">
        <v>8275</v>
      </c>
      <c r="Q1274" t="s">
        <v>8324</v>
      </c>
      <c r="R1274" t="s">
        <v>8325</v>
      </c>
      <c r="S1274" s="5">
        <f t="shared" si="78"/>
        <v>106</v>
      </c>
      <c r="T1274" s="4">
        <f t="shared" si="79"/>
        <v>189.28571428571428</v>
      </c>
    </row>
    <row r="1275" spans="1:20" ht="45" x14ac:dyDescent="0.25">
      <c r="A1275" s="3">
        <v>1273</v>
      </c>
      <c r="B1275" s="1" t="s">
        <v>1274</v>
      </c>
      <c r="C1275" s="1" t="s">
        <v>5382</v>
      </c>
      <c r="D1275">
        <v>4000</v>
      </c>
      <c r="E127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s="9">
        <f t="shared" si="76"/>
        <v>41882.730219907404</v>
      </c>
      <c r="L1275" s="9">
        <f t="shared" si="77"/>
        <v>41852.730219907404</v>
      </c>
      <c r="M1275" t="b">
        <v>1</v>
      </c>
      <c r="N1275">
        <v>54</v>
      </c>
      <c r="O1275" t="b">
        <v>1</v>
      </c>
      <c r="P1275" t="s">
        <v>8275</v>
      </c>
      <c r="Q1275" t="s">
        <v>8324</v>
      </c>
      <c r="R1275" t="s">
        <v>8325</v>
      </c>
      <c r="S1275" s="5">
        <f t="shared" si="78"/>
        <v>103.49999999999999</v>
      </c>
      <c r="T1275" s="4">
        <f t="shared" si="79"/>
        <v>76.666666666666671</v>
      </c>
    </row>
    <row r="1276" spans="1:20" ht="45" x14ac:dyDescent="0.25">
      <c r="A1276" s="3">
        <v>1274</v>
      </c>
      <c r="B1276" s="1" t="s">
        <v>1275</v>
      </c>
      <c r="C1276" s="1" t="s">
        <v>5383</v>
      </c>
      <c r="D1276">
        <v>25000</v>
      </c>
      <c r="E127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s="9">
        <f t="shared" si="76"/>
        <v>41151.690104166664</v>
      </c>
      <c r="L1276" s="9">
        <f t="shared" si="77"/>
        <v>41116.690104166664</v>
      </c>
      <c r="M1276" t="b">
        <v>1</v>
      </c>
      <c r="N1276">
        <v>467</v>
      </c>
      <c r="O1276" t="b">
        <v>1</v>
      </c>
      <c r="P1276" t="s">
        <v>8275</v>
      </c>
      <c r="Q1276" t="s">
        <v>8324</v>
      </c>
      <c r="R1276" t="s">
        <v>8325</v>
      </c>
      <c r="S1276" s="5">
        <f t="shared" si="78"/>
        <v>154.97535999999999</v>
      </c>
      <c r="T1276" s="4">
        <f t="shared" si="79"/>
        <v>82.963254817987149</v>
      </c>
    </row>
    <row r="1277" spans="1:20" ht="45" x14ac:dyDescent="0.25">
      <c r="A1277" s="3">
        <v>1275</v>
      </c>
      <c r="B1277" s="1" t="s">
        <v>1276</v>
      </c>
      <c r="C1277" s="1" t="s">
        <v>5384</v>
      </c>
      <c r="D1277">
        <v>15000</v>
      </c>
      <c r="E127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s="9">
        <f t="shared" si="76"/>
        <v>41493.867905092593</v>
      </c>
      <c r="L1277" s="9">
        <f t="shared" si="77"/>
        <v>41458.867905092593</v>
      </c>
      <c r="M1277" t="b">
        <v>1</v>
      </c>
      <c r="N1277">
        <v>389</v>
      </c>
      <c r="O1277" t="b">
        <v>1</v>
      </c>
      <c r="P1277" t="s">
        <v>8275</v>
      </c>
      <c r="Q1277" t="s">
        <v>8324</v>
      </c>
      <c r="R1277" t="s">
        <v>8325</v>
      </c>
      <c r="S1277" s="5">
        <f t="shared" si="78"/>
        <v>162.14066666666668</v>
      </c>
      <c r="T1277" s="4">
        <f t="shared" si="79"/>
        <v>62.522107969151669</v>
      </c>
    </row>
    <row r="1278" spans="1:20" ht="30" x14ac:dyDescent="0.25">
      <c r="A1278" s="3">
        <v>1276</v>
      </c>
      <c r="B1278" s="1" t="s">
        <v>1277</v>
      </c>
      <c r="C1278" s="1" t="s">
        <v>5385</v>
      </c>
      <c r="D1278">
        <v>3000</v>
      </c>
      <c r="E127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s="9">
        <f t="shared" si="76"/>
        <v>40057.166666666664</v>
      </c>
      <c r="L1278" s="9">
        <f t="shared" si="77"/>
        <v>40007.704247685186</v>
      </c>
      <c r="M1278" t="b">
        <v>1</v>
      </c>
      <c r="N1278">
        <v>68</v>
      </c>
      <c r="O1278" t="b">
        <v>1</v>
      </c>
      <c r="P1278" t="s">
        <v>8275</v>
      </c>
      <c r="Q1278" t="s">
        <v>8324</v>
      </c>
      <c r="R1278" t="s">
        <v>8325</v>
      </c>
      <c r="S1278" s="5">
        <f t="shared" si="78"/>
        <v>104.42100000000001</v>
      </c>
      <c r="T1278" s="4">
        <f t="shared" si="79"/>
        <v>46.06808823529412</v>
      </c>
    </row>
    <row r="1279" spans="1:20" ht="60" x14ac:dyDescent="0.25">
      <c r="A1279" s="3">
        <v>1277</v>
      </c>
      <c r="B1279" s="1" t="s">
        <v>1278</v>
      </c>
      <c r="C1279" s="1" t="s">
        <v>5386</v>
      </c>
      <c r="D1279">
        <v>15000</v>
      </c>
      <c r="E1279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s="9">
        <f t="shared" si="76"/>
        <v>41156.561886574076</v>
      </c>
      <c r="L1279" s="9">
        <f t="shared" si="77"/>
        <v>41121.561886574076</v>
      </c>
      <c r="M1279" t="b">
        <v>1</v>
      </c>
      <c r="N1279">
        <v>413</v>
      </c>
      <c r="O1279" t="b">
        <v>1</v>
      </c>
      <c r="P1279" t="s">
        <v>8275</v>
      </c>
      <c r="Q1279" t="s">
        <v>8324</v>
      </c>
      <c r="R1279" t="s">
        <v>8325</v>
      </c>
      <c r="S1279" s="5">
        <f t="shared" si="78"/>
        <v>106.12433333333333</v>
      </c>
      <c r="T1279" s="4">
        <f t="shared" si="79"/>
        <v>38.543946731234868</v>
      </c>
    </row>
    <row r="1280" spans="1:20" ht="60" x14ac:dyDescent="0.25">
      <c r="A1280" s="3">
        <v>1278</v>
      </c>
      <c r="B1280" s="1" t="s">
        <v>1279</v>
      </c>
      <c r="C1280" s="1" t="s">
        <v>5387</v>
      </c>
      <c r="D1280">
        <v>6500</v>
      </c>
      <c r="E1280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s="9">
        <f t="shared" si="76"/>
        <v>41815.083333333336</v>
      </c>
      <c r="L1280" s="9">
        <f t="shared" si="77"/>
        <v>41786.555162037039</v>
      </c>
      <c r="M1280" t="b">
        <v>1</v>
      </c>
      <c r="N1280">
        <v>190</v>
      </c>
      <c r="O1280" t="b">
        <v>1</v>
      </c>
      <c r="P1280" t="s">
        <v>8275</v>
      </c>
      <c r="Q1280" t="s">
        <v>8324</v>
      </c>
      <c r="R1280" t="s">
        <v>8325</v>
      </c>
      <c r="S1280" s="5">
        <f t="shared" si="78"/>
        <v>154.93846153846152</v>
      </c>
      <c r="T1280" s="4">
        <f t="shared" si="79"/>
        <v>53.005263157894738</v>
      </c>
    </row>
    <row r="1281" spans="1:20" ht="60" x14ac:dyDescent="0.25">
      <c r="A1281" s="3">
        <v>1279</v>
      </c>
      <c r="B1281" s="1" t="s">
        <v>1280</v>
      </c>
      <c r="C1281" s="1" t="s">
        <v>5388</v>
      </c>
      <c r="D1281">
        <v>12516</v>
      </c>
      <c r="E1281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s="9">
        <f t="shared" si="76"/>
        <v>41722.057523148149</v>
      </c>
      <c r="L1281" s="9">
        <f t="shared" si="77"/>
        <v>41682.099189814813</v>
      </c>
      <c r="M1281" t="b">
        <v>1</v>
      </c>
      <c r="N1281">
        <v>189</v>
      </c>
      <c r="O1281" t="b">
        <v>1</v>
      </c>
      <c r="P1281" t="s">
        <v>8275</v>
      </c>
      <c r="Q1281" t="s">
        <v>8324</v>
      </c>
      <c r="R1281" t="s">
        <v>8325</v>
      </c>
      <c r="S1281" s="5">
        <f t="shared" si="78"/>
        <v>110.77157238734421</v>
      </c>
      <c r="T1281" s="4">
        <f t="shared" si="79"/>
        <v>73.355396825396824</v>
      </c>
    </row>
    <row r="1282" spans="1:20" ht="45" x14ac:dyDescent="0.25">
      <c r="A1282" s="3">
        <v>1280</v>
      </c>
      <c r="B1282" s="1" t="s">
        <v>1281</v>
      </c>
      <c r="C1282" s="1" t="s">
        <v>5389</v>
      </c>
      <c r="D1282">
        <v>15000</v>
      </c>
      <c r="E1282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s="9">
        <f t="shared" si="76"/>
        <v>40603.757569444446</v>
      </c>
      <c r="L1282" s="9">
        <f t="shared" si="77"/>
        <v>40513.757569444446</v>
      </c>
      <c r="M1282" t="b">
        <v>1</v>
      </c>
      <c r="N1282">
        <v>130</v>
      </c>
      <c r="O1282" t="b">
        <v>1</v>
      </c>
      <c r="P1282" t="s">
        <v>8275</v>
      </c>
      <c r="Q1282" t="s">
        <v>8324</v>
      </c>
      <c r="R1282" t="s">
        <v>8325</v>
      </c>
      <c r="S1282" s="5">
        <f t="shared" si="78"/>
        <v>110.91186666666665</v>
      </c>
      <c r="T1282" s="4">
        <f t="shared" si="79"/>
        <v>127.97523076923076</v>
      </c>
    </row>
    <row r="1283" spans="1:20" ht="60" x14ac:dyDescent="0.25">
      <c r="A1283" s="3">
        <v>1281</v>
      </c>
      <c r="B1283" s="1" t="s">
        <v>1282</v>
      </c>
      <c r="C1283" s="1" t="s">
        <v>5390</v>
      </c>
      <c r="D1283">
        <v>7000</v>
      </c>
      <c r="E1283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s="9">
        <f t="shared" ref="K1283:K1346" si="80">(((I1283/60)/60)/24)+DATE(1970,1,1)</f>
        <v>41483.743472222224</v>
      </c>
      <c r="L1283" s="9">
        <f t="shared" ref="L1283:L1346" si="81">(((J1283/60)/60)/24)+DATE(1970,1,1)</f>
        <v>41463.743472222224</v>
      </c>
      <c r="M1283" t="b">
        <v>1</v>
      </c>
      <c r="N1283">
        <v>74</v>
      </c>
      <c r="O1283" t="b">
        <v>1</v>
      </c>
      <c r="P1283" t="s">
        <v>8275</v>
      </c>
      <c r="Q1283" t="s">
        <v>8324</v>
      </c>
      <c r="R1283" t="s">
        <v>8325</v>
      </c>
      <c r="S1283" s="5">
        <f t="shared" ref="S1283:S1346" si="82">+(E1283/D1283)*100</f>
        <v>110.71428571428572</v>
      </c>
      <c r="T1283" s="4">
        <f t="shared" ref="T1283:T1346" si="83">+E1283/N1283</f>
        <v>104.72972972972973</v>
      </c>
    </row>
    <row r="1284" spans="1:20" ht="60" x14ac:dyDescent="0.25">
      <c r="A1284" s="3">
        <v>1282</v>
      </c>
      <c r="B1284" s="1" t="s">
        <v>1283</v>
      </c>
      <c r="C1284" s="1" t="s">
        <v>5391</v>
      </c>
      <c r="D1284">
        <v>15000</v>
      </c>
      <c r="E128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s="9">
        <f t="shared" si="80"/>
        <v>41617.207638888889</v>
      </c>
      <c r="L1284" s="9">
        <f t="shared" si="81"/>
        <v>41586.475173611114</v>
      </c>
      <c r="M1284" t="b">
        <v>1</v>
      </c>
      <c r="N1284">
        <v>274</v>
      </c>
      <c r="O1284" t="b">
        <v>1</v>
      </c>
      <c r="P1284" t="s">
        <v>8275</v>
      </c>
      <c r="Q1284" t="s">
        <v>8324</v>
      </c>
      <c r="R1284" t="s">
        <v>8325</v>
      </c>
      <c r="S1284" s="5">
        <f t="shared" si="82"/>
        <v>123.61333333333333</v>
      </c>
      <c r="T1284" s="4">
        <f t="shared" si="83"/>
        <v>67.671532846715323</v>
      </c>
    </row>
    <row r="1285" spans="1:20" ht="45" x14ac:dyDescent="0.25">
      <c r="A1285" s="3">
        <v>1283</v>
      </c>
      <c r="B1285" s="1" t="s">
        <v>1284</v>
      </c>
      <c r="C1285" s="1" t="s">
        <v>5392</v>
      </c>
      <c r="D1285">
        <v>1000</v>
      </c>
      <c r="E128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s="9">
        <f t="shared" si="80"/>
        <v>41344.166666666664</v>
      </c>
      <c r="L1285" s="9">
        <f t="shared" si="81"/>
        <v>41320.717465277776</v>
      </c>
      <c r="M1285" t="b">
        <v>1</v>
      </c>
      <c r="N1285">
        <v>22</v>
      </c>
      <c r="O1285" t="b">
        <v>1</v>
      </c>
      <c r="P1285" t="s">
        <v>8275</v>
      </c>
      <c r="Q1285" t="s">
        <v>8324</v>
      </c>
      <c r="R1285" t="s">
        <v>8325</v>
      </c>
      <c r="S1285" s="5">
        <f t="shared" si="82"/>
        <v>211.05</v>
      </c>
      <c r="T1285" s="4">
        <f t="shared" si="83"/>
        <v>95.931818181818187</v>
      </c>
    </row>
    <row r="1286" spans="1:20" ht="60" x14ac:dyDescent="0.25">
      <c r="A1286" s="3">
        <v>1284</v>
      </c>
      <c r="B1286" s="1" t="s">
        <v>1285</v>
      </c>
      <c r="C1286" s="1" t="s">
        <v>5393</v>
      </c>
      <c r="D1286">
        <v>2000</v>
      </c>
      <c r="E128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s="9">
        <f t="shared" si="80"/>
        <v>42735.707638888889</v>
      </c>
      <c r="L1286" s="9">
        <f t="shared" si="81"/>
        <v>42712.23474537037</v>
      </c>
      <c r="M1286" t="b">
        <v>0</v>
      </c>
      <c r="N1286">
        <v>31</v>
      </c>
      <c r="O1286" t="b">
        <v>1</v>
      </c>
      <c r="P1286" t="s">
        <v>8270</v>
      </c>
      <c r="Q1286" t="s">
        <v>8316</v>
      </c>
      <c r="R1286" t="s">
        <v>8317</v>
      </c>
      <c r="S1286" s="5">
        <f t="shared" si="82"/>
        <v>101</v>
      </c>
      <c r="T1286" s="4">
        <f t="shared" si="83"/>
        <v>65.161290322580641</v>
      </c>
    </row>
    <row r="1287" spans="1:20" ht="60" x14ac:dyDescent="0.25">
      <c r="A1287" s="3">
        <v>1285</v>
      </c>
      <c r="B1287" s="1" t="s">
        <v>1286</v>
      </c>
      <c r="C1287" s="1" t="s">
        <v>5394</v>
      </c>
      <c r="D1287">
        <v>2000</v>
      </c>
      <c r="E128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s="9">
        <f t="shared" si="80"/>
        <v>42175.583043981482</v>
      </c>
      <c r="L1287" s="9">
        <f t="shared" si="81"/>
        <v>42160.583043981482</v>
      </c>
      <c r="M1287" t="b">
        <v>0</v>
      </c>
      <c r="N1287">
        <v>63</v>
      </c>
      <c r="O1287" t="b">
        <v>1</v>
      </c>
      <c r="P1287" t="s">
        <v>8270</v>
      </c>
      <c r="Q1287" t="s">
        <v>8316</v>
      </c>
      <c r="R1287" t="s">
        <v>8317</v>
      </c>
      <c r="S1287" s="5">
        <f t="shared" si="82"/>
        <v>101.64999999999999</v>
      </c>
      <c r="T1287" s="4">
        <f t="shared" si="83"/>
        <v>32.269841269841272</v>
      </c>
    </row>
    <row r="1288" spans="1:20" ht="45" x14ac:dyDescent="0.25">
      <c r="A1288" s="3">
        <v>1286</v>
      </c>
      <c r="B1288" s="1" t="s">
        <v>1287</v>
      </c>
      <c r="C1288" s="1" t="s">
        <v>5395</v>
      </c>
      <c r="D1288">
        <v>1500</v>
      </c>
      <c r="E128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s="9">
        <f t="shared" si="80"/>
        <v>42052.583333333328</v>
      </c>
      <c r="L1288" s="9">
        <f t="shared" si="81"/>
        <v>42039.384571759263</v>
      </c>
      <c r="M1288" t="b">
        <v>0</v>
      </c>
      <c r="N1288">
        <v>20</v>
      </c>
      <c r="O1288" t="b">
        <v>1</v>
      </c>
      <c r="P1288" t="s">
        <v>8270</v>
      </c>
      <c r="Q1288" t="s">
        <v>8316</v>
      </c>
      <c r="R1288" t="s">
        <v>8317</v>
      </c>
      <c r="S1288" s="5">
        <f t="shared" si="82"/>
        <v>108.33333333333333</v>
      </c>
      <c r="T1288" s="4">
        <f t="shared" si="83"/>
        <v>81.25</v>
      </c>
    </row>
    <row r="1289" spans="1:20" ht="90" x14ac:dyDescent="0.25">
      <c r="A1289" s="3">
        <v>1287</v>
      </c>
      <c r="B1289" s="1" t="s">
        <v>1288</v>
      </c>
      <c r="C1289" s="1" t="s">
        <v>5396</v>
      </c>
      <c r="D1289">
        <v>250</v>
      </c>
      <c r="E1289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s="9">
        <f t="shared" si="80"/>
        <v>42167.621018518519</v>
      </c>
      <c r="L1289" s="9">
        <f t="shared" si="81"/>
        <v>42107.621018518519</v>
      </c>
      <c r="M1289" t="b">
        <v>0</v>
      </c>
      <c r="N1289">
        <v>25</v>
      </c>
      <c r="O1289" t="b">
        <v>1</v>
      </c>
      <c r="P1289" t="s">
        <v>8270</v>
      </c>
      <c r="Q1289" t="s">
        <v>8316</v>
      </c>
      <c r="R1289" t="s">
        <v>8317</v>
      </c>
      <c r="S1289" s="5">
        <f t="shared" si="82"/>
        <v>242</v>
      </c>
      <c r="T1289" s="4">
        <f t="shared" si="83"/>
        <v>24.2</v>
      </c>
    </row>
    <row r="1290" spans="1:20" ht="60" x14ac:dyDescent="0.25">
      <c r="A1290" s="3">
        <v>1288</v>
      </c>
      <c r="B1290" s="1" t="s">
        <v>1289</v>
      </c>
      <c r="C1290" s="1" t="s">
        <v>5397</v>
      </c>
      <c r="D1290">
        <v>4000</v>
      </c>
      <c r="E1290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s="9">
        <f t="shared" si="80"/>
        <v>42592.166666666672</v>
      </c>
      <c r="L1290" s="9">
        <f t="shared" si="81"/>
        <v>42561.154664351852</v>
      </c>
      <c r="M1290" t="b">
        <v>0</v>
      </c>
      <c r="N1290">
        <v>61</v>
      </c>
      <c r="O1290" t="b">
        <v>1</v>
      </c>
      <c r="P1290" t="s">
        <v>8270</v>
      </c>
      <c r="Q1290" t="s">
        <v>8316</v>
      </c>
      <c r="R1290" t="s">
        <v>8317</v>
      </c>
      <c r="S1290" s="5">
        <f t="shared" si="82"/>
        <v>100.44999999999999</v>
      </c>
      <c r="T1290" s="4">
        <f t="shared" si="83"/>
        <v>65.868852459016395</v>
      </c>
    </row>
    <row r="1291" spans="1:20" ht="45" x14ac:dyDescent="0.25">
      <c r="A1291" s="3">
        <v>1289</v>
      </c>
      <c r="B1291" s="1" t="s">
        <v>1290</v>
      </c>
      <c r="C1291" s="1" t="s">
        <v>5398</v>
      </c>
      <c r="D1291">
        <v>1500</v>
      </c>
      <c r="E1291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s="9">
        <f t="shared" si="80"/>
        <v>42739.134780092587</v>
      </c>
      <c r="L1291" s="9">
        <f t="shared" si="81"/>
        <v>42709.134780092587</v>
      </c>
      <c r="M1291" t="b">
        <v>0</v>
      </c>
      <c r="N1291">
        <v>52</v>
      </c>
      <c r="O1291" t="b">
        <v>1</v>
      </c>
      <c r="P1291" t="s">
        <v>8270</v>
      </c>
      <c r="Q1291" t="s">
        <v>8316</v>
      </c>
      <c r="R1291" t="s">
        <v>8317</v>
      </c>
      <c r="S1291" s="5">
        <f t="shared" si="82"/>
        <v>125.06666666666666</v>
      </c>
      <c r="T1291" s="4">
        <f t="shared" si="83"/>
        <v>36.07692307692308</v>
      </c>
    </row>
    <row r="1292" spans="1:20" ht="30" x14ac:dyDescent="0.25">
      <c r="A1292" s="3">
        <v>1290</v>
      </c>
      <c r="B1292" s="1" t="s">
        <v>1291</v>
      </c>
      <c r="C1292" s="1" t="s">
        <v>5399</v>
      </c>
      <c r="D1292">
        <v>3500</v>
      </c>
      <c r="E1292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s="9">
        <f t="shared" si="80"/>
        <v>42117.290972222225</v>
      </c>
      <c r="L1292" s="9">
        <f t="shared" si="81"/>
        <v>42086.614942129629</v>
      </c>
      <c r="M1292" t="b">
        <v>0</v>
      </c>
      <c r="N1292">
        <v>86</v>
      </c>
      <c r="O1292" t="b">
        <v>1</v>
      </c>
      <c r="P1292" t="s">
        <v>8270</v>
      </c>
      <c r="Q1292" t="s">
        <v>8316</v>
      </c>
      <c r="R1292" t="s">
        <v>8317</v>
      </c>
      <c r="S1292" s="5">
        <f t="shared" si="82"/>
        <v>108.57142857142857</v>
      </c>
      <c r="T1292" s="4">
        <f t="shared" si="83"/>
        <v>44.186046511627907</v>
      </c>
    </row>
    <row r="1293" spans="1:20" ht="60" x14ac:dyDescent="0.25">
      <c r="A1293" s="3">
        <v>1291</v>
      </c>
      <c r="B1293" s="1" t="s">
        <v>1292</v>
      </c>
      <c r="C1293" s="1" t="s">
        <v>5400</v>
      </c>
      <c r="D1293">
        <v>3000</v>
      </c>
      <c r="E1293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s="9">
        <f t="shared" si="80"/>
        <v>42101.291666666672</v>
      </c>
      <c r="L1293" s="9">
        <f t="shared" si="81"/>
        <v>42064.652673611112</v>
      </c>
      <c r="M1293" t="b">
        <v>0</v>
      </c>
      <c r="N1293">
        <v>42</v>
      </c>
      <c r="O1293" t="b">
        <v>1</v>
      </c>
      <c r="P1293" t="s">
        <v>8270</v>
      </c>
      <c r="Q1293" t="s">
        <v>8316</v>
      </c>
      <c r="R1293" t="s">
        <v>8317</v>
      </c>
      <c r="S1293" s="5">
        <f t="shared" si="82"/>
        <v>145.70000000000002</v>
      </c>
      <c r="T1293" s="4">
        <f t="shared" si="83"/>
        <v>104.07142857142857</v>
      </c>
    </row>
    <row r="1294" spans="1:20" ht="60" x14ac:dyDescent="0.25">
      <c r="A1294" s="3">
        <v>1292</v>
      </c>
      <c r="B1294" s="1" t="s">
        <v>1293</v>
      </c>
      <c r="C1294" s="1" t="s">
        <v>5401</v>
      </c>
      <c r="D1294">
        <v>1700</v>
      </c>
      <c r="E129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s="9">
        <f t="shared" si="80"/>
        <v>42283.957638888889</v>
      </c>
      <c r="L1294" s="9">
        <f t="shared" si="81"/>
        <v>42256.764212962968</v>
      </c>
      <c r="M1294" t="b">
        <v>0</v>
      </c>
      <c r="N1294">
        <v>52</v>
      </c>
      <c r="O1294" t="b">
        <v>1</v>
      </c>
      <c r="P1294" t="s">
        <v>8270</v>
      </c>
      <c r="Q1294" t="s">
        <v>8316</v>
      </c>
      <c r="R1294" t="s">
        <v>8317</v>
      </c>
      <c r="S1294" s="5">
        <f t="shared" si="82"/>
        <v>110.00000000000001</v>
      </c>
      <c r="T1294" s="4">
        <f t="shared" si="83"/>
        <v>35.96153846153846</v>
      </c>
    </row>
    <row r="1295" spans="1:20" ht="60" x14ac:dyDescent="0.25">
      <c r="A1295" s="3">
        <v>1293</v>
      </c>
      <c r="B1295" s="1" t="s">
        <v>1294</v>
      </c>
      <c r="C1295" s="1" t="s">
        <v>5402</v>
      </c>
      <c r="D1295">
        <v>15000</v>
      </c>
      <c r="E129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s="9">
        <f t="shared" si="80"/>
        <v>42322.742719907401</v>
      </c>
      <c r="L1295" s="9">
        <f t="shared" si="81"/>
        <v>42292.701053240744</v>
      </c>
      <c r="M1295" t="b">
        <v>0</v>
      </c>
      <c r="N1295">
        <v>120</v>
      </c>
      <c r="O1295" t="b">
        <v>1</v>
      </c>
      <c r="P1295" t="s">
        <v>8270</v>
      </c>
      <c r="Q1295" t="s">
        <v>8316</v>
      </c>
      <c r="R1295" t="s">
        <v>8317</v>
      </c>
      <c r="S1295" s="5">
        <f t="shared" si="82"/>
        <v>102.23333333333333</v>
      </c>
      <c r="T1295" s="4">
        <f t="shared" si="83"/>
        <v>127.79166666666667</v>
      </c>
    </row>
    <row r="1296" spans="1:20" ht="60" x14ac:dyDescent="0.25">
      <c r="A1296" s="3">
        <v>1294</v>
      </c>
      <c r="B1296" s="1" t="s">
        <v>1295</v>
      </c>
      <c r="C1296" s="1" t="s">
        <v>5403</v>
      </c>
      <c r="D1296">
        <v>500</v>
      </c>
      <c r="E129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s="9">
        <f t="shared" si="80"/>
        <v>42296.458333333328</v>
      </c>
      <c r="L1296" s="9">
        <f t="shared" si="81"/>
        <v>42278.453668981485</v>
      </c>
      <c r="M1296" t="b">
        <v>0</v>
      </c>
      <c r="N1296">
        <v>22</v>
      </c>
      <c r="O1296" t="b">
        <v>1</v>
      </c>
      <c r="P1296" t="s">
        <v>8270</v>
      </c>
      <c r="Q1296" t="s">
        <v>8316</v>
      </c>
      <c r="R1296" t="s">
        <v>8317</v>
      </c>
      <c r="S1296" s="5">
        <f t="shared" si="82"/>
        <v>122</v>
      </c>
      <c r="T1296" s="4">
        <f t="shared" si="83"/>
        <v>27.727272727272727</v>
      </c>
    </row>
    <row r="1297" spans="1:20" ht="60" x14ac:dyDescent="0.25">
      <c r="A1297" s="3">
        <v>1295</v>
      </c>
      <c r="B1297" s="1" t="s">
        <v>1296</v>
      </c>
      <c r="C1297" s="1" t="s">
        <v>5404</v>
      </c>
      <c r="D1297">
        <v>2500</v>
      </c>
      <c r="E129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s="9">
        <f t="shared" si="80"/>
        <v>42214.708333333328</v>
      </c>
      <c r="L1297" s="9">
        <f t="shared" si="81"/>
        <v>42184.572881944448</v>
      </c>
      <c r="M1297" t="b">
        <v>0</v>
      </c>
      <c r="N1297">
        <v>64</v>
      </c>
      <c r="O1297" t="b">
        <v>1</v>
      </c>
      <c r="P1297" t="s">
        <v>8270</v>
      </c>
      <c r="Q1297" t="s">
        <v>8316</v>
      </c>
      <c r="R1297" t="s">
        <v>8317</v>
      </c>
      <c r="S1297" s="5">
        <f t="shared" si="82"/>
        <v>101.96000000000001</v>
      </c>
      <c r="T1297" s="4">
        <f t="shared" si="83"/>
        <v>39.828125</v>
      </c>
    </row>
    <row r="1298" spans="1:20" ht="60" x14ac:dyDescent="0.25">
      <c r="A1298" s="3">
        <v>1296</v>
      </c>
      <c r="B1298" s="1" t="s">
        <v>1297</v>
      </c>
      <c r="C1298" s="1" t="s">
        <v>5405</v>
      </c>
      <c r="D1298">
        <v>850</v>
      </c>
      <c r="E129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s="9">
        <f t="shared" si="80"/>
        <v>42443.008946759262</v>
      </c>
      <c r="L1298" s="9">
        <f t="shared" si="81"/>
        <v>42423.050613425927</v>
      </c>
      <c r="M1298" t="b">
        <v>0</v>
      </c>
      <c r="N1298">
        <v>23</v>
      </c>
      <c r="O1298" t="b">
        <v>1</v>
      </c>
      <c r="P1298" t="s">
        <v>8270</v>
      </c>
      <c r="Q1298" t="s">
        <v>8316</v>
      </c>
      <c r="R1298" t="s">
        <v>8317</v>
      </c>
      <c r="S1298" s="5">
        <f t="shared" si="82"/>
        <v>141.1764705882353</v>
      </c>
      <c r="T1298" s="4">
        <f t="shared" si="83"/>
        <v>52.173913043478258</v>
      </c>
    </row>
    <row r="1299" spans="1:20" ht="60" x14ac:dyDescent="0.25">
      <c r="A1299" s="3">
        <v>1297</v>
      </c>
      <c r="B1299" s="1" t="s">
        <v>1298</v>
      </c>
      <c r="C1299" s="1" t="s">
        <v>5406</v>
      </c>
      <c r="D1299">
        <v>20000</v>
      </c>
      <c r="E1299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s="9">
        <f t="shared" si="80"/>
        <v>42491.747199074074</v>
      </c>
      <c r="L1299" s="9">
        <f t="shared" si="81"/>
        <v>42461.747199074074</v>
      </c>
      <c r="M1299" t="b">
        <v>0</v>
      </c>
      <c r="N1299">
        <v>238</v>
      </c>
      <c r="O1299" t="b">
        <v>1</v>
      </c>
      <c r="P1299" t="s">
        <v>8270</v>
      </c>
      <c r="Q1299" t="s">
        <v>8316</v>
      </c>
      <c r="R1299" t="s">
        <v>8317</v>
      </c>
      <c r="S1299" s="5">
        <f t="shared" si="82"/>
        <v>109.52500000000001</v>
      </c>
      <c r="T1299" s="4">
        <f t="shared" si="83"/>
        <v>92.037815126050418</v>
      </c>
    </row>
    <row r="1300" spans="1:20" ht="60" x14ac:dyDescent="0.25">
      <c r="A1300" s="3">
        <v>1298</v>
      </c>
      <c r="B1300" s="1" t="s">
        <v>1299</v>
      </c>
      <c r="C1300" s="1" t="s">
        <v>5407</v>
      </c>
      <c r="D1300">
        <v>2000</v>
      </c>
      <c r="E1300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s="9">
        <f t="shared" si="80"/>
        <v>42488.680925925932</v>
      </c>
      <c r="L1300" s="9">
        <f t="shared" si="81"/>
        <v>42458.680925925932</v>
      </c>
      <c r="M1300" t="b">
        <v>0</v>
      </c>
      <c r="N1300">
        <v>33</v>
      </c>
      <c r="O1300" t="b">
        <v>1</v>
      </c>
      <c r="P1300" t="s">
        <v>8270</v>
      </c>
      <c r="Q1300" t="s">
        <v>8316</v>
      </c>
      <c r="R1300" t="s">
        <v>8317</v>
      </c>
      <c r="S1300" s="5">
        <f t="shared" si="82"/>
        <v>104.65</v>
      </c>
      <c r="T1300" s="4">
        <f t="shared" si="83"/>
        <v>63.424242424242422</v>
      </c>
    </row>
    <row r="1301" spans="1:20" ht="45" x14ac:dyDescent="0.25">
      <c r="A1301" s="3">
        <v>1299</v>
      </c>
      <c r="B1301" s="1" t="s">
        <v>1300</v>
      </c>
      <c r="C1301" s="1" t="s">
        <v>5408</v>
      </c>
      <c r="D1301">
        <v>3500</v>
      </c>
      <c r="E1301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s="9">
        <f t="shared" si="80"/>
        <v>42199.814340277779</v>
      </c>
      <c r="L1301" s="9">
        <f t="shared" si="81"/>
        <v>42169.814340277779</v>
      </c>
      <c r="M1301" t="b">
        <v>0</v>
      </c>
      <c r="N1301">
        <v>32</v>
      </c>
      <c r="O1301" t="b">
        <v>1</v>
      </c>
      <c r="P1301" t="s">
        <v>8270</v>
      </c>
      <c r="Q1301" t="s">
        <v>8316</v>
      </c>
      <c r="R1301" t="s">
        <v>8317</v>
      </c>
      <c r="S1301" s="5">
        <f t="shared" si="82"/>
        <v>124</v>
      </c>
      <c r="T1301" s="4">
        <f t="shared" si="83"/>
        <v>135.625</v>
      </c>
    </row>
    <row r="1302" spans="1:20" ht="60" x14ac:dyDescent="0.25">
      <c r="A1302" s="3">
        <v>1300</v>
      </c>
      <c r="B1302" s="1" t="s">
        <v>1301</v>
      </c>
      <c r="C1302" s="1" t="s">
        <v>5409</v>
      </c>
      <c r="D1302">
        <v>3000</v>
      </c>
      <c r="E1302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s="9">
        <f t="shared" si="80"/>
        <v>42522.789583333331</v>
      </c>
      <c r="L1302" s="9">
        <f t="shared" si="81"/>
        <v>42483.675208333334</v>
      </c>
      <c r="M1302" t="b">
        <v>0</v>
      </c>
      <c r="N1302">
        <v>24</v>
      </c>
      <c r="O1302" t="b">
        <v>1</v>
      </c>
      <c r="P1302" t="s">
        <v>8270</v>
      </c>
      <c r="Q1302" t="s">
        <v>8316</v>
      </c>
      <c r="R1302" t="s">
        <v>8317</v>
      </c>
      <c r="S1302" s="5">
        <f t="shared" si="82"/>
        <v>135</v>
      </c>
      <c r="T1302" s="4">
        <f t="shared" si="83"/>
        <v>168.75</v>
      </c>
    </row>
    <row r="1303" spans="1:20" ht="60" x14ac:dyDescent="0.25">
      <c r="A1303" s="3">
        <v>1301</v>
      </c>
      <c r="B1303" s="1" t="s">
        <v>1302</v>
      </c>
      <c r="C1303" s="1" t="s">
        <v>5410</v>
      </c>
      <c r="D1303">
        <v>2000</v>
      </c>
      <c r="E1303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s="9">
        <f t="shared" si="80"/>
        <v>42206.125</v>
      </c>
      <c r="L1303" s="9">
        <f t="shared" si="81"/>
        <v>42195.749745370369</v>
      </c>
      <c r="M1303" t="b">
        <v>0</v>
      </c>
      <c r="N1303">
        <v>29</v>
      </c>
      <c r="O1303" t="b">
        <v>1</v>
      </c>
      <c r="P1303" t="s">
        <v>8270</v>
      </c>
      <c r="Q1303" t="s">
        <v>8316</v>
      </c>
      <c r="R1303" t="s">
        <v>8317</v>
      </c>
      <c r="S1303" s="5">
        <f t="shared" si="82"/>
        <v>102.75000000000001</v>
      </c>
      <c r="T1303" s="4">
        <f t="shared" si="83"/>
        <v>70.862068965517238</v>
      </c>
    </row>
    <row r="1304" spans="1:20" ht="45" x14ac:dyDescent="0.25">
      <c r="A1304" s="3">
        <v>1302</v>
      </c>
      <c r="B1304" s="1" t="s">
        <v>1303</v>
      </c>
      <c r="C1304" s="1" t="s">
        <v>5411</v>
      </c>
      <c r="D1304">
        <v>2500</v>
      </c>
      <c r="E130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s="9">
        <f t="shared" si="80"/>
        <v>42705.099664351852</v>
      </c>
      <c r="L1304" s="9">
        <f t="shared" si="81"/>
        <v>42675.057997685188</v>
      </c>
      <c r="M1304" t="b">
        <v>0</v>
      </c>
      <c r="N1304">
        <v>50</v>
      </c>
      <c r="O1304" t="b">
        <v>1</v>
      </c>
      <c r="P1304" t="s">
        <v>8270</v>
      </c>
      <c r="Q1304" t="s">
        <v>8316</v>
      </c>
      <c r="R1304" t="s">
        <v>8317</v>
      </c>
      <c r="S1304" s="5">
        <f t="shared" si="82"/>
        <v>100</v>
      </c>
      <c r="T1304" s="4">
        <f t="shared" si="83"/>
        <v>50</v>
      </c>
    </row>
    <row r="1305" spans="1:20" ht="30" x14ac:dyDescent="0.25">
      <c r="A1305" s="3">
        <v>1303</v>
      </c>
      <c r="B1305" s="1" t="s">
        <v>1304</v>
      </c>
      <c r="C1305" s="1" t="s">
        <v>5412</v>
      </c>
      <c r="D1305">
        <v>3500</v>
      </c>
      <c r="E130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s="9">
        <f t="shared" si="80"/>
        <v>42582.458333333328</v>
      </c>
      <c r="L1305" s="9">
        <f t="shared" si="81"/>
        <v>42566.441203703704</v>
      </c>
      <c r="M1305" t="b">
        <v>0</v>
      </c>
      <c r="N1305">
        <v>108</v>
      </c>
      <c r="O1305" t="b">
        <v>1</v>
      </c>
      <c r="P1305" t="s">
        <v>8270</v>
      </c>
      <c r="Q1305" t="s">
        <v>8316</v>
      </c>
      <c r="R1305" t="s">
        <v>8317</v>
      </c>
      <c r="S1305" s="5">
        <f t="shared" si="82"/>
        <v>130.26085714285716</v>
      </c>
      <c r="T1305" s="4">
        <f t="shared" si="83"/>
        <v>42.214166666666671</v>
      </c>
    </row>
    <row r="1306" spans="1:20" ht="45" x14ac:dyDescent="0.25">
      <c r="A1306" s="3">
        <v>1304</v>
      </c>
      <c r="B1306" s="1" t="s">
        <v>1305</v>
      </c>
      <c r="C1306" s="1" t="s">
        <v>5413</v>
      </c>
      <c r="D1306">
        <v>40000</v>
      </c>
      <c r="E130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s="9">
        <f t="shared" si="80"/>
        <v>42807.152835648143</v>
      </c>
      <c r="L1306" s="9">
        <f t="shared" si="81"/>
        <v>42747.194502314815</v>
      </c>
      <c r="M1306" t="b">
        <v>0</v>
      </c>
      <c r="N1306">
        <v>104</v>
      </c>
      <c r="O1306" t="b">
        <v>0</v>
      </c>
      <c r="P1306" t="s">
        <v>8272</v>
      </c>
      <c r="Q1306" t="s">
        <v>8318</v>
      </c>
      <c r="R1306" t="s">
        <v>8320</v>
      </c>
      <c r="S1306" s="5">
        <f t="shared" si="82"/>
        <v>39.627499999999998</v>
      </c>
      <c r="T1306" s="4">
        <f t="shared" si="83"/>
        <v>152.41346153846155</v>
      </c>
    </row>
    <row r="1307" spans="1:20" ht="60" x14ac:dyDescent="0.25">
      <c r="A1307" s="3">
        <v>1305</v>
      </c>
      <c r="B1307" s="1" t="s">
        <v>1306</v>
      </c>
      <c r="C1307" s="1" t="s">
        <v>5414</v>
      </c>
      <c r="D1307">
        <v>30000</v>
      </c>
      <c r="E130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s="9">
        <f t="shared" si="80"/>
        <v>42572.729166666672</v>
      </c>
      <c r="L1307" s="9">
        <f t="shared" si="81"/>
        <v>42543.665601851855</v>
      </c>
      <c r="M1307" t="b">
        <v>0</v>
      </c>
      <c r="N1307">
        <v>86</v>
      </c>
      <c r="O1307" t="b">
        <v>0</v>
      </c>
      <c r="P1307" t="s">
        <v>8272</v>
      </c>
      <c r="Q1307" t="s">
        <v>8318</v>
      </c>
      <c r="R1307" t="s">
        <v>8320</v>
      </c>
      <c r="S1307" s="5">
        <f t="shared" si="82"/>
        <v>25.976666666666663</v>
      </c>
      <c r="T1307" s="4">
        <f t="shared" si="83"/>
        <v>90.616279069767444</v>
      </c>
    </row>
    <row r="1308" spans="1:20" ht="60" x14ac:dyDescent="0.25">
      <c r="A1308" s="3">
        <v>1306</v>
      </c>
      <c r="B1308" s="1" t="s">
        <v>1307</v>
      </c>
      <c r="C1308" s="1" t="s">
        <v>5415</v>
      </c>
      <c r="D1308">
        <v>110000</v>
      </c>
      <c r="E130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s="9">
        <f t="shared" si="80"/>
        <v>41977.457569444443</v>
      </c>
      <c r="L1308" s="9">
        <f t="shared" si="81"/>
        <v>41947.457569444443</v>
      </c>
      <c r="M1308" t="b">
        <v>0</v>
      </c>
      <c r="N1308">
        <v>356</v>
      </c>
      <c r="O1308" t="b">
        <v>0</v>
      </c>
      <c r="P1308" t="s">
        <v>8272</v>
      </c>
      <c r="Q1308" t="s">
        <v>8318</v>
      </c>
      <c r="R1308" t="s">
        <v>8320</v>
      </c>
      <c r="S1308" s="5">
        <f t="shared" si="82"/>
        <v>65.24636363636364</v>
      </c>
      <c r="T1308" s="4">
        <f t="shared" si="83"/>
        <v>201.60393258426967</v>
      </c>
    </row>
    <row r="1309" spans="1:20" ht="30" x14ac:dyDescent="0.25">
      <c r="A1309" s="3">
        <v>1307</v>
      </c>
      <c r="B1309" s="1" t="s">
        <v>1308</v>
      </c>
      <c r="C1309" s="1" t="s">
        <v>5416</v>
      </c>
      <c r="D1309">
        <v>50000</v>
      </c>
      <c r="E1309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s="9">
        <f t="shared" si="80"/>
        <v>42417.503229166665</v>
      </c>
      <c r="L1309" s="9">
        <f t="shared" si="81"/>
        <v>42387.503229166665</v>
      </c>
      <c r="M1309" t="b">
        <v>0</v>
      </c>
      <c r="N1309">
        <v>45</v>
      </c>
      <c r="O1309" t="b">
        <v>0</v>
      </c>
      <c r="P1309" t="s">
        <v>8272</v>
      </c>
      <c r="Q1309" t="s">
        <v>8318</v>
      </c>
      <c r="R1309" t="s">
        <v>8320</v>
      </c>
      <c r="S1309" s="5">
        <f t="shared" si="82"/>
        <v>11.514000000000001</v>
      </c>
      <c r="T1309" s="4">
        <f t="shared" si="83"/>
        <v>127.93333333333334</v>
      </c>
    </row>
    <row r="1310" spans="1:20" ht="30" x14ac:dyDescent="0.25">
      <c r="A1310" s="3">
        <v>1308</v>
      </c>
      <c r="B1310" s="1" t="s">
        <v>1309</v>
      </c>
      <c r="C1310" s="1" t="s">
        <v>5417</v>
      </c>
      <c r="D1310">
        <v>10000</v>
      </c>
      <c r="E1310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s="9">
        <f t="shared" si="80"/>
        <v>42651.613564814819</v>
      </c>
      <c r="L1310" s="9">
        <f t="shared" si="81"/>
        <v>42611.613564814819</v>
      </c>
      <c r="M1310" t="b">
        <v>0</v>
      </c>
      <c r="N1310">
        <v>38</v>
      </c>
      <c r="O1310" t="b">
        <v>0</v>
      </c>
      <c r="P1310" t="s">
        <v>8272</v>
      </c>
      <c r="Q1310" t="s">
        <v>8318</v>
      </c>
      <c r="R1310" t="s">
        <v>8320</v>
      </c>
      <c r="S1310" s="5">
        <f t="shared" si="82"/>
        <v>11.360000000000001</v>
      </c>
      <c r="T1310" s="4">
        <f t="shared" si="83"/>
        <v>29.894736842105264</v>
      </c>
    </row>
    <row r="1311" spans="1:20" ht="45" x14ac:dyDescent="0.25">
      <c r="A1311" s="3">
        <v>1309</v>
      </c>
      <c r="B1311" s="1" t="s">
        <v>1310</v>
      </c>
      <c r="C1311" s="1" t="s">
        <v>5418</v>
      </c>
      <c r="D1311">
        <v>11500</v>
      </c>
      <c r="E1311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s="9">
        <f t="shared" si="80"/>
        <v>42292.882731481484</v>
      </c>
      <c r="L1311" s="9">
        <f t="shared" si="81"/>
        <v>42257.882731481484</v>
      </c>
      <c r="M1311" t="b">
        <v>0</v>
      </c>
      <c r="N1311">
        <v>35</v>
      </c>
      <c r="O1311" t="b">
        <v>0</v>
      </c>
      <c r="P1311" t="s">
        <v>8272</v>
      </c>
      <c r="Q1311" t="s">
        <v>8318</v>
      </c>
      <c r="R1311" t="s">
        <v>8320</v>
      </c>
      <c r="S1311" s="5">
        <f t="shared" si="82"/>
        <v>111.99130434782609</v>
      </c>
      <c r="T1311" s="4">
        <f t="shared" si="83"/>
        <v>367.97142857142859</v>
      </c>
    </row>
    <row r="1312" spans="1:20" ht="45" x14ac:dyDescent="0.25">
      <c r="A1312" s="3">
        <v>1310</v>
      </c>
      <c r="B1312" s="1" t="s">
        <v>1311</v>
      </c>
      <c r="C1312" s="1" t="s">
        <v>5419</v>
      </c>
      <c r="D1312">
        <v>20000</v>
      </c>
      <c r="E1312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s="9">
        <f t="shared" si="80"/>
        <v>42601.667245370365</v>
      </c>
      <c r="L1312" s="9">
        <f t="shared" si="81"/>
        <v>42556.667245370365</v>
      </c>
      <c r="M1312" t="b">
        <v>0</v>
      </c>
      <c r="N1312">
        <v>24</v>
      </c>
      <c r="O1312" t="b">
        <v>0</v>
      </c>
      <c r="P1312" t="s">
        <v>8272</v>
      </c>
      <c r="Q1312" t="s">
        <v>8318</v>
      </c>
      <c r="R1312" t="s">
        <v>8320</v>
      </c>
      <c r="S1312" s="5">
        <f t="shared" si="82"/>
        <v>15.5</v>
      </c>
      <c r="T1312" s="4">
        <f t="shared" si="83"/>
        <v>129.16666666666666</v>
      </c>
    </row>
    <row r="1313" spans="1:20" ht="60" x14ac:dyDescent="0.25">
      <c r="A1313" s="3">
        <v>1311</v>
      </c>
      <c r="B1313" s="1" t="s">
        <v>1312</v>
      </c>
      <c r="C1313" s="1" t="s">
        <v>5420</v>
      </c>
      <c r="D1313">
        <v>250000</v>
      </c>
      <c r="E1313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s="9">
        <f t="shared" si="80"/>
        <v>42704.843969907408</v>
      </c>
      <c r="L1313" s="9">
        <f t="shared" si="81"/>
        <v>42669.802303240736</v>
      </c>
      <c r="M1313" t="b">
        <v>0</v>
      </c>
      <c r="N1313">
        <v>100</v>
      </c>
      <c r="O1313" t="b">
        <v>0</v>
      </c>
      <c r="P1313" t="s">
        <v>8272</v>
      </c>
      <c r="Q1313" t="s">
        <v>8318</v>
      </c>
      <c r="R1313" t="s">
        <v>8320</v>
      </c>
      <c r="S1313" s="5">
        <f t="shared" si="82"/>
        <v>32.027999999999999</v>
      </c>
      <c r="T1313" s="4">
        <f t="shared" si="83"/>
        <v>800.7</v>
      </c>
    </row>
    <row r="1314" spans="1:20" ht="45" x14ac:dyDescent="0.25">
      <c r="A1314" s="3">
        <v>1312</v>
      </c>
      <c r="B1314" s="1" t="s">
        <v>1313</v>
      </c>
      <c r="C1314" s="1" t="s">
        <v>5421</v>
      </c>
      <c r="D1314">
        <v>4600</v>
      </c>
      <c r="E131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s="9">
        <f t="shared" si="80"/>
        <v>42112.702800925923</v>
      </c>
      <c r="L1314" s="9">
        <f t="shared" si="81"/>
        <v>42082.702800925923</v>
      </c>
      <c r="M1314" t="b">
        <v>0</v>
      </c>
      <c r="N1314">
        <v>1</v>
      </c>
      <c r="O1314" t="b">
        <v>0</v>
      </c>
      <c r="P1314" t="s">
        <v>8272</v>
      </c>
      <c r="Q1314" t="s">
        <v>8318</v>
      </c>
      <c r="R1314" t="s">
        <v>8320</v>
      </c>
      <c r="S1314" s="5">
        <f t="shared" si="82"/>
        <v>0.60869565217391308</v>
      </c>
      <c r="T1314" s="4">
        <f t="shared" si="83"/>
        <v>28</v>
      </c>
    </row>
    <row r="1315" spans="1:20" ht="60" x14ac:dyDescent="0.25">
      <c r="A1315" s="3">
        <v>1313</v>
      </c>
      <c r="B1315" s="1" t="s">
        <v>1314</v>
      </c>
      <c r="C1315" s="1" t="s">
        <v>5422</v>
      </c>
      <c r="D1315">
        <v>40000</v>
      </c>
      <c r="E131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s="9">
        <f t="shared" si="80"/>
        <v>42432.709652777776</v>
      </c>
      <c r="L1315" s="9">
        <f t="shared" si="81"/>
        <v>42402.709652777776</v>
      </c>
      <c r="M1315" t="b">
        <v>0</v>
      </c>
      <c r="N1315">
        <v>122</v>
      </c>
      <c r="O1315" t="b">
        <v>0</v>
      </c>
      <c r="P1315" t="s">
        <v>8272</v>
      </c>
      <c r="Q1315" t="s">
        <v>8318</v>
      </c>
      <c r="R1315" t="s">
        <v>8320</v>
      </c>
      <c r="S1315" s="5">
        <f t="shared" si="82"/>
        <v>31.114999999999998</v>
      </c>
      <c r="T1315" s="4">
        <f t="shared" si="83"/>
        <v>102.01639344262296</v>
      </c>
    </row>
    <row r="1316" spans="1:20" ht="60" x14ac:dyDescent="0.25">
      <c r="A1316" s="3">
        <v>1314</v>
      </c>
      <c r="B1316" s="1" t="s">
        <v>1315</v>
      </c>
      <c r="C1316" s="1" t="s">
        <v>5423</v>
      </c>
      <c r="D1316">
        <v>180000</v>
      </c>
      <c r="E131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s="9">
        <f t="shared" si="80"/>
        <v>42664.669675925921</v>
      </c>
      <c r="L1316" s="9">
        <f t="shared" si="81"/>
        <v>42604.669675925921</v>
      </c>
      <c r="M1316" t="b">
        <v>0</v>
      </c>
      <c r="N1316">
        <v>11</v>
      </c>
      <c r="O1316" t="b">
        <v>0</v>
      </c>
      <c r="P1316" t="s">
        <v>8272</v>
      </c>
      <c r="Q1316" t="s">
        <v>8318</v>
      </c>
      <c r="R1316" t="s">
        <v>8320</v>
      </c>
      <c r="S1316" s="5">
        <f t="shared" si="82"/>
        <v>1.1266666666666667</v>
      </c>
      <c r="T1316" s="4">
        <f t="shared" si="83"/>
        <v>184.36363636363637</v>
      </c>
    </row>
    <row r="1317" spans="1:20" ht="30" x14ac:dyDescent="0.25">
      <c r="A1317" s="3">
        <v>1315</v>
      </c>
      <c r="B1317" s="1" t="s">
        <v>1316</v>
      </c>
      <c r="C1317" s="1" t="s">
        <v>5424</v>
      </c>
      <c r="D1317">
        <v>100000</v>
      </c>
      <c r="E131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s="9">
        <f t="shared" si="80"/>
        <v>42314.041666666672</v>
      </c>
      <c r="L1317" s="9">
        <f t="shared" si="81"/>
        <v>42278.498240740737</v>
      </c>
      <c r="M1317" t="b">
        <v>0</v>
      </c>
      <c r="N1317">
        <v>248</v>
      </c>
      <c r="O1317" t="b">
        <v>0</v>
      </c>
      <c r="P1317" t="s">
        <v>8272</v>
      </c>
      <c r="Q1317" t="s">
        <v>8318</v>
      </c>
      <c r="R1317" t="s">
        <v>8320</v>
      </c>
      <c r="S1317" s="5">
        <f t="shared" si="82"/>
        <v>40.404000000000003</v>
      </c>
      <c r="T1317" s="4">
        <f t="shared" si="83"/>
        <v>162.91935483870967</v>
      </c>
    </row>
    <row r="1318" spans="1:20" ht="45" x14ac:dyDescent="0.25">
      <c r="A1318" s="3">
        <v>1316</v>
      </c>
      <c r="B1318" s="1" t="s">
        <v>1317</v>
      </c>
      <c r="C1318" s="1" t="s">
        <v>5425</v>
      </c>
      <c r="D1318">
        <v>75000</v>
      </c>
      <c r="E131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s="9">
        <f t="shared" si="80"/>
        <v>42428.961909722217</v>
      </c>
      <c r="L1318" s="9">
        <f t="shared" si="81"/>
        <v>42393.961909722217</v>
      </c>
      <c r="M1318" t="b">
        <v>0</v>
      </c>
      <c r="N1318">
        <v>1</v>
      </c>
      <c r="O1318" t="b">
        <v>0</v>
      </c>
      <c r="P1318" t="s">
        <v>8272</v>
      </c>
      <c r="Q1318" t="s">
        <v>8318</v>
      </c>
      <c r="R1318" t="s">
        <v>8320</v>
      </c>
      <c r="S1318" s="5">
        <f t="shared" si="82"/>
        <v>1.3333333333333333E-3</v>
      </c>
      <c r="T1318" s="4">
        <f t="shared" si="83"/>
        <v>1</v>
      </c>
    </row>
    <row r="1319" spans="1:20" ht="60" x14ac:dyDescent="0.25">
      <c r="A1319" s="3">
        <v>1317</v>
      </c>
      <c r="B1319" s="1" t="s">
        <v>1318</v>
      </c>
      <c r="C1319" s="1" t="s">
        <v>5426</v>
      </c>
      <c r="D1319">
        <v>200000</v>
      </c>
      <c r="E1319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s="9">
        <f t="shared" si="80"/>
        <v>42572.583333333328</v>
      </c>
      <c r="L1319" s="9">
        <f t="shared" si="81"/>
        <v>42520.235486111109</v>
      </c>
      <c r="M1319" t="b">
        <v>0</v>
      </c>
      <c r="N1319">
        <v>19</v>
      </c>
      <c r="O1319" t="b">
        <v>0</v>
      </c>
      <c r="P1319" t="s">
        <v>8272</v>
      </c>
      <c r="Q1319" t="s">
        <v>8318</v>
      </c>
      <c r="R1319" t="s">
        <v>8320</v>
      </c>
      <c r="S1319" s="5">
        <f t="shared" si="82"/>
        <v>5.7334999999999994</v>
      </c>
      <c r="T1319" s="4">
        <f t="shared" si="83"/>
        <v>603.52631578947364</v>
      </c>
    </row>
    <row r="1320" spans="1:20" ht="45" x14ac:dyDescent="0.25">
      <c r="A1320" s="3">
        <v>1318</v>
      </c>
      <c r="B1320" s="1" t="s">
        <v>1319</v>
      </c>
      <c r="C1320" s="1" t="s">
        <v>5427</v>
      </c>
      <c r="D1320">
        <v>40000</v>
      </c>
      <c r="E1320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s="9">
        <f t="shared" si="80"/>
        <v>42015.043657407412</v>
      </c>
      <c r="L1320" s="9">
        <f t="shared" si="81"/>
        <v>41985.043657407412</v>
      </c>
      <c r="M1320" t="b">
        <v>0</v>
      </c>
      <c r="N1320">
        <v>135</v>
      </c>
      <c r="O1320" t="b">
        <v>0</v>
      </c>
      <c r="P1320" t="s">
        <v>8272</v>
      </c>
      <c r="Q1320" t="s">
        <v>8318</v>
      </c>
      <c r="R1320" t="s">
        <v>8320</v>
      </c>
      <c r="S1320" s="5">
        <f t="shared" si="82"/>
        <v>15.324999999999999</v>
      </c>
      <c r="T1320" s="4">
        <f t="shared" si="83"/>
        <v>45.407407407407405</v>
      </c>
    </row>
    <row r="1321" spans="1:20" ht="60" x14ac:dyDescent="0.25">
      <c r="A1321" s="3">
        <v>1319</v>
      </c>
      <c r="B1321" s="1" t="s">
        <v>1320</v>
      </c>
      <c r="C1321" s="1" t="s">
        <v>5428</v>
      </c>
      <c r="D1321">
        <v>5800</v>
      </c>
      <c r="E1321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s="9">
        <f t="shared" si="80"/>
        <v>41831.666666666664</v>
      </c>
      <c r="L1321" s="9">
        <f t="shared" si="81"/>
        <v>41816.812094907407</v>
      </c>
      <c r="M1321" t="b">
        <v>0</v>
      </c>
      <c r="N1321">
        <v>9</v>
      </c>
      <c r="O1321" t="b">
        <v>0</v>
      </c>
      <c r="P1321" t="s">
        <v>8272</v>
      </c>
      <c r="Q1321" t="s">
        <v>8318</v>
      </c>
      <c r="R1321" t="s">
        <v>8320</v>
      </c>
      <c r="S1321" s="5">
        <f t="shared" si="82"/>
        <v>15.103448275862069</v>
      </c>
      <c r="T1321" s="4">
        <f t="shared" si="83"/>
        <v>97.333333333333329</v>
      </c>
    </row>
    <row r="1322" spans="1:20" ht="60" x14ac:dyDescent="0.25">
      <c r="A1322" s="3">
        <v>1320</v>
      </c>
      <c r="B1322" s="1" t="s">
        <v>1321</v>
      </c>
      <c r="C1322" s="1" t="s">
        <v>5429</v>
      </c>
      <c r="D1322">
        <v>100000</v>
      </c>
      <c r="E1322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s="9">
        <f t="shared" si="80"/>
        <v>42734.958333333328</v>
      </c>
      <c r="L1322" s="9">
        <f t="shared" si="81"/>
        <v>42705.690347222218</v>
      </c>
      <c r="M1322" t="b">
        <v>0</v>
      </c>
      <c r="N1322">
        <v>3</v>
      </c>
      <c r="O1322" t="b">
        <v>0</v>
      </c>
      <c r="P1322" t="s">
        <v>8272</v>
      </c>
      <c r="Q1322" t="s">
        <v>8318</v>
      </c>
      <c r="R1322" t="s">
        <v>8320</v>
      </c>
      <c r="S1322" s="5">
        <f t="shared" si="82"/>
        <v>0.503</v>
      </c>
      <c r="T1322" s="4">
        <f t="shared" si="83"/>
        <v>167.66666666666666</v>
      </c>
    </row>
    <row r="1323" spans="1:20" ht="60" x14ac:dyDescent="0.25">
      <c r="A1323" s="3">
        <v>1321</v>
      </c>
      <c r="B1323" s="1" t="s">
        <v>1322</v>
      </c>
      <c r="C1323" s="1" t="s">
        <v>5430</v>
      </c>
      <c r="D1323">
        <v>462000</v>
      </c>
      <c r="E1323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s="9">
        <f t="shared" si="80"/>
        <v>42727.74927083333</v>
      </c>
      <c r="L1323" s="9">
        <f t="shared" si="81"/>
        <v>42697.74927083333</v>
      </c>
      <c r="M1323" t="b">
        <v>0</v>
      </c>
      <c r="N1323">
        <v>7</v>
      </c>
      <c r="O1323" t="b">
        <v>0</v>
      </c>
      <c r="P1323" t="s">
        <v>8272</v>
      </c>
      <c r="Q1323" t="s">
        <v>8318</v>
      </c>
      <c r="R1323" t="s">
        <v>8320</v>
      </c>
      <c r="S1323" s="5">
        <f t="shared" si="82"/>
        <v>1.3028138528138529</v>
      </c>
      <c r="T1323" s="4">
        <f t="shared" si="83"/>
        <v>859.85714285714289</v>
      </c>
    </row>
    <row r="1324" spans="1:20" ht="60" x14ac:dyDescent="0.25">
      <c r="A1324" s="3">
        <v>1322</v>
      </c>
      <c r="B1324" s="1" t="s">
        <v>1323</v>
      </c>
      <c r="C1324" s="1" t="s">
        <v>5431</v>
      </c>
      <c r="D1324">
        <v>35000</v>
      </c>
      <c r="E132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s="9">
        <f t="shared" si="80"/>
        <v>42145.656539351854</v>
      </c>
      <c r="L1324" s="9">
        <f t="shared" si="81"/>
        <v>42115.656539351854</v>
      </c>
      <c r="M1324" t="b">
        <v>0</v>
      </c>
      <c r="N1324">
        <v>4</v>
      </c>
      <c r="O1324" t="b">
        <v>0</v>
      </c>
      <c r="P1324" t="s">
        <v>8272</v>
      </c>
      <c r="Q1324" t="s">
        <v>8318</v>
      </c>
      <c r="R1324" t="s">
        <v>8320</v>
      </c>
      <c r="S1324" s="5">
        <f t="shared" si="82"/>
        <v>0.30285714285714288</v>
      </c>
      <c r="T1324" s="4">
        <f t="shared" si="83"/>
        <v>26.5</v>
      </c>
    </row>
    <row r="1325" spans="1:20" ht="60" x14ac:dyDescent="0.25">
      <c r="A1325" s="3">
        <v>1323</v>
      </c>
      <c r="B1325" s="1" t="s">
        <v>1324</v>
      </c>
      <c r="C1325" s="1" t="s">
        <v>5432</v>
      </c>
      <c r="D1325">
        <v>15000</v>
      </c>
      <c r="E132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s="9">
        <f t="shared" si="80"/>
        <v>42486.288194444445</v>
      </c>
      <c r="L1325" s="9">
        <f t="shared" si="81"/>
        <v>42451.698449074072</v>
      </c>
      <c r="M1325" t="b">
        <v>0</v>
      </c>
      <c r="N1325">
        <v>44</v>
      </c>
      <c r="O1325" t="b">
        <v>0</v>
      </c>
      <c r="P1325" t="s">
        <v>8272</v>
      </c>
      <c r="Q1325" t="s">
        <v>8318</v>
      </c>
      <c r="R1325" t="s">
        <v>8320</v>
      </c>
      <c r="S1325" s="5">
        <f t="shared" si="82"/>
        <v>8.8800000000000008</v>
      </c>
      <c r="T1325" s="4">
        <f t="shared" si="83"/>
        <v>30.272727272727273</v>
      </c>
    </row>
    <row r="1326" spans="1:20" ht="60" x14ac:dyDescent="0.25">
      <c r="A1326" s="3">
        <v>1324</v>
      </c>
      <c r="B1326" s="1" t="s">
        <v>1325</v>
      </c>
      <c r="C1326" s="1" t="s">
        <v>5433</v>
      </c>
      <c r="D1326">
        <v>50000</v>
      </c>
      <c r="E132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s="9">
        <f t="shared" si="80"/>
        <v>42656.633703703701</v>
      </c>
      <c r="L1326" s="9">
        <f t="shared" si="81"/>
        <v>42626.633703703701</v>
      </c>
      <c r="M1326" t="b">
        <v>0</v>
      </c>
      <c r="N1326">
        <v>90</v>
      </c>
      <c r="O1326" t="b">
        <v>0</v>
      </c>
      <c r="P1326" t="s">
        <v>8272</v>
      </c>
      <c r="Q1326" t="s">
        <v>8318</v>
      </c>
      <c r="R1326" t="s">
        <v>8320</v>
      </c>
      <c r="S1326" s="5">
        <f t="shared" si="82"/>
        <v>9.84</v>
      </c>
      <c r="T1326" s="4">
        <f t="shared" si="83"/>
        <v>54.666666666666664</v>
      </c>
    </row>
    <row r="1327" spans="1:20" ht="60" x14ac:dyDescent="0.25">
      <c r="A1327" s="3">
        <v>1325</v>
      </c>
      <c r="B1327" s="1" t="s">
        <v>1326</v>
      </c>
      <c r="C1327" s="1" t="s">
        <v>5434</v>
      </c>
      <c r="D1327">
        <v>20000</v>
      </c>
      <c r="E132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s="9">
        <f t="shared" si="80"/>
        <v>42734.086053240739</v>
      </c>
      <c r="L1327" s="9">
        <f t="shared" si="81"/>
        <v>42704.086053240739</v>
      </c>
      <c r="M1327" t="b">
        <v>0</v>
      </c>
      <c r="N1327">
        <v>8</v>
      </c>
      <c r="O1327" t="b">
        <v>0</v>
      </c>
      <c r="P1327" t="s">
        <v>8272</v>
      </c>
      <c r="Q1327" t="s">
        <v>8318</v>
      </c>
      <c r="R1327" t="s">
        <v>8320</v>
      </c>
      <c r="S1327" s="5">
        <f t="shared" si="82"/>
        <v>2.4299999999999997</v>
      </c>
      <c r="T1327" s="4">
        <f t="shared" si="83"/>
        <v>60.75</v>
      </c>
    </row>
    <row r="1328" spans="1:20" ht="60" x14ac:dyDescent="0.25">
      <c r="A1328" s="3">
        <v>1326</v>
      </c>
      <c r="B1328" s="1" t="s">
        <v>1327</v>
      </c>
      <c r="C1328" s="1" t="s">
        <v>5435</v>
      </c>
      <c r="D1328">
        <v>100000</v>
      </c>
      <c r="E132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s="9">
        <f t="shared" si="80"/>
        <v>42019.791990740734</v>
      </c>
      <c r="L1328" s="9">
        <f t="shared" si="81"/>
        <v>41974.791990740734</v>
      </c>
      <c r="M1328" t="b">
        <v>0</v>
      </c>
      <c r="N1328">
        <v>11</v>
      </c>
      <c r="O1328" t="b">
        <v>0</v>
      </c>
      <c r="P1328" t="s">
        <v>8272</v>
      </c>
      <c r="Q1328" t="s">
        <v>8318</v>
      </c>
      <c r="R1328" t="s">
        <v>8320</v>
      </c>
      <c r="S1328" s="5">
        <f t="shared" si="82"/>
        <v>1.1299999999999999</v>
      </c>
      <c r="T1328" s="4">
        <f t="shared" si="83"/>
        <v>102.72727272727273</v>
      </c>
    </row>
    <row r="1329" spans="1:20" ht="45" x14ac:dyDescent="0.25">
      <c r="A1329" s="3">
        <v>1327</v>
      </c>
      <c r="B1329" s="1" t="s">
        <v>1328</v>
      </c>
      <c r="C1329" s="1" t="s">
        <v>5436</v>
      </c>
      <c r="D1329">
        <v>48000</v>
      </c>
      <c r="E1329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s="9">
        <f t="shared" si="80"/>
        <v>42153.678645833337</v>
      </c>
      <c r="L1329" s="9">
        <f t="shared" si="81"/>
        <v>42123.678645833337</v>
      </c>
      <c r="M1329" t="b">
        <v>0</v>
      </c>
      <c r="N1329">
        <v>41</v>
      </c>
      <c r="O1329" t="b">
        <v>0</v>
      </c>
      <c r="P1329" t="s">
        <v>8272</v>
      </c>
      <c r="Q1329" t="s">
        <v>8318</v>
      </c>
      <c r="R1329" t="s">
        <v>8320</v>
      </c>
      <c r="S1329" s="5">
        <f t="shared" si="82"/>
        <v>3.5520833333333335</v>
      </c>
      <c r="T1329" s="4">
        <f t="shared" si="83"/>
        <v>41.585365853658537</v>
      </c>
    </row>
    <row r="1330" spans="1:20" ht="60" x14ac:dyDescent="0.25">
      <c r="A1330" s="3">
        <v>1328</v>
      </c>
      <c r="B1330" s="1" t="s">
        <v>1329</v>
      </c>
      <c r="C1330" s="1" t="s">
        <v>5437</v>
      </c>
      <c r="D1330">
        <v>75000</v>
      </c>
      <c r="E1330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s="9">
        <f t="shared" si="80"/>
        <v>42657.642754629633</v>
      </c>
      <c r="L1330" s="9">
        <f t="shared" si="81"/>
        <v>42612.642754629633</v>
      </c>
      <c r="M1330" t="b">
        <v>0</v>
      </c>
      <c r="N1330">
        <v>15</v>
      </c>
      <c r="O1330" t="b">
        <v>0</v>
      </c>
      <c r="P1330" t="s">
        <v>8272</v>
      </c>
      <c r="Q1330" t="s">
        <v>8318</v>
      </c>
      <c r="R1330" t="s">
        <v>8320</v>
      </c>
      <c r="S1330" s="5">
        <f t="shared" si="82"/>
        <v>2.3306666666666667</v>
      </c>
      <c r="T1330" s="4">
        <f t="shared" si="83"/>
        <v>116.53333333333333</v>
      </c>
    </row>
    <row r="1331" spans="1:20" ht="45" x14ac:dyDescent="0.25">
      <c r="A1331" s="3">
        <v>1329</v>
      </c>
      <c r="B1331" s="1" t="s">
        <v>1330</v>
      </c>
      <c r="C1331" s="1" t="s">
        <v>5438</v>
      </c>
      <c r="D1331">
        <v>50000</v>
      </c>
      <c r="E1331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s="9">
        <f t="shared" si="80"/>
        <v>41975.263252314813</v>
      </c>
      <c r="L1331" s="9">
        <f t="shared" si="81"/>
        <v>41935.221585648149</v>
      </c>
      <c r="M1331" t="b">
        <v>0</v>
      </c>
      <c r="N1331">
        <v>9</v>
      </c>
      <c r="O1331" t="b">
        <v>0</v>
      </c>
      <c r="P1331" t="s">
        <v>8272</v>
      </c>
      <c r="Q1331" t="s">
        <v>8318</v>
      </c>
      <c r="R1331" t="s">
        <v>8320</v>
      </c>
      <c r="S1331" s="5">
        <f t="shared" si="82"/>
        <v>0.81600000000000006</v>
      </c>
      <c r="T1331" s="4">
        <f t="shared" si="83"/>
        <v>45.333333333333336</v>
      </c>
    </row>
    <row r="1332" spans="1:20" ht="45" x14ac:dyDescent="0.25">
      <c r="A1332" s="3">
        <v>1330</v>
      </c>
      <c r="B1332" s="1" t="s">
        <v>1331</v>
      </c>
      <c r="C1332" s="1" t="s">
        <v>5439</v>
      </c>
      <c r="D1332">
        <v>35000</v>
      </c>
      <c r="E1332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s="9">
        <f t="shared" si="80"/>
        <v>42553.166666666672</v>
      </c>
      <c r="L1332" s="9">
        <f t="shared" si="81"/>
        <v>42522.276724537034</v>
      </c>
      <c r="M1332" t="b">
        <v>0</v>
      </c>
      <c r="N1332">
        <v>50</v>
      </c>
      <c r="O1332" t="b">
        <v>0</v>
      </c>
      <c r="P1332" t="s">
        <v>8272</v>
      </c>
      <c r="Q1332" t="s">
        <v>8318</v>
      </c>
      <c r="R1332" t="s">
        <v>8320</v>
      </c>
      <c r="S1332" s="5">
        <f t="shared" si="82"/>
        <v>22.494285714285713</v>
      </c>
      <c r="T1332" s="4">
        <f t="shared" si="83"/>
        <v>157.46</v>
      </c>
    </row>
    <row r="1333" spans="1:20" ht="45" x14ac:dyDescent="0.25">
      <c r="A1333" s="3">
        <v>1331</v>
      </c>
      <c r="B1333" s="1" t="s">
        <v>1332</v>
      </c>
      <c r="C1333" s="1" t="s">
        <v>5440</v>
      </c>
      <c r="D1333">
        <v>250000</v>
      </c>
      <c r="E1333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s="9">
        <f t="shared" si="80"/>
        <v>42599.50409722222</v>
      </c>
      <c r="L1333" s="9">
        <f t="shared" si="81"/>
        <v>42569.50409722222</v>
      </c>
      <c r="M1333" t="b">
        <v>0</v>
      </c>
      <c r="N1333">
        <v>34</v>
      </c>
      <c r="O1333" t="b">
        <v>0</v>
      </c>
      <c r="P1333" t="s">
        <v>8272</v>
      </c>
      <c r="Q1333" t="s">
        <v>8318</v>
      </c>
      <c r="R1333" t="s">
        <v>8320</v>
      </c>
      <c r="S1333" s="5">
        <f t="shared" si="82"/>
        <v>1.3668</v>
      </c>
      <c r="T1333" s="4">
        <f t="shared" si="83"/>
        <v>100.5</v>
      </c>
    </row>
    <row r="1334" spans="1:20" ht="60" x14ac:dyDescent="0.25">
      <c r="A1334" s="3">
        <v>1332</v>
      </c>
      <c r="B1334" s="1" t="s">
        <v>1333</v>
      </c>
      <c r="C1334" s="1" t="s">
        <v>5441</v>
      </c>
      <c r="D1334">
        <v>10115</v>
      </c>
      <c r="E133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s="9">
        <f t="shared" si="80"/>
        <v>42762.060277777782</v>
      </c>
      <c r="L1334" s="9">
        <f t="shared" si="81"/>
        <v>42732.060277777782</v>
      </c>
      <c r="M1334" t="b">
        <v>0</v>
      </c>
      <c r="N1334">
        <v>0</v>
      </c>
      <c r="O1334" t="b">
        <v>0</v>
      </c>
      <c r="P1334" t="s">
        <v>8272</v>
      </c>
      <c r="Q1334" t="s">
        <v>8318</v>
      </c>
      <c r="R1334" t="s">
        <v>8320</v>
      </c>
      <c r="S1334" s="5">
        <f t="shared" si="82"/>
        <v>0</v>
      </c>
      <c r="T1334" s="4" t="e">
        <f t="shared" si="83"/>
        <v>#DIV/0!</v>
      </c>
    </row>
    <row r="1335" spans="1:20" ht="60" x14ac:dyDescent="0.25">
      <c r="A1335" s="3">
        <v>1333</v>
      </c>
      <c r="B1335" s="1" t="s">
        <v>1334</v>
      </c>
      <c r="C1335" s="1" t="s">
        <v>5442</v>
      </c>
      <c r="D1335">
        <v>2500</v>
      </c>
      <c r="E133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s="9">
        <f t="shared" si="80"/>
        <v>41836.106770833336</v>
      </c>
      <c r="L1335" s="9">
        <f t="shared" si="81"/>
        <v>41806.106770833336</v>
      </c>
      <c r="M1335" t="b">
        <v>0</v>
      </c>
      <c r="N1335">
        <v>0</v>
      </c>
      <c r="O1335" t="b">
        <v>0</v>
      </c>
      <c r="P1335" t="s">
        <v>8272</v>
      </c>
      <c r="Q1335" t="s">
        <v>8318</v>
      </c>
      <c r="R1335" t="s">
        <v>8320</v>
      </c>
      <c r="S1335" s="5">
        <f t="shared" si="82"/>
        <v>0</v>
      </c>
      <c r="T1335" s="4" t="e">
        <f t="shared" si="83"/>
        <v>#DIV/0!</v>
      </c>
    </row>
    <row r="1336" spans="1:20" ht="45" x14ac:dyDescent="0.25">
      <c r="A1336" s="3">
        <v>1334</v>
      </c>
      <c r="B1336" s="1" t="s">
        <v>1335</v>
      </c>
      <c r="C1336" s="1" t="s">
        <v>5443</v>
      </c>
      <c r="D1336">
        <v>133000</v>
      </c>
      <c r="E133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s="9">
        <f t="shared" si="80"/>
        <v>42440.774155092593</v>
      </c>
      <c r="L1336" s="9">
        <f t="shared" si="81"/>
        <v>42410.774155092593</v>
      </c>
      <c r="M1336" t="b">
        <v>0</v>
      </c>
      <c r="N1336">
        <v>276</v>
      </c>
      <c r="O1336" t="b">
        <v>0</v>
      </c>
      <c r="P1336" t="s">
        <v>8272</v>
      </c>
      <c r="Q1336" t="s">
        <v>8318</v>
      </c>
      <c r="R1336" t="s">
        <v>8320</v>
      </c>
      <c r="S1336" s="5">
        <f t="shared" si="82"/>
        <v>10.754135338345865</v>
      </c>
      <c r="T1336" s="4">
        <f t="shared" si="83"/>
        <v>51.822463768115945</v>
      </c>
    </row>
    <row r="1337" spans="1:20" ht="60" x14ac:dyDescent="0.25">
      <c r="A1337" s="3">
        <v>1335</v>
      </c>
      <c r="B1337" s="1" t="s">
        <v>1336</v>
      </c>
      <c r="C1337" s="1" t="s">
        <v>5444</v>
      </c>
      <c r="D1337">
        <v>25000</v>
      </c>
      <c r="E133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s="9">
        <f t="shared" si="80"/>
        <v>42343.936365740738</v>
      </c>
      <c r="L1337" s="9">
        <f t="shared" si="81"/>
        <v>42313.936365740738</v>
      </c>
      <c r="M1337" t="b">
        <v>0</v>
      </c>
      <c r="N1337">
        <v>16</v>
      </c>
      <c r="O1337" t="b">
        <v>0</v>
      </c>
      <c r="P1337" t="s">
        <v>8272</v>
      </c>
      <c r="Q1337" t="s">
        <v>8318</v>
      </c>
      <c r="R1337" t="s">
        <v>8320</v>
      </c>
      <c r="S1337" s="5">
        <f t="shared" si="82"/>
        <v>19.759999999999998</v>
      </c>
      <c r="T1337" s="4">
        <f t="shared" si="83"/>
        <v>308.75</v>
      </c>
    </row>
    <row r="1338" spans="1:20" ht="60" x14ac:dyDescent="0.25">
      <c r="A1338" s="3">
        <v>1336</v>
      </c>
      <c r="B1338" s="1" t="s">
        <v>1337</v>
      </c>
      <c r="C1338" s="1" t="s">
        <v>5445</v>
      </c>
      <c r="D1338">
        <v>100000</v>
      </c>
      <c r="E133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s="9">
        <f t="shared" si="80"/>
        <v>41990.863750000004</v>
      </c>
      <c r="L1338" s="9">
        <f t="shared" si="81"/>
        <v>41955.863750000004</v>
      </c>
      <c r="M1338" t="b">
        <v>0</v>
      </c>
      <c r="N1338">
        <v>224</v>
      </c>
      <c r="O1338" t="b">
        <v>0</v>
      </c>
      <c r="P1338" t="s">
        <v>8272</v>
      </c>
      <c r="Q1338" t="s">
        <v>8318</v>
      </c>
      <c r="R1338" t="s">
        <v>8320</v>
      </c>
      <c r="S1338" s="5">
        <f t="shared" si="82"/>
        <v>84.946999999999989</v>
      </c>
      <c r="T1338" s="4">
        <f t="shared" si="83"/>
        <v>379.22767857142856</v>
      </c>
    </row>
    <row r="1339" spans="1:20" ht="45" x14ac:dyDescent="0.25">
      <c r="A1339" s="3">
        <v>1337</v>
      </c>
      <c r="B1339" s="1" t="s">
        <v>1338</v>
      </c>
      <c r="C1339" s="1" t="s">
        <v>5446</v>
      </c>
      <c r="D1339">
        <v>50000</v>
      </c>
      <c r="E1339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s="9">
        <f t="shared" si="80"/>
        <v>42797.577303240745</v>
      </c>
      <c r="L1339" s="9">
        <f t="shared" si="81"/>
        <v>42767.577303240745</v>
      </c>
      <c r="M1339" t="b">
        <v>0</v>
      </c>
      <c r="N1339">
        <v>140</v>
      </c>
      <c r="O1339" t="b">
        <v>0</v>
      </c>
      <c r="P1339" t="s">
        <v>8272</v>
      </c>
      <c r="Q1339" t="s">
        <v>8318</v>
      </c>
      <c r="R1339" t="s">
        <v>8320</v>
      </c>
      <c r="S1339" s="5">
        <f t="shared" si="82"/>
        <v>49.381999999999998</v>
      </c>
      <c r="T1339" s="4">
        <f t="shared" si="83"/>
        <v>176.36428571428573</v>
      </c>
    </row>
    <row r="1340" spans="1:20" ht="60" x14ac:dyDescent="0.25">
      <c r="A1340" s="3">
        <v>1338</v>
      </c>
      <c r="B1340" s="1" t="s">
        <v>1339</v>
      </c>
      <c r="C1340" s="1" t="s">
        <v>5447</v>
      </c>
      <c r="D1340">
        <v>30000</v>
      </c>
      <c r="E1340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s="9">
        <f t="shared" si="80"/>
        <v>42218.803622685184</v>
      </c>
      <c r="L1340" s="9">
        <f t="shared" si="81"/>
        <v>42188.803622685184</v>
      </c>
      <c r="M1340" t="b">
        <v>0</v>
      </c>
      <c r="N1340">
        <v>15</v>
      </c>
      <c r="O1340" t="b">
        <v>0</v>
      </c>
      <c r="P1340" t="s">
        <v>8272</v>
      </c>
      <c r="Q1340" t="s">
        <v>8318</v>
      </c>
      <c r="R1340" t="s">
        <v>8320</v>
      </c>
      <c r="S1340" s="5">
        <f t="shared" si="82"/>
        <v>3.3033333333333332</v>
      </c>
      <c r="T1340" s="4">
        <f t="shared" si="83"/>
        <v>66.066666666666663</v>
      </c>
    </row>
    <row r="1341" spans="1:20" ht="30" x14ac:dyDescent="0.25">
      <c r="A1341" s="3">
        <v>1339</v>
      </c>
      <c r="B1341" s="1" t="s">
        <v>1340</v>
      </c>
      <c r="C1341" s="1" t="s">
        <v>5448</v>
      </c>
      <c r="D1341">
        <v>50000</v>
      </c>
      <c r="E1341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s="9">
        <f t="shared" si="80"/>
        <v>41981.688831018517</v>
      </c>
      <c r="L1341" s="9">
        <f t="shared" si="81"/>
        <v>41936.647164351853</v>
      </c>
      <c r="M1341" t="b">
        <v>0</v>
      </c>
      <c r="N1341">
        <v>37</v>
      </c>
      <c r="O1341" t="b">
        <v>0</v>
      </c>
      <c r="P1341" t="s">
        <v>8272</v>
      </c>
      <c r="Q1341" t="s">
        <v>8318</v>
      </c>
      <c r="R1341" t="s">
        <v>8320</v>
      </c>
      <c r="S1341" s="5">
        <f t="shared" si="82"/>
        <v>6.6339999999999995</v>
      </c>
      <c r="T1341" s="4">
        <f t="shared" si="83"/>
        <v>89.648648648648646</v>
      </c>
    </row>
    <row r="1342" spans="1:20" ht="45" x14ac:dyDescent="0.25">
      <c r="A1342" s="3">
        <v>1340</v>
      </c>
      <c r="B1342" s="1" t="s">
        <v>1341</v>
      </c>
      <c r="C1342" s="1" t="s">
        <v>5449</v>
      </c>
      <c r="D1342">
        <v>1680</v>
      </c>
      <c r="E1342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s="9">
        <f t="shared" si="80"/>
        <v>41866.595520833333</v>
      </c>
      <c r="L1342" s="9">
        <f t="shared" si="81"/>
        <v>41836.595520833333</v>
      </c>
      <c r="M1342" t="b">
        <v>0</v>
      </c>
      <c r="N1342">
        <v>0</v>
      </c>
      <c r="O1342" t="b">
        <v>0</v>
      </c>
      <c r="P1342" t="s">
        <v>8272</v>
      </c>
      <c r="Q1342" t="s">
        <v>8318</v>
      </c>
      <c r="R1342" t="s">
        <v>8320</v>
      </c>
      <c r="S1342" s="5">
        <f t="shared" si="82"/>
        <v>0</v>
      </c>
      <c r="T1342" s="4" t="e">
        <f t="shared" si="83"/>
        <v>#DIV/0!</v>
      </c>
    </row>
    <row r="1343" spans="1:20" ht="60" x14ac:dyDescent="0.25">
      <c r="A1343" s="3">
        <v>1341</v>
      </c>
      <c r="B1343" s="1" t="s">
        <v>1342</v>
      </c>
      <c r="C1343" s="1" t="s">
        <v>5450</v>
      </c>
      <c r="D1343">
        <v>25000</v>
      </c>
      <c r="E1343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s="9">
        <f t="shared" si="80"/>
        <v>42644.624039351853</v>
      </c>
      <c r="L1343" s="9">
        <f t="shared" si="81"/>
        <v>42612.624039351853</v>
      </c>
      <c r="M1343" t="b">
        <v>0</v>
      </c>
      <c r="N1343">
        <v>46</v>
      </c>
      <c r="O1343" t="b">
        <v>0</v>
      </c>
      <c r="P1343" t="s">
        <v>8272</v>
      </c>
      <c r="Q1343" t="s">
        <v>8318</v>
      </c>
      <c r="R1343" t="s">
        <v>8320</v>
      </c>
      <c r="S1343" s="5">
        <f t="shared" si="82"/>
        <v>70.36</v>
      </c>
      <c r="T1343" s="4">
        <f t="shared" si="83"/>
        <v>382.39130434782606</v>
      </c>
    </row>
    <row r="1344" spans="1:20" ht="60" x14ac:dyDescent="0.25">
      <c r="A1344" s="3">
        <v>1342</v>
      </c>
      <c r="B1344" s="1" t="s">
        <v>1343</v>
      </c>
      <c r="C1344" s="1" t="s">
        <v>5451</v>
      </c>
      <c r="D1344">
        <v>50000</v>
      </c>
      <c r="E134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s="9">
        <f t="shared" si="80"/>
        <v>42202.816423611104</v>
      </c>
      <c r="L1344" s="9">
        <f t="shared" si="81"/>
        <v>42172.816423611104</v>
      </c>
      <c r="M1344" t="b">
        <v>0</v>
      </c>
      <c r="N1344">
        <v>1</v>
      </c>
      <c r="O1344" t="b">
        <v>0</v>
      </c>
      <c r="P1344" t="s">
        <v>8272</v>
      </c>
      <c r="Q1344" t="s">
        <v>8318</v>
      </c>
      <c r="R1344" t="s">
        <v>8320</v>
      </c>
      <c r="S1344" s="5">
        <f t="shared" si="82"/>
        <v>0.2</v>
      </c>
      <c r="T1344" s="4">
        <f t="shared" si="83"/>
        <v>100</v>
      </c>
    </row>
    <row r="1345" spans="1:20" ht="60" x14ac:dyDescent="0.25">
      <c r="A1345" s="3">
        <v>1343</v>
      </c>
      <c r="B1345" s="1" t="s">
        <v>1344</v>
      </c>
      <c r="C1345" s="1" t="s">
        <v>5452</v>
      </c>
      <c r="D1345">
        <v>50000</v>
      </c>
      <c r="E134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s="9">
        <f t="shared" si="80"/>
        <v>42601.165972222225</v>
      </c>
      <c r="L1345" s="9">
        <f t="shared" si="81"/>
        <v>42542.526423611111</v>
      </c>
      <c r="M1345" t="b">
        <v>0</v>
      </c>
      <c r="N1345">
        <v>323</v>
      </c>
      <c r="O1345" t="b">
        <v>0</v>
      </c>
      <c r="P1345" t="s">
        <v>8272</v>
      </c>
      <c r="Q1345" t="s">
        <v>8318</v>
      </c>
      <c r="R1345" t="s">
        <v>8320</v>
      </c>
      <c r="S1345" s="5">
        <f t="shared" si="82"/>
        <v>102.298</v>
      </c>
      <c r="T1345" s="4">
        <f t="shared" si="83"/>
        <v>158.35603715170279</v>
      </c>
    </row>
    <row r="1346" spans="1:20" ht="60" x14ac:dyDescent="0.25">
      <c r="A1346" s="3">
        <v>1344</v>
      </c>
      <c r="B1346" s="1" t="s">
        <v>1345</v>
      </c>
      <c r="C1346" s="1" t="s">
        <v>5453</v>
      </c>
      <c r="D1346">
        <v>1500</v>
      </c>
      <c r="E134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s="9">
        <f t="shared" si="80"/>
        <v>42551.789803240739</v>
      </c>
      <c r="L1346" s="9">
        <f t="shared" si="81"/>
        <v>42522.789803240739</v>
      </c>
      <c r="M1346" t="b">
        <v>0</v>
      </c>
      <c r="N1346">
        <v>139</v>
      </c>
      <c r="O1346" t="b">
        <v>1</v>
      </c>
      <c r="P1346" t="s">
        <v>8273</v>
      </c>
      <c r="Q1346" t="s">
        <v>8321</v>
      </c>
      <c r="R1346" t="s">
        <v>8322</v>
      </c>
      <c r="S1346" s="5">
        <f t="shared" si="82"/>
        <v>377.73333333333335</v>
      </c>
      <c r="T1346" s="4">
        <f t="shared" si="83"/>
        <v>40.762589928057551</v>
      </c>
    </row>
    <row r="1347" spans="1:20" ht="45" x14ac:dyDescent="0.25">
      <c r="A1347" s="3">
        <v>1345</v>
      </c>
      <c r="B1347" s="1" t="s">
        <v>1346</v>
      </c>
      <c r="C1347" s="1" t="s">
        <v>5454</v>
      </c>
      <c r="D1347">
        <v>300</v>
      </c>
      <c r="E134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s="9">
        <f t="shared" ref="K1347:K1410" si="84">(((I1347/60)/60)/24)+DATE(1970,1,1)</f>
        <v>41834.814340277779</v>
      </c>
      <c r="L1347" s="9">
        <f t="shared" ref="L1347:L1410" si="85">(((J1347/60)/60)/24)+DATE(1970,1,1)</f>
        <v>41799.814340277779</v>
      </c>
      <c r="M1347" t="b">
        <v>0</v>
      </c>
      <c r="N1347">
        <v>7</v>
      </c>
      <c r="O1347" t="b">
        <v>1</v>
      </c>
      <c r="P1347" t="s">
        <v>8273</v>
      </c>
      <c r="Q1347" t="s">
        <v>8321</v>
      </c>
      <c r="R1347" t="s">
        <v>8322</v>
      </c>
      <c r="S1347" s="5">
        <f t="shared" ref="S1347:S1410" si="86">+(E1347/D1347)*100</f>
        <v>125</v>
      </c>
      <c r="T1347" s="4">
        <f t="shared" ref="T1347:T1410" si="87">+E1347/N1347</f>
        <v>53.571428571428569</v>
      </c>
    </row>
    <row r="1348" spans="1:20" ht="45" x14ac:dyDescent="0.25">
      <c r="A1348" s="3">
        <v>1346</v>
      </c>
      <c r="B1348" s="1" t="s">
        <v>1347</v>
      </c>
      <c r="C1348" s="1" t="s">
        <v>5455</v>
      </c>
      <c r="D1348">
        <v>4900</v>
      </c>
      <c r="E134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s="9">
        <f t="shared" si="84"/>
        <v>41452.075821759259</v>
      </c>
      <c r="L1348" s="9">
        <f t="shared" si="85"/>
        <v>41422.075821759259</v>
      </c>
      <c r="M1348" t="b">
        <v>0</v>
      </c>
      <c r="N1348">
        <v>149</v>
      </c>
      <c r="O1348" t="b">
        <v>1</v>
      </c>
      <c r="P1348" t="s">
        <v>8273</v>
      </c>
      <c r="Q1348" t="s">
        <v>8321</v>
      </c>
      <c r="R1348" t="s">
        <v>8322</v>
      </c>
      <c r="S1348" s="5">
        <f t="shared" si="86"/>
        <v>147.32653061224491</v>
      </c>
      <c r="T1348" s="4">
        <f t="shared" si="87"/>
        <v>48.449664429530202</v>
      </c>
    </row>
    <row r="1349" spans="1:20" ht="60" x14ac:dyDescent="0.25">
      <c r="A1349" s="3">
        <v>1347</v>
      </c>
      <c r="B1349" s="1" t="s">
        <v>1348</v>
      </c>
      <c r="C1349" s="1" t="s">
        <v>5456</v>
      </c>
      <c r="D1349">
        <v>2500</v>
      </c>
      <c r="E1349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s="9">
        <f t="shared" si="84"/>
        <v>42070.638020833328</v>
      </c>
      <c r="L1349" s="9">
        <f t="shared" si="85"/>
        <v>42040.638020833328</v>
      </c>
      <c r="M1349" t="b">
        <v>0</v>
      </c>
      <c r="N1349">
        <v>31</v>
      </c>
      <c r="O1349" t="b">
        <v>1</v>
      </c>
      <c r="P1349" t="s">
        <v>8273</v>
      </c>
      <c r="Q1349" t="s">
        <v>8321</v>
      </c>
      <c r="R1349" t="s">
        <v>8322</v>
      </c>
      <c r="S1349" s="5">
        <f t="shared" si="86"/>
        <v>102.2</v>
      </c>
      <c r="T1349" s="4">
        <f t="shared" si="87"/>
        <v>82.41935483870968</v>
      </c>
    </row>
    <row r="1350" spans="1:20" ht="60" x14ac:dyDescent="0.25">
      <c r="A1350" s="3">
        <v>1348</v>
      </c>
      <c r="B1350" s="1" t="s">
        <v>1349</v>
      </c>
      <c r="C1350" s="1" t="s">
        <v>5457</v>
      </c>
      <c r="D1350">
        <v>5875</v>
      </c>
      <c r="E1350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s="9">
        <f t="shared" si="84"/>
        <v>41991.506168981476</v>
      </c>
      <c r="L1350" s="9">
        <f t="shared" si="85"/>
        <v>41963.506168981476</v>
      </c>
      <c r="M1350" t="b">
        <v>0</v>
      </c>
      <c r="N1350">
        <v>26</v>
      </c>
      <c r="O1350" t="b">
        <v>1</v>
      </c>
      <c r="P1350" t="s">
        <v>8273</v>
      </c>
      <c r="Q1350" t="s">
        <v>8321</v>
      </c>
      <c r="R1350" t="s">
        <v>8322</v>
      </c>
      <c r="S1350" s="5">
        <f t="shared" si="86"/>
        <v>101.8723404255319</v>
      </c>
      <c r="T1350" s="4">
        <f t="shared" si="87"/>
        <v>230.19230769230768</v>
      </c>
    </row>
    <row r="1351" spans="1:20" ht="60" x14ac:dyDescent="0.25">
      <c r="A1351" s="3">
        <v>1349</v>
      </c>
      <c r="B1351" s="1" t="s">
        <v>1350</v>
      </c>
      <c r="C1351" s="1" t="s">
        <v>5458</v>
      </c>
      <c r="D1351">
        <v>5000</v>
      </c>
      <c r="E1351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s="9">
        <f t="shared" si="84"/>
        <v>42354.290972222225</v>
      </c>
      <c r="L1351" s="9">
        <f t="shared" si="85"/>
        <v>42317.33258101852</v>
      </c>
      <c r="M1351" t="b">
        <v>0</v>
      </c>
      <c r="N1351">
        <v>172</v>
      </c>
      <c r="O1351" t="b">
        <v>1</v>
      </c>
      <c r="P1351" t="s">
        <v>8273</v>
      </c>
      <c r="Q1351" t="s">
        <v>8321</v>
      </c>
      <c r="R1351" t="s">
        <v>8322</v>
      </c>
      <c r="S1351" s="5">
        <f t="shared" si="86"/>
        <v>204.2</v>
      </c>
      <c r="T1351" s="4">
        <f t="shared" si="87"/>
        <v>59.360465116279073</v>
      </c>
    </row>
    <row r="1352" spans="1:20" ht="60" x14ac:dyDescent="0.25">
      <c r="A1352" s="3">
        <v>1350</v>
      </c>
      <c r="B1352" s="1" t="s">
        <v>1351</v>
      </c>
      <c r="C1352" s="1" t="s">
        <v>5459</v>
      </c>
      <c r="D1352">
        <v>5000</v>
      </c>
      <c r="E1352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s="9">
        <f t="shared" si="84"/>
        <v>42364.013124999998</v>
      </c>
      <c r="L1352" s="9">
        <f t="shared" si="85"/>
        <v>42334.013124999998</v>
      </c>
      <c r="M1352" t="b">
        <v>0</v>
      </c>
      <c r="N1352">
        <v>78</v>
      </c>
      <c r="O1352" t="b">
        <v>1</v>
      </c>
      <c r="P1352" t="s">
        <v>8273</v>
      </c>
      <c r="Q1352" t="s">
        <v>8321</v>
      </c>
      <c r="R1352" t="s">
        <v>8322</v>
      </c>
      <c r="S1352" s="5">
        <f t="shared" si="86"/>
        <v>104.05</v>
      </c>
      <c r="T1352" s="4">
        <f t="shared" si="87"/>
        <v>66.698717948717942</v>
      </c>
    </row>
    <row r="1353" spans="1:20" ht="45" x14ac:dyDescent="0.25">
      <c r="A1353" s="3">
        <v>1351</v>
      </c>
      <c r="B1353" s="1" t="s">
        <v>1352</v>
      </c>
      <c r="C1353" s="1" t="s">
        <v>5460</v>
      </c>
      <c r="D1353">
        <v>20000</v>
      </c>
      <c r="E1353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s="9">
        <f t="shared" si="84"/>
        <v>42412.74009259259</v>
      </c>
      <c r="L1353" s="9">
        <f t="shared" si="85"/>
        <v>42382.74009259259</v>
      </c>
      <c r="M1353" t="b">
        <v>0</v>
      </c>
      <c r="N1353">
        <v>120</v>
      </c>
      <c r="O1353" t="b">
        <v>1</v>
      </c>
      <c r="P1353" t="s">
        <v>8273</v>
      </c>
      <c r="Q1353" t="s">
        <v>8321</v>
      </c>
      <c r="R1353" t="s">
        <v>8322</v>
      </c>
      <c r="S1353" s="5">
        <f t="shared" si="86"/>
        <v>101.265</v>
      </c>
      <c r="T1353" s="4">
        <f t="shared" si="87"/>
        <v>168.77500000000001</v>
      </c>
    </row>
    <row r="1354" spans="1:20" ht="60" x14ac:dyDescent="0.25">
      <c r="A1354" s="3">
        <v>1352</v>
      </c>
      <c r="B1354" s="1" t="s">
        <v>1353</v>
      </c>
      <c r="C1354" s="1" t="s">
        <v>5461</v>
      </c>
      <c r="D1354">
        <v>10000</v>
      </c>
      <c r="E135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s="9">
        <f t="shared" si="84"/>
        <v>42252.165972222225</v>
      </c>
      <c r="L1354" s="9">
        <f t="shared" si="85"/>
        <v>42200.578310185185</v>
      </c>
      <c r="M1354" t="b">
        <v>0</v>
      </c>
      <c r="N1354">
        <v>227</v>
      </c>
      <c r="O1354" t="b">
        <v>1</v>
      </c>
      <c r="P1354" t="s">
        <v>8273</v>
      </c>
      <c r="Q1354" t="s">
        <v>8321</v>
      </c>
      <c r="R1354" t="s">
        <v>8322</v>
      </c>
      <c r="S1354" s="5">
        <f t="shared" si="86"/>
        <v>136.13999999999999</v>
      </c>
      <c r="T1354" s="4">
        <f t="shared" si="87"/>
        <v>59.973568281938327</v>
      </c>
    </row>
    <row r="1355" spans="1:20" ht="45" x14ac:dyDescent="0.25">
      <c r="A1355" s="3">
        <v>1353</v>
      </c>
      <c r="B1355" s="1" t="s">
        <v>1354</v>
      </c>
      <c r="C1355" s="1" t="s">
        <v>5462</v>
      </c>
      <c r="D1355">
        <v>1000</v>
      </c>
      <c r="E135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s="9">
        <f t="shared" si="84"/>
        <v>41344</v>
      </c>
      <c r="L1355" s="9">
        <f t="shared" si="85"/>
        <v>41309.11791666667</v>
      </c>
      <c r="M1355" t="b">
        <v>0</v>
      </c>
      <c r="N1355">
        <v>42</v>
      </c>
      <c r="O1355" t="b">
        <v>1</v>
      </c>
      <c r="P1355" t="s">
        <v>8273</v>
      </c>
      <c r="Q1355" t="s">
        <v>8321</v>
      </c>
      <c r="R1355" t="s">
        <v>8322</v>
      </c>
      <c r="S1355" s="5">
        <f t="shared" si="86"/>
        <v>133.6</v>
      </c>
      <c r="T1355" s="4">
        <f t="shared" si="87"/>
        <v>31.80952380952381</v>
      </c>
    </row>
    <row r="1356" spans="1:20" ht="60" x14ac:dyDescent="0.25">
      <c r="A1356" s="3">
        <v>1354</v>
      </c>
      <c r="B1356" s="1" t="s">
        <v>1355</v>
      </c>
      <c r="C1356" s="1" t="s">
        <v>5463</v>
      </c>
      <c r="D1356">
        <v>1200</v>
      </c>
      <c r="E135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s="9">
        <f t="shared" si="84"/>
        <v>42532.807627314818</v>
      </c>
      <c r="L1356" s="9">
        <f t="shared" si="85"/>
        <v>42502.807627314818</v>
      </c>
      <c r="M1356" t="b">
        <v>0</v>
      </c>
      <c r="N1356">
        <v>64</v>
      </c>
      <c r="O1356" t="b">
        <v>1</v>
      </c>
      <c r="P1356" t="s">
        <v>8273</v>
      </c>
      <c r="Q1356" t="s">
        <v>8321</v>
      </c>
      <c r="R1356" t="s">
        <v>8322</v>
      </c>
      <c r="S1356" s="5">
        <f t="shared" si="86"/>
        <v>130.25</v>
      </c>
      <c r="T1356" s="4">
        <f t="shared" si="87"/>
        <v>24.421875</v>
      </c>
    </row>
    <row r="1357" spans="1:20" ht="60" x14ac:dyDescent="0.25">
      <c r="A1357" s="3">
        <v>1355</v>
      </c>
      <c r="B1357" s="1" t="s">
        <v>1356</v>
      </c>
      <c r="C1357" s="1" t="s">
        <v>5464</v>
      </c>
      <c r="D1357">
        <v>2500</v>
      </c>
      <c r="E135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s="9">
        <f t="shared" si="84"/>
        <v>41243.416666666664</v>
      </c>
      <c r="L1357" s="9">
        <f t="shared" si="85"/>
        <v>41213.254687499997</v>
      </c>
      <c r="M1357" t="b">
        <v>0</v>
      </c>
      <c r="N1357">
        <v>121</v>
      </c>
      <c r="O1357" t="b">
        <v>1</v>
      </c>
      <c r="P1357" t="s">
        <v>8273</v>
      </c>
      <c r="Q1357" t="s">
        <v>8321</v>
      </c>
      <c r="R1357" t="s">
        <v>8322</v>
      </c>
      <c r="S1357" s="5">
        <f t="shared" si="86"/>
        <v>122.67999999999999</v>
      </c>
      <c r="T1357" s="4">
        <f t="shared" si="87"/>
        <v>25.347107438016529</v>
      </c>
    </row>
    <row r="1358" spans="1:20" ht="60" x14ac:dyDescent="0.25">
      <c r="A1358" s="3">
        <v>1356</v>
      </c>
      <c r="B1358" s="1" t="s">
        <v>1357</v>
      </c>
      <c r="C1358" s="1" t="s">
        <v>5465</v>
      </c>
      <c r="D1358">
        <v>3400</v>
      </c>
      <c r="E135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s="9">
        <f t="shared" si="84"/>
        <v>41460.038888888892</v>
      </c>
      <c r="L1358" s="9">
        <f t="shared" si="85"/>
        <v>41430.038888888892</v>
      </c>
      <c r="M1358" t="b">
        <v>0</v>
      </c>
      <c r="N1358">
        <v>87</v>
      </c>
      <c r="O1358" t="b">
        <v>1</v>
      </c>
      <c r="P1358" t="s">
        <v>8273</v>
      </c>
      <c r="Q1358" t="s">
        <v>8321</v>
      </c>
      <c r="R1358" t="s">
        <v>8322</v>
      </c>
      <c r="S1358" s="5">
        <f t="shared" si="86"/>
        <v>182.81058823529412</v>
      </c>
      <c r="T1358" s="4">
        <f t="shared" si="87"/>
        <v>71.443218390804603</v>
      </c>
    </row>
    <row r="1359" spans="1:20" ht="45" x14ac:dyDescent="0.25">
      <c r="A1359" s="3">
        <v>1357</v>
      </c>
      <c r="B1359" s="1" t="s">
        <v>1358</v>
      </c>
      <c r="C1359" s="1" t="s">
        <v>5466</v>
      </c>
      <c r="D1359">
        <v>2000</v>
      </c>
      <c r="E1359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s="9">
        <f t="shared" si="84"/>
        <v>41334.249305555553</v>
      </c>
      <c r="L1359" s="9">
        <f t="shared" si="85"/>
        <v>41304.962233796294</v>
      </c>
      <c r="M1359" t="b">
        <v>0</v>
      </c>
      <c r="N1359">
        <v>65</v>
      </c>
      <c r="O1359" t="b">
        <v>1</v>
      </c>
      <c r="P1359" t="s">
        <v>8273</v>
      </c>
      <c r="Q1359" t="s">
        <v>8321</v>
      </c>
      <c r="R1359" t="s">
        <v>8322</v>
      </c>
      <c r="S1359" s="5">
        <f t="shared" si="86"/>
        <v>125.29999999999998</v>
      </c>
      <c r="T1359" s="4">
        <f t="shared" si="87"/>
        <v>38.553846153846152</v>
      </c>
    </row>
    <row r="1360" spans="1:20" ht="45" x14ac:dyDescent="0.25">
      <c r="A1360" s="3">
        <v>1358</v>
      </c>
      <c r="B1360" s="1" t="s">
        <v>1359</v>
      </c>
      <c r="C1360" s="1" t="s">
        <v>5467</v>
      </c>
      <c r="D1360">
        <v>3000</v>
      </c>
      <c r="E1360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s="9">
        <f t="shared" si="84"/>
        <v>40719.570868055554</v>
      </c>
      <c r="L1360" s="9">
        <f t="shared" si="85"/>
        <v>40689.570868055554</v>
      </c>
      <c r="M1360" t="b">
        <v>0</v>
      </c>
      <c r="N1360">
        <v>49</v>
      </c>
      <c r="O1360" t="b">
        <v>1</v>
      </c>
      <c r="P1360" t="s">
        <v>8273</v>
      </c>
      <c r="Q1360" t="s">
        <v>8321</v>
      </c>
      <c r="R1360" t="s">
        <v>8322</v>
      </c>
      <c r="S1360" s="5">
        <f t="shared" si="86"/>
        <v>111.66666666666667</v>
      </c>
      <c r="T1360" s="4">
        <f t="shared" si="87"/>
        <v>68.367346938775512</v>
      </c>
    </row>
    <row r="1361" spans="1:20" ht="60" x14ac:dyDescent="0.25">
      <c r="A1361" s="3">
        <v>1359</v>
      </c>
      <c r="B1361" s="1" t="s">
        <v>1360</v>
      </c>
      <c r="C1361" s="1" t="s">
        <v>5468</v>
      </c>
      <c r="D1361">
        <v>660</v>
      </c>
      <c r="E1361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s="9">
        <f t="shared" si="84"/>
        <v>40730.814699074072</v>
      </c>
      <c r="L1361" s="9">
        <f t="shared" si="85"/>
        <v>40668.814699074072</v>
      </c>
      <c r="M1361" t="b">
        <v>0</v>
      </c>
      <c r="N1361">
        <v>19</v>
      </c>
      <c r="O1361" t="b">
        <v>1</v>
      </c>
      <c r="P1361" t="s">
        <v>8273</v>
      </c>
      <c r="Q1361" t="s">
        <v>8321</v>
      </c>
      <c r="R1361" t="s">
        <v>8322</v>
      </c>
      <c r="S1361" s="5">
        <f t="shared" si="86"/>
        <v>115.75757575757575</v>
      </c>
      <c r="T1361" s="4">
        <f t="shared" si="87"/>
        <v>40.210526315789473</v>
      </c>
    </row>
    <row r="1362" spans="1:20" ht="30" x14ac:dyDescent="0.25">
      <c r="A1362" s="3">
        <v>1360</v>
      </c>
      <c r="B1362" s="1" t="s">
        <v>1361</v>
      </c>
      <c r="C1362" s="1" t="s">
        <v>5469</v>
      </c>
      <c r="D1362">
        <v>1500</v>
      </c>
      <c r="E1362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s="9">
        <f t="shared" si="84"/>
        <v>41123.900694444441</v>
      </c>
      <c r="L1362" s="9">
        <f t="shared" si="85"/>
        <v>41095.900694444441</v>
      </c>
      <c r="M1362" t="b">
        <v>0</v>
      </c>
      <c r="N1362">
        <v>81</v>
      </c>
      <c r="O1362" t="b">
        <v>1</v>
      </c>
      <c r="P1362" t="s">
        <v>8273</v>
      </c>
      <c r="Q1362" t="s">
        <v>8321</v>
      </c>
      <c r="R1362" t="s">
        <v>8322</v>
      </c>
      <c r="S1362" s="5">
        <f t="shared" si="86"/>
        <v>173.2</v>
      </c>
      <c r="T1362" s="4">
        <f t="shared" si="87"/>
        <v>32.074074074074076</v>
      </c>
    </row>
    <row r="1363" spans="1:20" ht="45" x14ac:dyDescent="0.25">
      <c r="A1363" s="3">
        <v>1361</v>
      </c>
      <c r="B1363" s="1" t="s">
        <v>1362</v>
      </c>
      <c r="C1363" s="1" t="s">
        <v>5470</v>
      </c>
      <c r="D1363">
        <v>6000</v>
      </c>
      <c r="E1363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s="9">
        <f t="shared" si="84"/>
        <v>41811.717268518521</v>
      </c>
      <c r="L1363" s="9">
        <f t="shared" si="85"/>
        <v>41781.717268518521</v>
      </c>
      <c r="M1363" t="b">
        <v>0</v>
      </c>
      <c r="N1363">
        <v>264</v>
      </c>
      <c r="O1363" t="b">
        <v>1</v>
      </c>
      <c r="P1363" t="s">
        <v>8273</v>
      </c>
      <c r="Q1363" t="s">
        <v>8321</v>
      </c>
      <c r="R1363" t="s">
        <v>8322</v>
      </c>
      <c r="S1363" s="5">
        <f t="shared" si="86"/>
        <v>125.98333333333333</v>
      </c>
      <c r="T1363" s="4">
        <f t="shared" si="87"/>
        <v>28.632575757575758</v>
      </c>
    </row>
    <row r="1364" spans="1:20" ht="45" x14ac:dyDescent="0.25">
      <c r="A1364" s="3">
        <v>1362</v>
      </c>
      <c r="B1364" s="1" t="s">
        <v>1363</v>
      </c>
      <c r="C1364" s="1" t="s">
        <v>5471</v>
      </c>
      <c r="D1364">
        <v>1000</v>
      </c>
      <c r="E136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s="9">
        <f t="shared" si="84"/>
        <v>41524.934386574074</v>
      </c>
      <c r="L1364" s="9">
        <f t="shared" si="85"/>
        <v>41464.934386574074</v>
      </c>
      <c r="M1364" t="b">
        <v>0</v>
      </c>
      <c r="N1364">
        <v>25</v>
      </c>
      <c r="O1364" t="b">
        <v>1</v>
      </c>
      <c r="P1364" t="s">
        <v>8273</v>
      </c>
      <c r="Q1364" t="s">
        <v>8321</v>
      </c>
      <c r="R1364" t="s">
        <v>8322</v>
      </c>
      <c r="S1364" s="5">
        <f t="shared" si="86"/>
        <v>109.1</v>
      </c>
      <c r="T1364" s="4">
        <f t="shared" si="87"/>
        <v>43.64</v>
      </c>
    </row>
    <row r="1365" spans="1:20" ht="60" x14ac:dyDescent="0.25">
      <c r="A1365" s="3">
        <v>1363</v>
      </c>
      <c r="B1365" s="1" t="s">
        <v>1364</v>
      </c>
      <c r="C1365" s="1" t="s">
        <v>5472</v>
      </c>
      <c r="D1365">
        <v>200</v>
      </c>
      <c r="E136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s="9">
        <f t="shared" si="84"/>
        <v>42415.332638888889</v>
      </c>
      <c r="L1365" s="9">
        <f t="shared" si="85"/>
        <v>42396.8440625</v>
      </c>
      <c r="M1365" t="b">
        <v>0</v>
      </c>
      <c r="N1365">
        <v>5</v>
      </c>
      <c r="O1365" t="b">
        <v>1</v>
      </c>
      <c r="P1365" t="s">
        <v>8273</v>
      </c>
      <c r="Q1365" t="s">
        <v>8321</v>
      </c>
      <c r="R1365" t="s">
        <v>8322</v>
      </c>
      <c r="S1365" s="5">
        <f t="shared" si="86"/>
        <v>100</v>
      </c>
      <c r="T1365" s="4">
        <f t="shared" si="87"/>
        <v>40</v>
      </c>
    </row>
    <row r="1366" spans="1:20" ht="60" x14ac:dyDescent="0.25">
      <c r="A1366" s="3">
        <v>1364</v>
      </c>
      <c r="B1366" s="1" t="s">
        <v>1365</v>
      </c>
      <c r="C1366" s="1" t="s">
        <v>5473</v>
      </c>
      <c r="D1366">
        <v>42000</v>
      </c>
      <c r="E136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s="9">
        <f t="shared" si="84"/>
        <v>42011.6956712963</v>
      </c>
      <c r="L1366" s="9">
        <f t="shared" si="85"/>
        <v>41951.695671296293</v>
      </c>
      <c r="M1366" t="b">
        <v>0</v>
      </c>
      <c r="N1366">
        <v>144</v>
      </c>
      <c r="O1366" t="b">
        <v>1</v>
      </c>
      <c r="P1366" t="s">
        <v>8275</v>
      </c>
      <c r="Q1366" t="s">
        <v>8324</v>
      </c>
      <c r="R1366" t="s">
        <v>8325</v>
      </c>
      <c r="S1366" s="5">
        <f t="shared" si="86"/>
        <v>118.64285714285714</v>
      </c>
      <c r="T1366" s="4">
        <f t="shared" si="87"/>
        <v>346.04166666666669</v>
      </c>
    </row>
    <row r="1367" spans="1:20" ht="60" x14ac:dyDescent="0.25">
      <c r="A1367" s="3">
        <v>1365</v>
      </c>
      <c r="B1367" s="1" t="s">
        <v>1366</v>
      </c>
      <c r="C1367" s="1" t="s">
        <v>5474</v>
      </c>
      <c r="D1367">
        <v>7500</v>
      </c>
      <c r="E136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s="9">
        <f t="shared" si="84"/>
        <v>42079.691574074073</v>
      </c>
      <c r="L1367" s="9">
        <f t="shared" si="85"/>
        <v>42049.733240740738</v>
      </c>
      <c r="M1367" t="b">
        <v>0</v>
      </c>
      <c r="N1367">
        <v>92</v>
      </c>
      <c r="O1367" t="b">
        <v>1</v>
      </c>
      <c r="P1367" t="s">
        <v>8275</v>
      </c>
      <c r="Q1367" t="s">
        <v>8324</v>
      </c>
      <c r="R1367" t="s">
        <v>8325</v>
      </c>
      <c r="S1367" s="5">
        <f t="shared" si="86"/>
        <v>100.26666666666667</v>
      </c>
      <c r="T1367" s="4">
        <f t="shared" si="87"/>
        <v>81.739130434782609</v>
      </c>
    </row>
    <row r="1368" spans="1:20" ht="15.75" x14ac:dyDescent="0.25">
      <c r="A1368" s="3">
        <v>1366</v>
      </c>
      <c r="B1368" s="1" t="s">
        <v>1367</v>
      </c>
      <c r="C1368" s="1" t="s">
        <v>5475</v>
      </c>
      <c r="D1368">
        <v>7500</v>
      </c>
      <c r="E136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s="9">
        <f t="shared" si="84"/>
        <v>41970.037766203706</v>
      </c>
      <c r="L1368" s="9">
        <f t="shared" si="85"/>
        <v>41924.996099537035</v>
      </c>
      <c r="M1368" t="b">
        <v>0</v>
      </c>
      <c r="N1368">
        <v>147</v>
      </c>
      <c r="O1368" t="b">
        <v>1</v>
      </c>
      <c r="P1368" t="s">
        <v>8275</v>
      </c>
      <c r="Q1368" t="s">
        <v>8324</v>
      </c>
      <c r="R1368" t="s">
        <v>8325</v>
      </c>
      <c r="S1368" s="5">
        <f t="shared" si="86"/>
        <v>126.48920000000001</v>
      </c>
      <c r="T1368" s="4">
        <f t="shared" si="87"/>
        <v>64.535306122448986</v>
      </c>
    </row>
    <row r="1369" spans="1:20" ht="45" x14ac:dyDescent="0.25">
      <c r="A1369" s="3">
        <v>1367</v>
      </c>
      <c r="B1369" s="1" t="s">
        <v>1368</v>
      </c>
      <c r="C1369" s="1" t="s">
        <v>5476</v>
      </c>
      <c r="D1369">
        <v>5000</v>
      </c>
      <c r="E1369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s="9">
        <f t="shared" si="84"/>
        <v>42322.044560185182</v>
      </c>
      <c r="L1369" s="9">
        <f t="shared" si="85"/>
        <v>42292.002893518518</v>
      </c>
      <c r="M1369" t="b">
        <v>0</v>
      </c>
      <c r="N1369">
        <v>90</v>
      </c>
      <c r="O1369" t="b">
        <v>1</v>
      </c>
      <c r="P1369" t="s">
        <v>8275</v>
      </c>
      <c r="Q1369" t="s">
        <v>8324</v>
      </c>
      <c r="R1369" t="s">
        <v>8325</v>
      </c>
      <c r="S1369" s="5">
        <f t="shared" si="86"/>
        <v>114.26</v>
      </c>
      <c r="T1369" s="4">
        <f t="shared" si="87"/>
        <v>63.477777777777774</v>
      </c>
    </row>
    <row r="1370" spans="1:20" ht="45" x14ac:dyDescent="0.25">
      <c r="A1370" s="3">
        <v>1368</v>
      </c>
      <c r="B1370" s="1" t="s">
        <v>1369</v>
      </c>
      <c r="C1370" s="1" t="s">
        <v>5477</v>
      </c>
      <c r="D1370">
        <v>5000</v>
      </c>
      <c r="E1370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s="9">
        <f t="shared" si="84"/>
        <v>42170.190902777773</v>
      </c>
      <c r="L1370" s="9">
        <f t="shared" si="85"/>
        <v>42146.190902777773</v>
      </c>
      <c r="M1370" t="b">
        <v>0</v>
      </c>
      <c r="N1370">
        <v>87</v>
      </c>
      <c r="O1370" t="b">
        <v>1</v>
      </c>
      <c r="P1370" t="s">
        <v>8275</v>
      </c>
      <c r="Q1370" t="s">
        <v>8324</v>
      </c>
      <c r="R1370" t="s">
        <v>8325</v>
      </c>
      <c r="S1370" s="5">
        <f t="shared" si="86"/>
        <v>110.7</v>
      </c>
      <c r="T1370" s="4">
        <f t="shared" si="87"/>
        <v>63.620689655172413</v>
      </c>
    </row>
    <row r="1371" spans="1:20" ht="60" x14ac:dyDescent="0.25">
      <c r="A1371" s="3">
        <v>1369</v>
      </c>
      <c r="B1371" s="1" t="s">
        <v>1370</v>
      </c>
      <c r="C1371" s="1" t="s">
        <v>5478</v>
      </c>
      <c r="D1371">
        <v>32360</v>
      </c>
      <c r="E1371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s="9">
        <f t="shared" si="84"/>
        <v>41740.594282407408</v>
      </c>
      <c r="L1371" s="9">
        <f t="shared" si="85"/>
        <v>41710.594282407408</v>
      </c>
      <c r="M1371" t="b">
        <v>0</v>
      </c>
      <c r="N1371">
        <v>406</v>
      </c>
      <c r="O1371" t="b">
        <v>1</v>
      </c>
      <c r="P1371" t="s">
        <v>8275</v>
      </c>
      <c r="Q1371" t="s">
        <v>8324</v>
      </c>
      <c r="R1371" t="s">
        <v>8325</v>
      </c>
      <c r="S1371" s="5">
        <f t="shared" si="86"/>
        <v>105.34805315203954</v>
      </c>
      <c r="T1371" s="4">
        <f t="shared" si="87"/>
        <v>83.967068965517228</v>
      </c>
    </row>
    <row r="1372" spans="1:20" ht="30" x14ac:dyDescent="0.25">
      <c r="A1372" s="3">
        <v>1370</v>
      </c>
      <c r="B1372" s="1" t="s">
        <v>1371</v>
      </c>
      <c r="C1372" s="1" t="s">
        <v>5479</v>
      </c>
      <c r="D1372">
        <v>1500</v>
      </c>
      <c r="E1372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s="9">
        <f t="shared" si="84"/>
        <v>41563.00335648148</v>
      </c>
      <c r="L1372" s="9">
        <f t="shared" si="85"/>
        <v>41548.00335648148</v>
      </c>
      <c r="M1372" t="b">
        <v>0</v>
      </c>
      <c r="N1372">
        <v>20</v>
      </c>
      <c r="O1372" t="b">
        <v>1</v>
      </c>
      <c r="P1372" t="s">
        <v>8275</v>
      </c>
      <c r="Q1372" t="s">
        <v>8324</v>
      </c>
      <c r="R1372" t="s">
        <v>8325</v>
      </c>
      <c r="S1372" s="5">
        <f t="shared" si="86"/>
        <v>103.66666666666666</v>
      </c>
      <c r="T1372" s="4">
        <f t="shared" si="87"/>
        <v>77.75</v>
      </c>
    </row>
    <row r="1373" spans="1:20" ht="60" x14ac:dyDescent="0.25">
      <c r="A1373" s="3">
        <v>1371</v>
      </c>
      <c r="B1373" s="1" t="s">
        <v>1372</v>
      </c>
      <c r="C1373" s="1" t="s">
        <v>5480</v>
      </c>
      <c r="D1373">
        <v>6999</v>
      </c>
      <c r="E1373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s="9">
        <f t="shared" si="84"/>
        <v>42131.758587962962</v>
      </c>
      <c r="L1373" s="9">
        <f t="shared" si="85"/>
        <v>42101.758587962962</v>
      </c>
      <c r="M1373" t="b">
        <v>0</v>
      </c>
      <c r="N1373">
        <v>70</v>
      </c>
      <c r="O1373" t="b">
        <v>1</v>
      </c>
      <c r="P1373" t="s">
        <v>8275</v>
      </c>
      <c r="Q1373" t="s">
        <v>8324</v>
      </c>
      <c r="R1373" t="s">
        <v>8325</v>
      </c>
      <c r="S1373" s="5">
        <f t="shared" si="86"/>
        <v>107.08672667523933</v>
      </c>
      <c r="T1373" s="4">
        <f t="shared" si="87"/>
        <v>107.07142857142857</v>
      </c>
    </row>
    <row r="1374" spans="1:20" ht="30" x14ac:dyDescent="0.25">
      <c r="A1374" s="3">
        <v>1372</v>
      </c>
      <c r="B1374" s="1" t="s">
        <v>1373</v>
      </c>
      <c r="C1374" s="1" t="s">
        <v>5481</v>
      </c>
      <c r="D1374">
        <v>500</v>
      </c>
      <c r="E137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s="9">
        <f t="shared" si="84"/>
        <v>41102.739953703705</v>
      </c>
      <c r="L1374" s="9">
        <f t="shared" si="85"/>
        <v>41072.739953703705</v>
      </c>
      <c r="M1374" t="b">
        <v>0</v>
      </c>
      <c r="N1374">
        <v>16</v>
      </c>
      <c r="O1374" t="b">
        <v>1</v>
      </c>
      <c r="P1374" t="s">
        <v>8275</v>
      </c>
      <c r="Q1374" t="s">
        <v>8324</v>
      </c>
      <c r="R1374" t="s">
        <v>8325</v>
      </c>
      <c r="S1374" s="5">
        <f t="shared" si="86"/>
        <v>124</v>
      </c>
      <c r="T1374" s="4">
        <f t="shared" si="87"/>
        <v>38.75</v>
      </c>
    </row>
    <row r="1375" spans="1:20" ht="45" x14ac:dyDescent="0.25">
      <c r="A1375" s="3">
        <v>1373</v>
      </c>
      <c r="B1375" s="1" t="s">
        <v>1374</v>
      </c>
      <c r="C1375" s="1" t="s">
        <v>5482</v>
      </c>
      <c r="D1375">
        <v>10000</v>
      </c>
      <c r="E137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s="9">
        <f t="shared" si="84"/>
        <v>42734.95177083333</v>
      </c>
      <c r="L1375" s="9">
        <f t="shared" si="85"/>
        <v>42704.95177083333</v>
      </c>
      <c r="M1375" t="b">
        <v>0</v>
      </c>
      <c r="N1375">
        <v>52</v>
      </c>
      <c r="O1375" t="b">
        <v>1</v>
      </c>
      <c r="P1375" t="s">
        <v>8275</v>
      </c>
      <c r="Q1375" t="s">
        <v>8324</v>
      </c>
      <c r="R1375" t="s">
        <v>8325</v>
      </c>
      <c r="S1375" s="5">
        <f t="shared" si="86"/>
        <v>105.01</v>
      </c>
      <c r="T1375" s="4">
        <f t="shared" si="87"/>
        <v>201.94230769230768</v>
      </c>
    </row>
    <row r="1376" spans="1:20" ht="60" x14ac:dyDescent="0.25">
      <c r="A1376" s="3">
        <v>1374</v>
      </c>
      <c r="B1376" s="1" t="s">
        <v>1375</v>
      </c>
      <c r="C1376" s="1" t="s">
        <v>5483</v>
      </c>
      <c r="D1376">
        <v>1500</v>
      </c>
      <c r="E137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s="9">
        <f t="shared" si="84"/>
        <v>42454.12023148148</v>
      </c>
      <c r="L1376" s="9">
        <f t="shared" si="85"/>
        <v>42424.161898148144</v>
      </c>
      <c r="M1376" t="b">
        <v>0</v>
      </c>
      <c r="N1376">
        <v>66</v>
      </c>
      <c r="O1376" t="b">
        <v>1</v>
      </c>
      <c r="P1376" t="s">
        <v>8275</v>
      </c>
      <c r="Q1376" t="s">
        <v>8324</v>
      </c>
      <c r="R1376" t="s">
        <v>8325</v>
      </c>
      <c r="S1376" s="5">
        <f t="shared" si="86"/>
        <v>189.46666666666667</v>
      </c>
      <c r="T1376" s="4">
        <f t="shared" si="87"/>
        <v>43.060606060606062</v>
      </c>
    </row>
    <row r="1377" spans="1:20" ht="60" x14ac:dyDescent="0.25">
      <c r="A1377" s="3">
        <v>1375</v>
      </c>
      <c r="B1377" s="1" t="s">
        <v>1376</v>
      </c>
      <c r="C1377" s="1" t="s">
        <v>5484</v>
      </c>
      <c r="D1377">
        <v>4000</v>
      </c>
      <c r="E137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s="9">
        <f t="shared" si="84"/>
        <v>42750.066192129627</v>
      </c>
      <c r="L1377" s="9">
        <f t="shared" si="85"/>
        <v>42720.066192129627</v>
      </c>
      <c r="M1377" t="b">
        <v>0</v>
      </c>
      <c r="N1377">
        <v>109</v>
      </c>
      <c r="O1377" t="b">
        <v>1</v>
      </c>
      <c r="P1377" t="s">
        <v>8275</v>
      </c>
      <c r="Q1377" t="s">
        <v>8324</v>
      </c>
      <c r="R1377" t="s">
        <v>8325</v>
      </c>
      <c r="S1377" s="5">
        <f t="shared" si="86"/>
        <v>171.32499999999999</v>
      </c>
      <c r="T1377" s="4">
        <f t="shared" si="87"/>
        <v>62.871559633027523</v>
      </c>
    </row>
    <row r="1378" spans="1:20" ht="30" x14ac:dyDescent="0.25">
      <c r="A1378" s="3">
        <v>1376</v>
      </c>
      <c r="B1378" s="1" t="s">
        <v>1377</v>
      </c>
      <c r="C1378" s="1" t="s">
        <v>5485</v>
      </c>
      <c r="D1378">
        <v>3700</v>
      </c>
      <c r="E137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s="9">
        <f t="shared" si="84"/>
        <v>42707.710717592592</v>
      </c>
      <c r="L1378" s="9">
        <f t="shared" si="85"/>
        <v>42677.669050925921</v>
      </c>
      <c r="M1378" t="b">
        <v>0</v>
      </c>
      <c r="N1378">
        <v>168</v>
      </c>
      <c r="O1378" t="b">
        <v>1</v>
      </c>
      <c r="P1378" t="s">
        <v>8275</v>
      </c>
      <c r="Q1378" t="s">
        <v>8324</v>
      </c>
      <c r="R1378" t="s">
        <v>8325</v>
      </c>
      <c r="S1378" s="5">
        <f t="shared" si="86"/>
        <v>252.48648648648651</v>
      </c>
      <c r="T1378" s="4">
        <f t="shared" si="87"/>
        <v>55.607142857142854</v>
      </c>
    </row>
    <row r="1379" spans="1:20" ht="60" x14ac:dyDescent="0.25">
      <c r="A1379" s="3">
        <v>1377</v>
      </c>
      <c r="B1379" s="1" t="s">
        <v>1378</v>
      </c>
      <c r="C1379" s="1" t="s">
        <v>5486</v>
      </c>
      <c r="D1379">
        <v>1300</v>
      </c>
      <c r="E1379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s="9">
        <f t="shared" si="84"/>
        <v>42769.174305555556</v>
      </c>
      <c r="L1379" s="9">
        <f t="shared" si="85"/>
        <v>42747.219560185185</v>
      </c>
      <c r="M1379" t="b">
        <v>0</v>
      </c>
      <c r="N1379">
        <v>31</v>
      </c>
      <c r="O1379" t="b">
        <v>1</v>
      </c>
      <c r="P1379" t="s">
        <v>8275</v>
      </c>
      <c r="Q1379" t="s">
        <v>8324</v>
      </c>
      <c r="R1379" t="s">
        <v>8325</v>
      </c>
      <c r="S1379" s="5">
        <f t="shared" si="86"/>
        <v>116.15384615384616</v>
      </c>
      <c r="T1379" s="4">
        <f t="shared" si="87"/>
        <v>48.70967741935484</v>
      </c>
    </row>
    <row r="1380" spans="1:20" ht="15.75" x14ac:dyDescent="0.25">
      <c r="A1380" s="3">
        <v>1378</v>
      </c>
      <c r="B1380" s="1" t="s">
        <v>1379</v>
      </c>
      <c r="C1380" s="1" t="s">
        <v>5487</v>
      </c>
      <c r="D1380">
        <v>2000</v>
      </c>
      <c r="E1380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s="9">
        <f t="shared" si="84"/>
        <v>42583.759374999994</v>
      </c>
      <c r="L1380" s="9">
        <f t="shared" si="85"/>
        <v>42568.759374999994</v>
      </c>
      <c r="M1380" t="b">
        <v>0</v>
      </c>
      <c r="N1380">
        <v>133</v>
      </c>
      <c r="O1380" t="b">
        <v>1</v>
      </c>
      <c r="P1380" t="s">
        <v>8275</v>
      </c>
      <c r="Q1380" t="s">
        <v>8324</v>
      </c>
      <c r="R1380" t="s">
        <v>8325</v>
      </c>
      <c r="S1380" s="5">
        <f t="shared" si="86"/>
        <v>203.35000000000002</v>
      </c>
      <c r="T1380" s="4">
        <f t="shared" si="87"/>
        <v>30.578947368421051</v>
      </c>
    </row>
    <row r="1381" spans="1:20" ht="30" x14ac:dyDescent="0.25">
      <c r="A1381" s="3">
        <v>1379</v>
      </c>
      <c r="B1381" s="1" t="s">
        <v>1380</v>
      </c>
      <c r="C1381" s="1" t="s">
        <v>5488</v>
      </c>
      <c r="D1381">
        <v>10000</v>
      </c>
      <c r="E1381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s="9">
        <f t="shared" si="84"/>
        <v>42160.491620370376</v>
      </c>
      <c r="L1381" s="9">
        <f t="shared" si="85"/>
        <v>42130.491620370376</v>
      </c>
      <c r="M1381" t="b">
        <v>0</v>
      </c>
      <c r="N1381">
        <v>151</v>
      </c>
      <c r="O1381" t="b">
        <v>1</v>
      </c>
      <c r="P1381" t="s">
        <v>8275</v>
      </c>
      <c r="Q1381" t="s">
        <v>8324</v>
      </c>
      <c r="R1381" t="s">
        <v>8325</v>
      </c>
      <c r="S1381" s="5">
        <f t="shared" si="86"/>
        <v>111.60000000000001</v>
      </c>
      <c r="T1381" s="4">
        <f t="shared" si="87"/>
        <v>73.907284768211923</v>
      </c>
    </row>
    <row r="1382" spans="1:20" ht="45" x14ac:dyDescent="0.25">
      <c r="A1382" s="3">
        <v>1380</v>
      </c>
      <c r="B1382" s="1" t="s">
        <v>1381</v>
      </c>
      <c r="C1382" s="1" t="s">
        <v>5489</v>
      </c>
      <c r="D1382">
        <v>25</v>
      </c>
      <c r="E1382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s="9">
        <f t="shared" si="84"/>
        <v>42164.083333333328</v>
      </c>
      <c r="L1382" s="9">
        <f t="shared" si="85"/>
        <v>42141.762800925921</v>
      </c>
      <c r="M1382" t="b">
        <v>0</v>
      </c>
      <c r="N1382">
        <v>5</v>
      </c>
      <c r="O1382" t="b">
        <v>1</v>
      </c>
      <c r="P1382" t="s">
        <v>8275</v>
      </c>
      <c r="Q1382" t="s">
        <v>8324</v>
      </c>
      <c r="R1382" t="s">
        <v>8325</v>
      </c>
      <c r="S1382" s="5">
        <f t="shared" si="86"/>
        <v>424</v>
      </c>
      <c r="T1382" s="4">
        <f t="shared" si="87"/>
        <v>21.2</v>
      </c>
    </row>
    <row r="1383" spans="1:20" ht="60" x14ac:dyDescent="0.25">
      <c r="A1383" s="3">
        <v>1381</v>
      </c>
      <c r="B1383" s="1" t="s">
        <v>1382</v>
      </c>
      <c r="C1383" s="1" t="s">
        <v>5490</v>
      </c>
      <c r="D1383">
        <v>5000</v>
      </c>
      <c r="E1383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s="9">
        <f t="shared" si="84"/>
        <v>42733.214409722219</v>
      </c>
      <c r="L1383" s="9">
        <f t="shared" si="85"/>
        <v>42703.214409722219</v>
      </c>
      <c r="M1383" t="b">
        <v>0</v>
      </c>
      <c r="N1383">
        <v>73</v>
      </c>
      <c r="O1383" t="b">
        <v>1</v>
      </c>
      <c r="P1383" t="s">
        <v>8275</v>
      </c>
      <c r="Q1383" t="s">
        <v>8324</v>
      </c>
      <c r="R1383" t="s">
        <v>8325</v>
      </c>
      <c r="S1383" s="5">
        <f t="shared" si="86"/>
        <v>107.1</v>
      </c>
      <c r="T1383" s="4">
        <f t="shared" si="87"/>
        <v>73.356164383561648</v>
      </c>
    </row>
    <row r="1384" spans="1:20" ht="45" x14ac:dyDescent="0.25">
      <c r="A1384" s="3">
        <v>1382</v>
      </c>
      <c r="B1384" s="1" t="s">
        <v>1383</v>
      </c>
      <c r="C1384" s="1" t="s">
        <v>5491</v>
      </c>
      <c r="D1384">
        <v>8000</v>
      </c>
      <c r="E138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s="9">
        <f t="shared" si="84"/>
        <v>41400.800185185188</v>
      </c>
      <c r="L1384" s="9">
        <f t="shared" si="85"/>
        <v>41370.800185185188</v>
      </c>
      <c r="M1384" t="b">
        <v>0</v>
      </c>
      <c r="N1384">
        <v>148</v>
      </c>
      <c r="O1384" t="b">
        <v>1</v>
      </c>
      <c r="P1384" t="s">
        <v>8275</v>
      </c>
      <c r="Q1384" t="s">
        <v>8324</v>
      </c>
      <c r="R1384" t="s">
        <v>8325</v>
      </c>
      <c r="S1384" s="5">
        <f t="shared" si="86"/>
        <v>104.3625</v>
      </c>
      <c r="T1384" s="4">
        <f t="shared" si="87"/>
        <v>56.412162162162161</v>
      </c>
    </row>
    <row r="1385" spans="1:20" ht="60" x14ac:dyDescent="0.25">
      <c r="A1385" s="3">
        <v>1383</v>
      </c>
      <c r="B1385" s="1" t="s">
        <v>1384</v>
      </c>
      <c r="C1385" s="1" t="s">
        <v>5492</v>
      </c>
      <c r="D1385">
        <v>2200</v>
      </c>
      <c r="E138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s="9">
        <f t="shared" si="84"/>
        <v>42727.074976851851</v>
      </c>
      <c r="L1385" s="9">
        <f t="shared" si="85"/>
        <v>42707.074976851851</v>
      </c>
      <c r="M1385" t="b">
        <v>0</v>
      </c>
      <c r="N1385">
        <v>93</v>
      </c>
      <c r="O1385" t="b">
        <v>1</v>
      </c>
      <c r="P1385" t="s">
        <v>8275</v>
      </c>
      <c r="Q1385" t="s">
        <v>8324</v>
      </c>
      <c r="R1385" t="s">
        <v>8325</v>
      </c>
      <c r="S1385" s="5">
        <f t="shared" si="86"/>
        <v>212.40909090909091</v>
      </c>
      <c r="T1385" s="4">
        <f t="shared" si="87"/>
        <v>50.247311827956992</v>
      </c>
    </row>
    <row r="1386" spans="1:20" ht="45" x14ac:dyDescent="0.25">
      <c r="A1386" s="3">
        <v>1384</v>
      </c>
      <c r="B1386" s="1" t="s">
        <v>1385</v>
      </c>
      <c r="C1386" s="1" t="s">
        <v>5493</v>
      </c>
      <c r="D1386">
        <v>3500</v>
      </c>
      <c r="E138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s="9">
        <f t="shared" si="84"/>
        <v>42190.735208333332</v>
      </c>
      <c r="L1386" s="9">
        <f t="shared" si="85"/>
        <v>42160.735208333332</v>
      </c>
      <c r="M1386" t="b">
        <v>0</v>
      </c>
      <c r="N1386">
        <v>63</v>
      </c>
      <c r="O1386" t="b">
        <v>1</v>
      </c>
      <c r="P1386" t="s">
        <v>8275</v>
      </c>
      <c r="Q1386" t="s">
        <v>8324</v>
      </c>
      <c r="R1386" t="s">
        <v>8325</v>
      </c>
      <c r="S1386" s="5">
        <f t="shared" si="86"/>
        <v>124.08571428571429</v>
      </c>
      <c r="T1386" s="4">
        <f t="shared" si="87"/>
        <v>68.936507936507937</v>
      </c>
    </row>
    <row r="1387" spans="1:20" ht="45" x14ac:dyDescent="0.25">
      <c r="A1387" s="3">
        <v>1385</v>
      </c>
      <c r="B1387" s="1" t="s">
        <v>1386</v>
      </c>
      <c r="C1387" s="1" t="s">
        <v>5494</v>
      </c>
      <c r="D1387">
        <v>8000</v>
      </c>
      <c r="E138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s="9">
        <f t="shared" si="84"/>
        <v>42489.507638888885</v>
      </c>
      <c r="L1387" s="9">
        <f t="shared" si="85"/>
        <v>42433.688900462963</v>
      </c>
      <c r="M1387" t="b">
        <v>0</v>
      </c>
      <c r="N1387">
        <v>134</v>
      </c>
      <c r="O1387" t="b">
        <v>1</v>
      </c>
      <c r="P1387" t="s">
        <v>8275</v>
      </c>
      <c r="Q1387" t="s">
        <v>8324</v>
      </c>
      <c r="R1387" t="s">
        <v>8325</v>
      </c>
      <c r="S1387" s="5">
        <f t="shared" si="86"/>
        <v>110.406125</v>
      </c>
      <c r="T1387" s="4">
        <f t="shared" si="87"/>
        <v>65.914104477611943</v>
      </c>
    </row>
    <row r="1388" spans="1:20" ht="30" x14ac:dyDescent="0.25">
      <c r="A1388" s="3">
        <v>1386</v>
      </c>
      <c r="B1388" s="1" t="s">
        <v>1387</v>
      </c>
      <c r="C1388" s="1" t="s">
        <v>5495</v>
      </c>
      <c r="D1388">
        <v>400</v>
      </c>
      <c r="E138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s="9">
        <f t="shared" si="84"/>
        <v>42214.646863425922</v>
      </c>
      <c r="L1388" s="9">
        <f t="shared" si="85"/>
        <v>42184.646863425922</v>
      </c>
      <c r="M1388" t="b">
        <v>0</v>
      </c>
      <c r="N1388">
        <v>14</v>
      </c>
      <c r="O1388" t="b">
        <v>1</v>
      </c>
      <c r="P1388" t="s">
        <v>8275</v>
      </c>
      <c r="Q1388" t="s">
        <v>8324</v>
      </c>
      <c r="R1388" t="s">
        <v>8325</v>
      </c>
      <c r="S1388" s="5">
        <f t="shared" si="86"/>
        <v>218.75</v>
      </c>
      <c r="T1388" s="4">
        <f t="shared" si="87"/>
        <v>62.5</v>
      </c>
    </row>
    <row r="1389" spans="1:20" ht="60" x14ac:dyDescent="0.25">
      <c r="A1389" s="3">
        <v>1387</v>
      </c>
      <c r="B1389" s="1" t="s">
        <v>1388</v>
      </c>
      <c r="C1389" s="1" t="s">
        <v>5496</v>
      </c>
      <c r="D1389">
        <v>4000</v>
      </c>
      <c r="E1389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s="9">
        <f t="shared" si="84"/>
        <v>42158.1875</v>
      </c>
      <c r="L1389" s="9">
        <f t="shared" si="85"/>
        <v>42126.92123842593</v>
      </c>
      <c r="M1389" t="b">
        <v>0</v>
      </c>
      <c r="N1389">
        <v>78</v>
      </c>
      <c r="O1389" t="b">
        <v>1</v>
      </c>
      <c r="P1389" t="s">
        <v>8275</v>
      </c>
      <c r="Q1389" t="s">
        <v>8324</v>
      </c>
      <c r="R1389" t="s">
        <v>8325</v>
      </c>
      <c r="S1389" s="5">
        <f t="shared" si="86"/>
        <v>136.625</v>
      </c>
      <c r="T1389" s="4">
        <f t="shared" si="87"/>
        <v>70.064102564102569</v>
      </c>
    </row>
    <row r="1390" spans="1:20" ht="60" x14ac:dyDescent="0.25">
      <c r="A1390" s="3">
        <v>1388</v>
      </c>
      <c r="B1390" s="1" t="s">
        <v>1389</v>
      </c>
      <c r="C1390" s="1" t="s">
        <v>5497</v>
      </c>
      <c r="D1390">
        <v>5000</v>
      </c>
      <c r="E1390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s="9">
        <f t="shared" si="84"/>
        <v>42660.676388888889</v>
      </c>
      <c r="L1390" s="9">
        <f t="shared" si="85"/>
        <v>42634.614780092597</v>
      </c>
      <c r="M1390" t="b">
        <v>0</v>
      </c>
      <c r="N1390">
        <v>112</v>
      </c>
      <c r="O1390" t="b">
        <v>1</v>
      </c>
      <c r="P1390" t="s">
        <v>8275</v>
      </c>
      <c r="Q1390" t="s">
        <v>8324</v>
      </c>
      <c r="R1390" t="s">
        <v>8325</v>
      </c>
      <c r="S1390" s="5">
        <f t="shared" si="86"/>
        <v>134.8074</v>
      </c>
      <c r="T1390" s="4">
        <f t="shared" si="87"/>
        <v>60.181874999999998</v>
      </c>
    </row>
    <row r="1391" spans="1:20" ht="30" x14ac:dyDescent="0.25">
      <c r="A1391" s="3">
        <v>1389</v>
      </c>
      <c r="B1391" s="1" t="s">
        <v>1390</v>
      </c>
      <c r="C1391" s="1" t="s">
        <v>5498</v>
      </c>
      <c r="D1391">
        <v>500</v>
      </c>
      <c r="E1391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s="9">
        <f t="shared" si="84"/>
        <v>42595.480983796297</v>
      </c>
      <c r="L1391" s="9">
        <f t="shared" si="85"/>
        <v>42565.480983796297</v>
      </c>
      <c r="M1391" t="b">
        <v>0</v>
      </c>
      <c r="N1391">
        <v>34</v>
      </c>
      <c r="O1391" t="b">
        <v>1</v>
      </c>
      <c r="P1391" t="s">
        <v>8275</v>
      </c>
      <c r="Q1391" t="s">
        <v>8324</v>
      </c>
      <c r="R1391" t="s">
        <v>8325</v>
      </c>
      <c r="S1391" s="5">
        <f t="shared" si="86"/>
        <v>145.4</v>
      </c>
      <c r="T1391" s="4">
        <f t="shared" si="87"/>
        <v>21.382352941176471</v>
      </c>
    </row>
    <row r="1392" spans="1:20" ht="45" x14ac:dyDescent="0.25">
      <c r="A1392" s="3">
        <v>1390</v>
      </c>
      <c r="B1392" s="1" t="s">
        <v>1391</v>
      </c>
      <c r="C1392" s="1" t="s">
        <v>5499</v>
      </c>
      <c r="D1392">
        <v>2800</v>
      </c>
      <c r="E1392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s="9">
        <f t="shared" si="84"/>
        <v>42121.716666666667</v>
      </c>
      <c r="L1392" s="9">
        <f t="shared" si="85"/>
        <v>42087.803310185183</v>
      </c>
      <c r="M1392" t="b">
        <v>0</v>
      </c>
      <c r="N1392">
        <v>19</v>
      </c>
      <c r="O1392" t="b">
        <v>1</v>
      </c>
      <c r="P1392" t="s">
        <v>8275</v>
      </c>
      <c r="Q1392" t="s">
        <v>8324</v>
      </c>
      <c r="R1392" t="s">
        <v>8325</v>
      </c>
      <c r="S1392" s="5">
        <f t="shared" si="86"/>
        <v>109.10714285714285</v>
      </c>
      <c r="T1392" s="4">
        <f t="shared" si="87"/>
        <v>160.78947368421052</v>
      </c>
    </row>
    <row r="1393" spans="1:20" ht="45" x14ac:dyDescent="0.25">
      <c r="A1393" s="3">
        <v>1391</v>
      </c>
      <c r="B1393" s="1" t="s">
        <v>1392</v>
      </c>
      <c r="C1393" s="1" t="s">
        <v>5500</v>
      </c>
      <c r="D1393">
        <v>500</v>
      </c>
      <c r="E1393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s="9">
        <f t="shared" si="84"/>
        <v>42238.207638888889</v>
      </c>
      <c r="L1393" s="9">
        <f t="shared" si="85"/>
        <v>42193.650671296295</v>
      </c>
      <c r="M1393" t="b">
        <v>0</v>
      </c>
      <c r="N1393">
        <v>13</v>
      </c>
      <c r="O1393" t="b">
        <v>1</v>
      </c>
      <c r="P1393" t="s">
        <v>8275</v>
      </c>
      <c r="Q1393" t="s">
        <v>8324</v>
      </c>
      <c r="R1393" t="s">
        <v>8325</v>
      </c>
      <c r="S1393" s="5">
        <f t="shared" si="86"/>
        <v>110.2</v>
      </c>
      <c r="T1393" s="4">
        <f t="shared" si="87"/>
        <v>42.384615384615387</v>
      </c>
    </row>
    <row r="1394" spans="1:20" ht="45" x14ac:dyDescent="0.25">
      <c r="A1394" s="3">
        <v>1392</v>
      </c>
      <c r="B1394" s="1" t="s">
        <v>1393</v>
      </c>
      <c r="C1394" s="1" t="s">
        <v>5501</v>
      </c>
      <c r="D1394">
        <v>2500</v>
      </c>
      <c r="E139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s="9">
        <f t="shared" si="84"/>
        <v>42432.154930555553</v>
      </c>
      <c r="L1394" s="9">
        <f t="shared" si="85"/>
        <v>42401.154930555553</v>
      </c>
      <c r="M1394" t="b">
        <v>0</v>
      </c>
      <c r="N1394">
        <v>104</v>
      </c>
      <c r="O1394" t="b">
        <v>1</v>
      </c>
      <c r="P1394" t="s">
        <v>8275</v>
      </c>
      <c r="Q1394" t="s">
        <v>8324</v>
      </c>
      <c r="R1394" t="s">
        <v>8325</v>
      </c>
      <c r="S1394" s="5">
        <f t="shared" si="86"/>
        <v>113.64000000000001</v>
      </c>
      <c r="T1394" s="4">
        <f t="shared" si="87"/>
        <v>27.317307692307693</v>
      </c>
    </row>
    <row r="1395" spans="1:20" ht="30" x14ac:dyDescent="0.25">
      <c r="A1395" s="3">
        <v>1393</v>
      </c>
      <c r="B1395" s="1" t="s">
        <v>1394</v>
      </c>
      <c r="C1395" s="1" t="s">
        <v>5502</v>
      </c>
      <c r="D1395">
        <v>10000</v>
      </c>
      <c r="E139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s="9">
        <f t="shared" si="84"/>
        <v>42583.681979166664</v>
      </c>
      <c r="L1395" s="9">
        <f t="shared" si="85"/>
        <v>42553.681979166664</v>
      </c>
      <c r="M1395" t="b">
        <v>0</v>
      </c>
      <c r="N1395">
        <v>52</v>
      </c>
      <c r="O1395" t="b">
        <v>1</v>
      </c>
      <c r="P1395" t="s">
        <v>8275</v>
      </c>
      <c r="Q1395" t="s">
        <v>8324</v>
      </c>
      <c r="R1395" t="s">
        <v>8325</v>
      </c>
      <c r="S1395" s="5">
        <f t="shared" si="86"/>
        <v>102.35000000000001</v>
      </c>
      <c r="T1395" s="4">
        <f t="shared" si="87"/>
        <v>196.82692307692307</v>
      </c>
    </row>
    <row r="1396" spans="1:20" ht="45" x14ac:dyDescent="0.25">
      <c r="A1396" s="3">
        <v>1394</v>
      </c>
      <c r="B1396" s="1" t="s">
        <v>1395</v>
      </c>
      <c r="C1396" s="1" t="s">
        <v>5503</v>
      </c>
      <c r="D1396">
        <v>750</v>
      </c>
      <c r="E139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s="9">
        <f t="shared" si="84"/>
        <v>42795.125</v>
      </c>
      <c r="L1396" s="9">
        <f t="shared" si="85"/>
        <v>42752.144976851851</v>
      </c>
      <c r="M1396" t="b">
        <v>0</v>
      </c>
      <c r="N1396">
        <v>17</v>
      </c>
      <c r="O1396" t="b">
        <v>1</v>
      </c>
      <c r="P1396" t="s">
        <v>8275</v>
      </c>
      <c r="Q1396" t="s">
        <v>8324</v>
      </c>
      <c r="R1396" t="s">
        <v>8325</v>
      </c>
      <c r="S1396" s="5">
        <f t="shared" si="86"/>
        <v>122.13333333333334</v>
      </c>
      <c r="T1396" s="4">
        <f t="shared" si="87"/>
        <v>53.882352941176471</v>
      </c>
    </row>
    <row r="1397" spans="1:20" ht="30" x14ac:dyDescent="0.25">
      <c r="A1397" s="3">
        <v>1395</v>
      </c>
      <c r="B1397" s="1" t="s">
        <v>1396</v>
      </c>
      <c r="C1397" s="1" t="s">
        <v>5504</v>
      </c>
      <c r="D1397">
        <v>3500</v>
      </c>
      <c r="E139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s="9">
        <f t="shared" si="84"/>
        <v>42749.90834490741</v>
      </c>
      <c r="L1397" s="9">
        <f t="shared" si="85"/>
        <v>42719.90834490741</v>
      </c>
      <c r="M1397" t="b">
        <v>0</v>
      </c>
      <c r="N1397">
        <v>82</v>
      </c>
      <c r="O1397" t="b">
        <v>1</v>
      </c>
      <c r="P1397" t="s">
        <v>8275</v>
      </c>
      <c r="Q1397" t="s">
        <v>8324</v>
      </c>
      <c r="R1397" t="s">
        <v>8325</v>
      </c>
      <c r="S1397" s="5">
        <f t="shared" si="86"/>
        <v>111.88571428571427</v>
      </c>
      <c r="T1397" s="4">
        <f t="shared" si="87"/>
        <v>47.756097560975611</v>
      </c>
    </row>
    <row r="1398" spans="1:20" ht="60" x14ac:dyDescent="0.25">
      <c r="A1398" s="3">
        <v>1396</v>
      </c>
      <c r="B1398" s="1" t="s">
        <v>1397</v>
      </c>
      <c r="C1398" s="1" t="s">
        <v>5505</v>
      </c>
      <c r="D1398">
        <v>6000</v>
      </c>
      <c r="E139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s="9">
        <f t="shared" si="84"/>
        <v>42048.99863425926</v>
      </c>
      <c r="L1398" s="9">
        <f t="shared" si="85"/>
        <v>42018.99863425926</v>
      </c>
      <c r="M1398" t="b">
        <v>0</v>
      </c>
      <c r="N1398">
        <v>73</v>
      </c>
      <c r="O1398" t="b">
        <v>1</v>
      </c>
      <c r="P1398" t="s">
        <v>8275</v>
      </c>
      <c r="Q1398" t="s">
        <v>8324</v>
      </c>
      <c r="R1398" t="s">
        <v>8325</v>
      </c>
      <c r="S1398" s="5">
        <f t="shared" si="86"/>
        <v>107.3</v>
      </c>
      <c r="T1398" s="4">
        <f t="shared" si="87"/>
        <v>88.191780821917803</v>
      </c>
    </row>
    <row r="1399" spans="1:20" ht="45" x14ac:dyDescent="0.25">
      <c r="A1399" s="3">
        <v>1397</v>
      </c>
      <c r="B1399" s="1" t="s">
        <v>1398</v>
      </c>
      <c r="C1399" s="1" t="s">
        <v>5506</v>
      </c>
      <c r="D1399">
        <v>10000</v>
      </c>
      <c r="E1399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s="9">
        <f t="shared" si="84"/>
        <v>42670.888194444444</v>
      </c>
      <c r="L1399" s="9">
        <f t="shared" si="85"/>
        <v>42640.917939814812</v>
      </c>
      <c r="M1399" t="b">
        <v>0</v>
      </c>
      <c r="N1399">
        <v>158</v>
      </c>
      <c r="O1399" t="b">
        <v>1</v>
      </c>
      <c r="P1399" t="s">
        <v>8275</v>
      </c>
      <c r="Q1399" t="s">
        <v>8324</v>
      </c>
      <c r="R1399" t="s">
        <v>8325</v>
      </c>
      <c r="S1399" s="5">
        <f t="shared" si="86"/>
        <v>113.85000000000001</v>
      </c>
      <c r="T1399" s="4">
        <f t="shared" si="87"/>
        <v>72.056962025316452</v>
      </c>
    </row>
    <row r="1400" spans="1:20" ht="45" x14ac:dyDescent="0.25">
      <c r="A1400" s="3">
        <v>1398</v>
      </c>
      <c r="B1400" s="1" t="s">
        <v>1399</v>
      </c>
      <c r="C1400" s="1" t="s">
        <v>5507</v>
      </c>
      <c r="D1400">
        <v>4400</v>
      </c>
      <c r="E1400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s="9">
        <f t="shared" si="84"/>
        <v>42556.874236111107</v>
      </c>
      <c r="L1400" s="9">
        <f t="shared" si="85"/>
        <v>42526.874236111107</v>
      </c>
      <c r="M1400" t="b">
        <v>0</v>
      </c>
      <c r="N1400">
        <v>65</v>
      </c>
      <c r="O1400" t="b">
        <v>1</v>
      </c>
      <c r="P1400" t="s">
        <v>8275</v>
      </c>
      <c r="Q1400" t="s">
        <v>8324</v>
      </c>
      <c r="R1400" t="s">
        <v>8325</v>
      </c>
      <c r="S1400" s="5">
        <f t="shared" si="86"/>
        <v>109.68181818181819</v>
      </c>
      <c r="T1400" s="4">
        <f t="shared" si="87"/>
        <v>74.246153846153845</v>
      </c>
    </row>
    <row r="1401" spans="1:20" ht="45" x14ac:dyDescent="0.25">
      <c r="A1401" s="3">
        <v>1399</v>
      </c>
      <c r="B1401" s="1" t="s">
        <v>1400</v>
      </c>
      <c r="C1401" s="1" t="s">
        <v>5508</v>
      </c>
      <c r="D1401">
        <v>9000</v>
      </c>
      <c r="E1401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s="9">
        <f t="shared" si="84"/>
        <v>41919.004317129627</v>
      </c>
      <c r="L1401" s="9">
        <f t="shared" si="85"/>
        <v>41889.004317129627</v>
      </c>
      <c r="M1401" t="b">
        <v>0</v>
      </c>
      <c r="N1401">
        <v>184</v>
      </c>
      <c r="O1401" t="b">
        <v>1</v>
      </c>
      <c r="P1401" t="s">
        <v>8275</v>
      </c>
      <c r="Q1401" t="s">
        <v>8324</v>
      </c>
      <c r="R1401" t="s">
        <v>8325</v>
      </c>
      <c r="S1401" s="5">
        <f t="shared" si="86"/>
        <v>126.14444444444443</v>
      </c>
      <c r="T1401" s="4">
        <f t="shared" si="87"/>
        <v>61.701086956521742</v>
      </c>
    </row>
    <row r="1402" spans="1:20" ht="45" x14ac:dyDescent="0.25">
      <c r="A1402" s="3">
        <v>1400</v>
      </c>
      <c r="B1402" s="1" t="s">
        <v>1401</v>
      </c>
      <c r="C1402" s="1" t="s">
        <v>5509</v>
      </c>
      <c r="D1402">
        <v>350</v>
      </c>
      <c r="E1402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s="9">
        <f t="shared" si="84"/>
        <v>42533.229166666672</v>
      </c>
      <c r="L1402" s="9">
        <f t="shared" si="85"/>
        <v>42498.341122685189</v>
      </c>
      <c r="M1402" t="b">
        <v>0</v>
      </c>
      <c r="N1402">
        <v>34</v>
      </c>
      <c r="O1402" t="b">
        <v>1</v>
      </c>
      <c r="P1402" t="s">
        <v>8275</v>
      </c>
      <c r="Q1402" t="s">
        <v>8324</v>
      </c>
      <c r="R1402" t="s">
        <v>8325</v>
      </c>
      <c r="S1402" s="5">
        <f t="shared" si="86"/>
        <v>167.42857142857144</v>
      </c>
      <c r="T1402" s="4">
        <f t="shared" si="87"/>
        <v>17.235294117647058</v>
      </c>
    </row>
    <row r="1403" spans="1:20" ht="60" x14ac:dyDescent="0.25">
      <c r="A1403" s="3">
        <v>1401</v>
      </c>
      <c r="B1403" s="1" t="s">
        <v>1402</v>
      </c>
      <c r="C1403" s="1" t="s">
        <v>5510</v>
      </c>
      <c r="D1403">
        <v>2500</v>
      </c>
      <c r="E1403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s="9">
        <f t="shared" si="84"/>
        <v>41420.99622685185</v>
      </c>
      <c r="L1403" s="9">
        <f t="shared" si="85"/>
        <v>41399.99622685185</v>
      </c>
      <c r="M1403" t="b">
        <v>0</v>
      </c>
      <c r="N1403">
        <v>240</v>
      </c>
      <c r="O1403" t="b">
        <v>1</v>
      </c>
      <c r="P1403" t="s">
        <v>8275</v>
      </c>
      <c r="Q1403" t="s">
        <v>8324</v>
      </c>
      <c r="R1403" t="s">
        <v>8325</v>
      </c>
      <c r="S1403" s="5">
        <f t="shared" si="86"/>
        <v>496.52000000000004</v>
      </c>
      <c r="T1403" s="4">
        <f t="shared" si="87"/>
        <v>51.720833333333331</v>
      </c>
    </row>
    <row r="1404" spans="1:20" ht="60" x14ac:dyDescent="0.25">
      <c r="A1404" s="3">
        <v>1402</v>
      </c>
      <c r="B1404" s="1" t="s">
        <v>1403</v>
      </c>
      <c r="C1404" s="1" t="s">
        <v>5511</v>
      </c>
      <c r="D1404">
        <v>2500</v>
      </c>
      <c r="E140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s="9">
        <f t="shared" si="84"/>
        <v>42125.011701388896</v>
      </c>
      <c r="L1404" s="9">
        <f t="shared" si="85"/>
        <v>42065.053368055553</v>
      </c>
      <c r="M1404" t="b">
        <v>0</v>
      </c>
      <c r="N1404">
        <v>113</v>
      </c>
      <c r="O1404" t="b">
        <v>1</v>
      </c>
      <c r="P1404" t="s">
        <v>8275</v>
      </c>
      <c r="Q1404" t="s">
        <v>8324</v>
      </c>
      <c r="R1404" t="s">
        <v>8325</v>
      </c>
      <c r="S1404" s="5">
        <f t="shared" si="86"/>
        <v>109.16</v>
      </c>
      <c r="T1404" s="4">
        <f t="shared" si="87"/>
        <v>24.150442477876105</v>
      </c>
    </row>
    <row r="1405" spans="1:20" ht="60" x14ac:dyDescent="0.25">
      <c r="A1405" s="3">
        <v>1403</v>
      </c>
      <c r="B1405" s="1" t="s">
        <v>1404</v>
      </c>
      <c r="C1405" s="1" t="s">
        <v>5512</v>
      </c>
      <c r="D1405">
        <v>4000</v>
      </c>
      <c r="E140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s="9">
        <f t="shared" si="84"/>
        <v>41481.062905092593</v>
      </c>
      <c r="L1405" s="9">
        <f t="shared" si="85"/>
        <v>41451.062905092593</v>
      </c>
      <c r="M1405" t="b">
        <v>0</v>
      </c>
      <c r="N1405">
        <v>66</v>
      </c>
      <c r="O1405" t="b">
        <v>1</v>
      </c>
      <c r="P1405" t="s">
        <v>8275</v>
      </c>
      <c r="Q1405" t="s">
        <v>8324</v>
      </c>
      <c r="R1405" t="s">
        <v>8325</v>
      </c>
      <c r="S1405" s="5">
        <f t="shared" si="86"/>
        <v>102.57499999999999</v>
      </c>
      <c r="T1405" s="4">
        <f t="shared" si="87"/>
        <v>62.166666666666664</v>
      </c>
    </row>
    <row r="1406" spans="1:20" ht="60" x14ac:dyDescent="0.25">
      <c r="A1406" s="3">
        <v>1404</v>
      </c>
      <c r="B1406" s="1" t="s">
        <v>1405</v>
      </c>
      <c r="C1406" s="1" t="s">
        <v>5513</v>
      </c>
      <c r="D1406">
        <v>14500</v>
      </c>
      <c r="E140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s="9">
        <f t="shared" si="84"/>
        <v>42057.510243055556</v>
      </c>
      <c r="L1406" s="9">
        <f t="shared" si="85"/>
        <v>42032.510243055556</v>
      </c>
      <c r="M1406" t="b">
        <v>1</v>
      </c>
      <c r="N1406">
        <v>5</v>
      </c>
      <c r="O1406" t="b">
        <v>0</v>
      </c>
      <c r="P1406" t="s">
        <v>8286</v>
      </c>
      <c r="Q1406" t="s">
        <v>8321</v>
      </c>
      <c r="R1406" t="s">
        <v>8340</v>
      </c>
      <c r="S1406" s="5">
        <f t="shared" si="86"/>
        <v>1.6620689655172414</v>
      </c>
      <c r="T1406" s="4">
        <f t="shared" si="87"/>
        <v>48.2</v>
      </c>
    </row>
    <row r="1407" spans="1:20" ht="30" x14ac:dyDescent="0.25">
      <c r="A1407" s="3">
        <v>1405</v>
      </c>
      <c r="B1407" s="1" t="s">
        <v>1406</v>
      </c>
      <c r="C1407" s="1" t="s">
        <v>5514</v>
      </c>
      <c r="D1407">
        <v>25000</v>
      </c>
      <c r="E140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s="9">
        <f t="shared" si="84"/>
        <v>41971.722233796296</v>
      </c>
      <c r="L1407" s="9">
        <f t="shared" si="85"/>
        <v>41941.680567129632</v>
      </c>
      <c r="M1407" t="b">
        <v>1</v>
      </c>
      <c r="N1407">
        <v>17</v>
      </c>
      <c r="O1407" t="b">
        <v>0</v>
      </c>
      <c r="P1407" t="s">
        <v>8286</v>
      </c>
      <c r="Q1407" t="s">
        <v>8321</v>
      </c>
      <c r="R1407" t="s">
        <v>8340</v>
      </c>
      <c r="S1407" s="5">
        <f t="shared" si="86"/>
        <v>0.42</v>
      </c>
      <c r="T1407" s="4">
        <f t="shared" si="87"/>
        <v>6.1764705882352944</v>
      </c>
    </row>
    <row r="1408" spans="1:20" ht="30" x14ac:dyDescent="0.25">
      <c r="A1408" s="3">
        <v>1406</v>
      </c>
      <c r="B1408" s="1" t="s">
        <v>1407</v>
      </c>
      <c r="C1408" s="1" t="s">
        <v>5515</v>
      </c>
      <c r="D1408">
        <v>12000</v>
      </c>
      <c r="E140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s="9">
        <f t="shared" si="84"/>
        <v>42350.416666666672</v>
      </c>
      <c r="L1408" s="9">
        <f t="shared" si="85"/>
        <v>42297.432951388888</v>
      </c>
      <c r="M1408" t="b">
        <v>0</v>
      </c>
      <c r="N1408">
        <v>3</v>
      </c>
      <c r="O1408" t="b">
        <v>0</v>
      </c>
      <c r="P1408" t="s">
        <v>8286</v>
      </c>
      <c r="Q1408" t="s">
        <v>8321</v>
      </c>
      <c r="R1408" t="s">
        <v>8340</v>
      </c>
      <c r="S1408" s="5">
        <f t="shared" si="86"/>
        <v>0.125</v>
      </c>
      <c r="T1408" s="4">
        <f t="shared" si="87"/>
        <v>5</v>
      </c>
    </row>
    <row r="1409" spans="1:20" ht="45" x14ac:dyDescent="0.25">
      <c r="A1409" s="3">
        <v>1407</v>
      </c>
      <c r="B1409" s="1" t="s">
        <v>1408</v>
      </c>
      <c r="C1409" s="1" t="s">
        <v>5516</v>
      </c>
      <c r="D1409">
        <v>3000</v>
      </c>
      <c r="E1409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s="9">
        <f t="shared" si="84"/>
        <v>41863.536782407406</v>
      </c>
      <c r="L1409" s="9">
        <f t="shared" si="85"/>
        <v>41838.536782407406</v>
      </c>
      <c r="M1409" t="b">
        <v>0</v>
      </c>
      <c r="N1409">
        <v>2</v>
      </c>
      <c r="O1409" t="b">
        <v>0</v>
      </c>
      <c r="P1409" t="s">
        <v>8286</v>
      </c>
      <c r="Q1409" t="s">
        <v>8321</v>
      </c>
      <c r="R1409" t="s">
        <v>8340</v>
      </c>
      <c r="S1409" s="5">
        <f t="shared" si="86"/>
        <v>0.5</v>
      </c>
      <c r="T1409" s="4">
        <f t="shared" si="87"/>
        <v>7.5</v>
      </c>
    </row>
    <row r="1410" spans="1:20" ht="60" x14ac:dyDescent="0.25">
      <c r="A1410" s="3">
        <v>1408</v>
      </c>
      <c r="B1410" s="1" t="s">
        <v>1409</v>
      </c>
      <c r="C1410" s="1" t="s">
        <v>5517</v>
      </c>
      <c r="D1410">
        <v>1000</v>
      </c>
      <c r="E1410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s="9">
        <f t="shared" si="84"/>
        <v>42321.913842592592</v>
      </c>
      <c r="L1410" s="9">
        <f t="shared" si="85"/>
        <v>42291.872175925921</v>
      </c>
      <c r="M1410" t="b">
        <v>0</v>
      </c>
      <c r="N1410">
        <v>6</v>
      </c>
      <c r="O1410" t="b">
        <v>0</v>
      </c>
      <c r="P1410" t="s">
        <v>8286</v>
      </c>
      <c r="Q1410" t="s">
        <v>8321</v>
      </c>
      <c r="R1410" t="s">
        <v>8340</v>
      </c>
      <c r="S1410" s="5">
        <f t="shared" si="86"/>
        <v>7.1999999999999993</v>
      </c>
      <c r="T1410" s="4">
        <f t="shared" si="87"/>
        <v>12</v>
      </c>
    </row>
    <row r="1411" spans="1:20" ht="45" x14ac:dyDescent="0.25">
      <c r="A1411" s="3">
        <v>1409</v>
      </c>
      <c r="B1411" s="1" t="s">
        <v>1410</v>
      </c>
      <c r="C1411" s="1" t="s">
        <v>5518</v>
      </c>
      <c r="D1411">
        <v>4000</v>
      </c>
      <c r="E1411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s="9">
        <f t="shared" ref="K1411:K1474" si="88">(((I1411/60)/60)/24)+DATE(1970,1,1)</f>
        <v>42005.175173611111</v>
      </c>
      <c r="L1411" s="9">
        <f t="shared" ref="L1411:L1474" si="89">(((J1411/60)/60)/24)+DATE(1970,1,1)</f>
        <v>41945.133506944447</v>
      </c>
      <c r="M1411" t="b">
        <v>0</v>
      </c>
      <c r="N1411">
        <v>0</v>
      </c>
      <c r="O1411" t="b">
        <v>0</v>
      </c>
      <c r="P1411" t="s">
        <v>8286</v>
      </c>
      <c r="Q1411" t="s">
        <v>8321</v>
      </c>
      <c r="R1411" t="s">
        <v>8340</v>
      </c>
      <c r="S1411" s="5">
        <f t="shared" ref="S1411:S1474" si="90">+(E1411/D1411)*100</f>
        <v>0</v>
      </c>
      <c r="T1411" s="4" t="e">
        <f t="shared" ref="T1411:T1474" si="91">+E1411/N1411</f>
        <v>#DIV/0!</v>
      </c>
    </row>
    <row r="1412" spans="1:20" ht="60" x14ac:dyDescent="0.25">
      <c r="A1412" s="3">
        <v>1410</v>
      </c>
      <c r="B1412" s="1" t="s">
        <v>1411</v>
      </c>
      <c r="C1412" s="1" t="s">
        <v>5519</v>
      </c>
      <c r="D1412">
        <v>6000</v>
      </c>
      <c r="E1412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s="9">
        <f t="shared" si="88"/>
        <v>42524.318518518514</v>
      </c>
      <c r="L1412" s="9">
        <f t="shared" si="89"/>
        <v>42479.318518518514</v>
      </c>
      <c r="M1412" t="b">
        <v>0</v>
      </c>
      <c r="N1412">
        <v>1</v>
      </c>
      <c r="O1412" t="b">
        <v>0</v>
      </c>
      <c r="P1412" t="s">
        <v>8286</v>
      </c>
      <c r="Q1412" t="s">
        <v>8321</v>
      </c>
      <c r="R1412" t="s">
        <v>8340</v>
      </c>
      <c r="S1412" s="5">
        <f t="shared" si="90"/>
        <v>1.6666666666666666E-2</v>
      </c>
      <c r="T1412" s="4">
        <f t="shared" si="91"/>
        <v>1</v>
      </c>
    </row>
    <row r="1413" spans="1:20" ht="60" x14ac:dyDescent="0.25">
      <c r="A1413" s="3">
        <v>1411</v>
      </c>
      <c r="B1413" s="1" t="s">
        <v>1412</v>
      </c>
      <c r="C1413" s="1" t="s">
        <v>5520</v>
      </c>
      <c r="D1413">
        <v>3000</v>
      </c>
      <c r="E1413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s="9">
        <f t="shared" si="88"/>
        <v>42041.059027777781</v>
      </c>
      <c r="L1413" s="9">
        <f t="shared" si="89"/>
        <v>42013.059027777781</v>
      </c>
      <c r="M1413" t="b">
        <v>0</v>
      </c>
      <c r="N1413">
        <v>3</v>
      </c>
      <c r="O1413" t="b">
        <v>0</v>
      </c>
      <c r="P1413" t="s">
        <v>8286</v>
      </c>
      <c r="Q1413" t="s">
        <v>8321</v>
      </c>
      <c r="R1413" t="s">
        <v>8340</v>
      </c>
      <c r="S1413" s="5">
        <f t="shared" si="90"/>
        <v>0.23333333333333336</v>
      </c>
      <c r="T1413" s="4">
        <f t="shared" si="91"/>
        <v>2.3333333333333335</v>
      </c>
    </row>
    <row r="1414" spans="1:20" ht="45" x14ac:dyDescent="0.25">
      <c r="A1414" s="3">
        <v>1412</v>
      </c>
      <c r="B1414" s="1" t="s">
        <v>1413</v>
      </c>
      <c r="C1414" s="1" t="s">
        <v>5521</v>
      </c>
      <c r="D1414">
        <v>7000</v>
      </c>
      <c r="E141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s="9">
        <f t="shared" si="88"/>
        <v>41977.063645833332</v>
      </c>
      <c r="L1414" s="9">
        <f t="shared" si="89"/>
        <v>41947.063645833332</v>
      </c>
      <c r="M1414" t="b">
        <v>0</v>
      </c>
      <c r="N1414">
        <v>13</v>
      </c>
      <c r="O1414" t="b">
        <v>0</v>
      </c>
      <c r="P1414" t="s">
        <v>8286</v>
      </c>
      <c r="Q1414" t="s">
        <v>8321</v>
      </c>
      <c r="R1414" t="s">
        <v>8340</v>
      </c>
      <c r="S1414" s="5">
        <f t="shared" si="90"/>
        <v>4.5714285714285712</v>
      </c>
      <c r="T1414" s="4">
        <f t="shared" si="91"/>
        <v>24.615384615384617</v>
      </c>
    </row>
    <row r="1415" spans="1:20" ht="60" x14ac:dyDescent="0.25">
      <c r="A1415" s="3">
        <v>1413</v>
      </c>
      <c r="B1415" s="1" t="s">
        <v>1414</v>
      </c>
      <c r="C1415" s="1" t="s">
        <v>5522</v>
      </c>
      <c r="D1415">
        <v>2000</v>
      </c>
      <c r="E141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s="9">
        <f t="shared" si="88"/>
        <v>42420.437152777777</v>
      </c>
      <c r="L1415" s="9">
        <f t="shared" si="89"/>
        <v>42360.437152777777</v>
      </c>
      <c r="M1415" t="b">
        <v>0</v>
      </c>
      <c r="N1415">
        <v>1</v>
      </c>
      <c r="O1415" t="b">
        <v>0</v>
      </c>
      <c r="P1415" t="s">
        <v>8286</v>
      </c>
      <c r="Q1415" t="s">
        <v>8321</v>
      </c>
      <c r="R1415" t="s">
        <v>8340</v>
      </c>
      <c r="S1415" s="5">
        <f t="shared" si="90"/>
        <v>5</v>
      </c>
      <c r="T1415" s="4">
        <f t="shared" si="91"/>
        <v>100</v>
      </c>
    </row>
    <row r="1416" spans="1:20" ht="60" x14ac:dyDescent="0.25">
      <c r="A1416" s="3">
        <v>1414</v>
      </c>
      <c r="B1416" s="1" t="s">
        <v>1415</v>
      </c>
      <c r="C1416" s="1" t="s">
        <v>5523</v>
      </c>
      <c r="D1416">
        <v>500</v>
      </c>
      <c r="E141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s="9">
        <f t="shared" si="88"/>
        <v>42738.25309027778</v>
      </c>
      <c r="L1416" s="9">
        <f t="shared" si="89"/>
        <v>42708.25309027778</v>
      </c>
      <c r="M1416" t="b">
        <v>0</v>
      </c>
      <c r="N1416">
        <v>1</v>
      </c>
      <c r="O1416" t="b">
        <v>0</v>
      </c>
      <c r="P1416" t="s">
        <v>8286</v>
      </c>
      <c r="Q1416" t="s">
        <v>8321</v>
      </c>
      <c r="R1416" t="s">
        <v>8340</v>
      </c>
      <c r="S1416" s="5">
        <f t="shared" si="90"/>
        <v>0.2</v>
      </c>
      <c r="T1416" s="4">
        <f t="shared" si="91"/>
        <v>1</v>
      </c>
    </row>
    <row r="1417" spans="1:20" ht="45" x14ac:dyDescent="0.25">
      <c r="A1417" s="3">
        <v>1415</v>
      </c>
      <c r="B1417" s="1" t="s">
        <v>1416</v>
      </c>
      <c r="C1417" s="1" t="s">
        <v>5524</v>
      </c>
      <c r="D1417">
        <v>4400</v>
      </c>
      <c r="E141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s="9">
        <f t="shared" si="88"/>
        <v>42232.675821759258</v>
      </c>
      <c r="L1417" s="9">
        <f t="shared" si="89"/>
        <v>42192.675821759258</v>
      </c>
      <c r="M1417" t="b">
        <v>0</v>
      </c>
      <c r="N1417">
        <v>9</v>
      </c>
      <c r="O1417" t="b">
        <v>0</v>
      </c>
      <c r="P1417" t="s">
        <v>8286</v>
      </c>
      <c r="Q1417" t="s">
        <v>8321</v>
      </c>
      <c r="R1417" t="s">
        <v>8340</v>
      </c>
      <c r="S1417" s="5">
        <f t="shared" si="90"/>
        <v>18.181818181818183</v>
      </c>
      <c r="T1417" s="4">
        <f t="shared" si="91"/>
        <v>88.888888888888886</v>
      </c>
    </row>
    <row r="1418" spans="1:20" ht="45" x14ac:dyDescent="0.25">
      <c r="A1418" s="3">
        <v>1416</v>
      </c>
      <c r="B1418" s="1" t="s">
        <v>1417</v>
      </c>
      <c r="C1418" s="1" t="s">
        <v>5525</v>
      </c>
      <c r="D1418">
        <v>50000</v>
      </c>
      <c r="E141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s="9">
        <f t="shared" si="88"/>
        <v>42329.967812499999</v>
      </c>
      <c r="L1418" s="9">
        <f t="shared" si="89"/>
        <v>42299.926145833335</v>
      </c>
      <c r="M1418" t="b">
        <v>0</v>
      </c>
      <c r="N1418">
        <v>0</v>
      </c>
      <c r="O1418" t="b">
        <v>0</v>
      </c>
      <c r="P1418" t="s">
        <v>8286</v>
      </c>
      <c r="Q1418" t="s">
        <v>8321</v>
      </c>
      <c r="R1418" t="s">
        <v>8340</v>
      </c>
      <c r="S1418" s="5">
        <f t="shared" si="90"/>
        <v>0</v>
      </c>
      <c r="T1418" s="4" t="e">
        <f t="shared" si="91"/>
        <v>#DIV/0!</v>
      </c>
    </row>
    <row r="1419" spans="1:20" ht="45" x14ac:dyDescent="0.25">
      <c r="A1419" s="3">
        <v>1417</v>
      </c>
      <c r="B1419" s="1" t="s">
        <v>1418</v>
      </c>
      <c r="C1419" s="1" t="s">
        <v>5526</v>
      </c>
      <c r="D1419">
        <v>4500</v>
      </c>
      <c r="E1419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s="9">
        <f t="shared" si="88"/>
        <v>42262.465972222228</v>
      </c>
      <c r="L1419" s="9">
        <f t="shared" si="89"/>
        <v>42232.15016203704</v>
      </c>
      <c r="M1419" t="b">
        <v>0</v>
      </c>
      <c r="N1419">
        <v>2</v>
      </c>
      <c r="O1419" t="b">
        <v>0</v>
      </c>
      <c r="P1419" t="s">
        <v>8286</v>
      </c>
      <c r="Q1419" t="s">
        <v>8321</v>
      </c>
      <c r="R1419" t="s">
        <v>8340</v>
      </c>
      <c r="S1419" s="5">
        <f t="shared" si="90"/>
        <v>1.2222222222222223</v>
      </c>
      <c r="T1419" s="4">
        <f t="shared" si="91"/>
        <v>27.5</v>
      </c>
    </row>
    <row r="1420" spans="1:20" ht="60" x14ac:dyDescent="0.25">
      <c r="A1420" s="3">
        <v>1418</v>
      </c>
      <c r="B1420" s="1" t="s">
        <v>1419</v>
      </c>
      <c r="C1420" s="1" t="s">
        <v>5527</v>
      </c>
      <c r="D1420">
        <v>3000</v>
      </c>
      <c r="E1420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s="9">
        <f t="shared" si="88"/>
        <v>42425.456412037034</v>
      </c>
      <c r="L1420" s="9">
        <f t="shared" si="89"/>
        <v>42395.456412037034</v>
      </c>
      <c r="M1420" t="b">
        <v>0</v>
      </c>
      <c r="N1420">
        <v>1</v>
      </c>
      <c r="O1420" t="b">
        <v>0</v>
      </c>
      <c r="P1420" t="s">
        <v>8286</v>
      </c>
      <c r="Q1420" t="s">
        <v>8321</v>
      </c>
      <c r="R1420" t="s">
        <v>8340</v>
      </c>
      <c r="S1420" s="5">
        <f t="shared" si="90"/>
        <v>0.2</v>
      </c>
      <c r="T1420" s="4">
        <f t="shared" si="91"/>
        <v>6</v>
      </c>
    </row>
    <row r="1421" spans="1:20" ht="60" x14ac:dyDescent="0.25">
      <c r="A1421" s="3">
        <v>1419</v>
      </c>
      <c r="B1421" s="1" t="s">
        <v>1420</v>
      </c>
      <c r="C1421" s="1" t="s">
        <v>5528</v>
      </c>
      <c r="D1421">
        <v>6300</v>
      </c>
      <c r="E1421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s="9">
        <f t="shared" si="88"/>
        <v>42652.456238425926</v>
      </c>
      <c r="L1421" s="9">
        <f t="shared" si="89"/>
        <v>42622.456238425926</v>
      </c>
      <c r="M1421" t="b">
        <v>0</v>
      </c>
      <c r="N1421">
        <v>10</v>
      </c>
      <c r="O1421" t="b">
        <v>0</v>
      </c>
      <c r="P1421" t="s">
        <v>8286</v>
      </c>
      <c r="Q1421" t="s">
        <v>8321</v>
      </c>
      <c r="R1421" t="s">
        <v>8340</v>
      </c>
      <c r="S1421" s="5">
        <f t="shared" si="90"/>
        <v>7.0634920634920633</v>
      </c>
      <c r="T1421" s="4">
        <f t="shared" si="91"/>
        <v>44.5</v>
      </c>
    </row>
    <row r="1422" spans="1:20" ht="30" x14ac:dyDescent="0.25">
      <c r="A1422" s="3">
        <v>1420</v>
      </c>
      <c r="B1422" s="1" t="s">
        <v>1421</v>
      </c>
      <c r="C1422" s="1" t="s">
        <v>5529</v>
      </c>
      <c r="D1422">
        <v>110</v>
      </c>
      <c r="E1422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s="9">
        <f t="shared" si="88"/>
        <v>42549.667662037042</v>
      </c>
      <c r="L1422" s="9">
        <f t="shared" si="89"/>
        <v>42524.667662037042</v>
      </c>
      <c r="M1422" t="b">
        <v>0</v>
      </c>
      <c r="N1422">
        <v>3</v>
      </c>
      <c r="O1422" t="b">
        <v>0</v>
      </c>
      <c r="P1422" t="s">
        <v>8286</v>
      </c>
      <c r="Q1422" t="s">
        <v>8321</v>
      </c>
      <c r="R1422" t="s">
        <v>8340</v>
      </c>
      <c r="S1422" s="5">
        <f t="shared" si="90"/>
        <v>2.7272727272727271</v>
      </c>
      <c r="T1422" s="4">
        <f t="shared" si="91"/>
        <v>1</v>
      </c>
    </row>
    <row r="1423" spans="1:20" ht="60" x14ac:dyDescent="0.25">
      <c r="A1423" s="3">
        <v>1421</v>
      </c>
      <c r="B1423" s="1" t="s">
        <v>1422</v>
      </c>
      <c r="C1423" s="1" t="s">
        <v>5530</v>
      </c>
      <c r="D1423">
        <v>200000</v>
      </c>
      <c r="E1423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s="9">
        <f t="shared" si="88"/>
        <v>42043.915613425925</v>
      </c>
      <c r="L1423" s="9">
        <f t="shared" si="89"/>
        <v>42013.915613425925</v>
      </c>
      <c r="M1423" t="b">
        <v>0</v>
      </c>
      <c r="N1423">
        <v>2</v>
      </c>
      <c r="O1423" t="b">
        <v>0</v>
      </c>
      <c r="P1423" t="s">
        <v>8286</v>
      </c>
      <c r="Q1423" t="s">
        <v>8321</v>
      </c>
      <c r="R1423" t="s">
        <v>8340</v>
      </c>
      <c r="S1423" s="5">
        <f t="shared" si="90"/>
        <v>0.1</v>
      </c>
      <c r="T1423" s="4">
        <f t="shared" si="91"/>
        <v>100</v>
      </c>
    </row>
    <row r="1424" spans="1:20" ht="60" x14ac:dyDescent="0.25">
      <c r="A1424" s="3">
        <v>1422</v>
      </c>
      <c r="B1424" s="1" t="s">
        <v>1423</v>
      </c>
      <c r="C1424" s="1" t="s">
        <v>5531</v>
      </c>
      <c r="D1424">
        <v>25000</v>
      </c>
      <c r="E142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s="9">
        <f t="shared" si="88"/>
        <v>42634.239629629628</v>
      </c>
      <c r="L1424" s="9">
        <f t="shared" si="89"/>
        <v>42604.239629629628</v>
      </c>
      <c r="M1424" t="b">
        <v>0</v>
      </c>
      <c r="N1424">
        <v>2</v>
      </c>
      <c r="O1424" t="b">
        <v>0</v>
      </c>
      <c r="P1424" t="s">
        <v>8286</v>
      </c>
      <c r="Q1424" t="s">
        <v>8321</v>
      </c>
      <c r="R1424" t="s">
        <v>8340</v>
      </c>
      <c r="S1424" s="5">
        <f t="shared" si="90"/>
        <v>0.104</v>
      </c>
      <c r="T1424" s="4">
        <f t="shared" si="91"/>
        <v>13</v>
      </c>
    </row>
    <row r="1425" spans="1:20" ht="60" x14ac:dyDescent="0.25">
      <c r="A1425" s="3">
        <v>1423</v>
      </c>
      <c r="B1425" s="1" t="s">
        <v>1424</v>
      </c>
      <c r="C1425" s="1" t="s">
        <v>5532</v>
      </c>
      <c r="D1425">
        <v>30000</v>
      </c>
      <c r="E142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s="9">
        <f t="shared" si="88"/>
        <v>42370.360312500001</v>
      </c>
      <c r="L1425" s="9">
        <f t="shared" si="89"/>
        <v>42340.360312500001</v>
      </c>
      <c r="M1425" t="b">
        <v>0</v>
      </c>
      <c r="N1425">
        <v>1</v>
      </c>
      <c r="O1425" t="b">
        <v>0</v>
      </c>
      <c r="P1425" t="s">
        <v>8286</v>
      </c>
      <c r="Q1425" t="s">
        <v>8321</v>
      </c>
      <c r="R1425" t="s">
        <v>8340</v>
      </c>
      <c r="S1425" s="5">
        <f t="shared" si="90"/>
        <v>0.33333333333333337</v>
      </c>
      <c r="T1425" s="4">
        <f t="shared" si="91"/>
        <v>100</v>
      </c>
    </row>
    <row r="1426" spans="1:20" ht="45" x14ac:dyDescent="0.25">
      <c r="A1426" s="3">
        <v>1424</v>
      </c>
      <c r="B1426" s="1" t="s">
        <v>1425</v>
      </c>
      <c r="C1426" s="1" t="s">
        <v>5533</v>
      </c>
      <c r="D1426">
        <v>7500</v>
      </c>
      <c r="E142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s="9">
        <f t="shared" si="88"/>
        <v>42689.759282407409</v>
      </c>
      <c r="L1426" s="9">
        <f t="shared" si="89"/>
        <v>42676.717615740738</v>
      </c>
      <c r="M1426" t="b">
        <v>0</v>
      </c>
      <c r="N1426">
        <v>14</v>
      </c>
      <c r="O1426" t="b">
        <v>0</v>
      </c>
      <c r="P1426" t="s">
        <v>8286</v>
      </c>
      <c r="Q1426" t="s">
        <v>8321</v>
      </c>
      <c r="R1426" t="s">
        <v>8340</v>
      </c>
      <c r="S1426" s="5">
        <f t="shared" si="90"/>
        <v>20.36</v>
      </c>
      <c r="T1426" s="4">
        <f t="shared" si="91"/>
        <v>109.07142857142857</v>
      </c>
    </row>
    <row r="1427" spans="1:20" ht="60" x14ac:dyDescent="0.25">
      <c r="A1427" s="3">
        <v>1425</v>
      </c>
      <c r="B1427" s="1" t="s">
        <v>1426</v>
      </c>
      <c r="C1427" s="1" t="s">
        <v>5534</v>
      </c>
      <c r="D1427">
        <v>13000</v>
      </c>
      <c r="E142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s="9">
        <f t="shared" si="88"/>
        <v>42123.131469907406</v>
      </c>
      <c r="L1427" s="9">
        <f t="shared" si="89"/>
        <v>42093.131469907406</v>
      </c>
      <c r="M1427" t="b">
        <v>0</v>
      </c>
      <c r="N1427">
        <v>0</v>
      </c>
      <c r="O1427" t="b">
        <v>0</v>
      </c>
      <c r="P1427" t="s">
        <v>8286</v>
      </c>
      <c r="Q1427" t="s">
        <v>8321</v>
      </c>
      <c r="R1427" t="s">
        <v>8340</v>
      </c>
      <c r="S1427" s="5">
        <f t="shared" si="90"/>
        <v>0</v>
      </c>
      <c r="T1427" s="4" t="e">
        <f t="shared" si="91"/>
        <v>#DIV/0!</v>
      </c>
    </row>
    <row r="1428" spans="1:20" ht="60" x14ac:dyDescent="0.25">
      <c r="A1428" s="3">
        <v>1426</v>
      </c>
      <c r="B1428" s="1" t="s">
        <v>1427</v>
      </c>
      <c r="C1428" s="1" t="s">
        <v>5535</v>
      </c>
      <c r="D1428">
        <v>1000</v>
      </c>
      <c r="E142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s="9">
        <f t="shared" si="88"/>
        <v>42240.390277777777</v>
      </c>
      <c r="L1428" s="9">
        <f t="shared" si="89"/>
        <v>42180.390277777777</v>
      </c>
      <c r="M1428" t="b">
        <v>0</v>
      </c>
      <c r="N1428">
        <v>0</v>
      </c>
      <c r="O1428" t="b">
        <v>0</v>
      </c>
      <c r="P1428" t="s">
        <v>8286</v>
      </c>
      <c r="Q1428" t="s">
        <v>8321</v>
      </c>
      <c r="R1428" t="s">
        <v>8340</v>
      </c>
      <c r="S1428" s="5">
        <f t="shared" si="90"/>
        <v>0</v>
      </c>
      <c r="T1428" s="4" t="e">
        <f t="shared" si="91"/>
        <v>#DIV/0!</v>
      </c>
    </row>
    <row r="1429" spans="1:20" ht="60" x14ac:dyDescent="0.25">
      <c r="A1429" s="3">
        <v>1427</v>
      </c>
      <c r="B1429" s="1" t="s">
        <v>1428</v>
      </c>
      <c r="C1429" s="1" t="s">
        <v>5536</v>
      </c>
      <c r="D1429">
        <v>5000</v>
      </c>
      <c r="E1429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s="9">
        <f t="shared" si="88"/>
        <v>42631.851678240739</v>
      </c>
      <c r="L1429" s="9">
        <f t="shared" si="89"/>
        <v>42601.851678240739</v>
      </c>
      <c r="M1429" t="b">
        <v>0</v>
      </c>
      <c r="N1429">
        <v>4</v>
      </c>
      <c r="O1429" t="b">
        <v>0</v>
      </c>
      <c r="P1429" t="s">
        <v>8286</v>
      </c>
      <c r="Q1429" t="s">
        <v>8321</v>
      </c>
      <c r="R1429" t="s">
        <v>8340</v>
      </c>
      <c r="S1429" s="5">
        <f t="shared" si="90"/>
        <v>8.3800000000000008</v>
      </c>
      <c r="T1429" s="4">
        <f t="shared" si="91"/>
        <v>104.75</v>
      </c>
    </row>
    <row r="1430" spans="1:20" ht="60" x14ac:dyDescent="0.25">
      <c r="A1430" s="3">
        <v>1428</v>
      </c>
      <c r="B1430" s="1" t="s">
        <v>1429</v>
      </c>
      <c r="C1430" s="1" t="s">
        <v>5537</v>
      </c>
      <c r="D1430">
        <v>1000</v>
      </c>
      <c r="E1430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s="9">
        <f t="shared" si="88"/>
        <v>42462.338159722218</v>
      </c>
      <c r="L1430" s="9">
        <f t="shared" si="89"/>
        <v>42432.379826388889</v>
      </c>
      <c r="M1430" t="b">
        <v>0</v>
      </c>
      <c r="N1430">
        <v>3</v>
      </c>
      <c r="O1430" t="b">
        <v>0</v>
      </c>
      <c r="P1430" t="s">
        <v>8286</v>
      </c>
      <c r="Q1430" t="s">
        <v>8321</v>
      </c>
      <c r="R1430" t="s">
        <v>8340</v>
      </c>
      <c r="S1430" s="5">
        <f t="shared" si="90"/>
        <v>4.5</v>
      </c>
      <c r="T1430" s="4">
        <f t="shared" si="91"/>
        <v>15</v>
      </c>
    </row>
    <row r="1431" spans="1:20" ht="45" x14ac:dyDescent="0.25">
      <c r="A1431" s="3">
        <v>1429</v>
      </c>
      <c r="B1431" s="1" t="s">
        <v>1430</v>
      </c>
      <c r="C1431" s="1" t="s">
        <v>5538</v>
      </c>
      <c r="D1431">
        <v>10000</v>
      </c>
      <c r="E1431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s="9">
        <f t="shared" si="88"/>
        <v>42104.060671296291</v>
      </c>
      <c r="L1431" s="9">
        <f t="shared" si="89"/>
        <v>42074.060671296291</v>
      </c>
      <c r="M1431" t="b">
        <v>0</v>
      </c>
      <c r="N1431">
        <v>0</v>
      </c>
      <c r="O1431" t="b">
        <v>0</v>
      </c>
      <c r="P1431" t="s">
        <v>8286</v>
      </c>
      <c r="Q1431" t="s">
        <v>8321</v>
      </c>
      <c r="R1431" t="s">
        <v>8340</v>
      </c>
      <c r="S1431" s="5">
        <f t="shared" si="90"/>
        <v>0</v>
      </c>
      <c r="T1431" s="4" t="e">
        <f t="shared" si="91"/>
        <v>#DIV/0!</v>
      </c>
    </row>
    <row r="1432" spans="1:20" ht="45" x14ac:dyDescent="0.25">
      <c r="A1432" s="3">
        <v>1430</v>
      </c>
      <c r="B1432" s="1" t="s">
        <v>1431</v>
      </c>
      <c r="C1432" s="1" t="s">
        <v>5539</v>
      </c>
      <c r="D1432">
        <v>5000</v>
      </c>
      <c r="E1432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s="9">
        <f t="shared" si="88"/>
        <v>41992.813518518517</v>
      </c>
      <c r="L1432" s="9">
        <f t="shared" si="89"/>
        <v>41961.813518518517</v>
      </c>
      <c r="M1432" t="b">
        <v>0</v>
      </c>
      <c r="N1432">
        <v>5</v>
      </c>
      <c r="O1432" t="b">
        <v>0</v>
      </c>
      <c r="P1432" t="s">
        <v>8286</v>
      </c>
      <c r="Q1432" t="s">
        <v>8321</v>
      </c>
      <c r="R1432" t="s">
        <v>8340</v>
      </c>
      <c r="S1432" s="5">
        <f t="shared" si="90"/>
        <v>8.06</v>
      </c>
      <c r="T1432" s="4">
        <f t="shared" si="91"/>
        <v>80.599999999999994</v>
      </c>
    </row>
    <row r="1433" spans="1:20" ht="60" x14ac:dyDescent="0.25">
      <c r="A1433" s="3">
        <v>1431</v>
      </c>
      <c r="B1433" s="1" t="s">
        <v>1432</v>
      </c>
      <c r="C1433" s="1" t="s">
        <v>5540</v>
      </c>
      <c r="D1433">
        <v>17000</v>
      </c>
      <c r="E1433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s="9">
        <f t="shared" si="88"/>
        <v>42334.252500000002</v>
      </c>
      <c r="L1433" s="9">
        <f t="shared" si="89"/>
        <v>42304.210833333331</v>
      </c>
      <c r="M1433" t="b">
        <v>0</v>
      </c>
      <c r="N1433">
        <v>47</v>
      </c>
      <c r="O1433" t="b">
        <v>0</v>
      </c>
      <c r="P1433" t="s">
        <v>8286</v>
      </c>
      <c r="Q1433" t="s">
        <v>8321</v>
      </c>
      <c r="R1433" t="s">
        <v>8340</v>
      </c>
      <c r="S1433" s="5">
        <f t="shared" si="90"/>
        <v>31.94705882352941</v>
      </c>
      <c r="T1433" s="4">
        <f t="shared" si="91"/>
        <v>115.55319148936171</v>
      </c>
    </row>
    <row r="1434" spans="1:20" ht="60" x14ac:dyDescent="0.25">
      <c r="A1434" s="3">
        <v>1432</v>
      </c>
      <c r="B1434" s="1" t="s">
        <v>1433</v>
      </c>
      <c r="C1434" s="1" t="s">
        <v>5541</v>
      </c>
      <c r="D1434">
        <v>40000</v>
      </c>
      <c r="E143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s="9">
        <f t="shared" si="88"/>
        <v>42205.780416666668</v>
      </c>
      <c r="L1434" s="9">
        <f t="shared" si="89"/>
        <v>42175.780416666668</v>
      </c>
      <c r="M1434" t="b">
        <v>0</v>
      </c>
      <c r="N1434">
        <v>0</v>
      </c>
      <c r="O1434" t="b">
        <v>0</v>
      </c>
      <c r="P1434" t="s">
        <v>8286</v>
      </c>
      <c r="Q1434" t="s">
        <v>8321</v>
      </c>
      <c r="R1434" t="s">
        <v>8340</v>
      </c>
      <c r="S1434" s="5">
        <f t="shared" si="90"/>
        <v>0</v>
      </c>
      <c r="T1434" s="4" t="e">
        <f t="shared" si="91"/>
        <v>#DIV/0!</v>
      </c>
    </row>
    <row r="1435" spans="1:20" ht="60" x14ac:dyDescent="0.25">
      <c r="A1435" s="3">
        <v>1433</v>
      </c>
      <c r="B1435" s="1" t="s">
        <v>1434</v>
      </c>
      <c r="C1435" s="1" t="s">
        <v>5542</v>
      </c>
      <c r="D1435">
        <v>12000</v>
      </c>
      <c r="E143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s="9">
        <f t="shared" si="88"/>
        <v>42714.458333333328</v>
      </c>
      <c r="L1435" s="9">
        <f t="shared" si="89"/>
        <v>42673.625868055555</v>
      </c>
      <c r="M1435" t="b">
        <v>0</v>
      </c>
      <c r="N1435">
        <v>10</v>
      </c>
      <c r="O1435" t="b">
        <v>0</v>
      </c>
      <c r="P1435" t="s">
        <v>8286</v>
      </c>
      <c r="Q1435" t="s">
        <v>8321</v>
      </c>
      <c r="R1435" t="s">
        <v>8340</v>
      </c>
      <c r="S1435" s="5">
        <f t="shared" si="90"/>
        <v>6.708333333333333</v>
      </c>
      <c r="T1435" s="4">
        <f t="shared" si="91"/>
        <v>80.5</v>
      </c>
    </row>
    <row r="1436" spans="1:20" ht="45" x14ac:dyDescent="0.25">
      <c r="A1436" s="3">
        <v>1434</v>
      </c>
      <c r="B1436" s="1" t="s">
        <v>1435</v>
      </c>
      <c r="C1436" s="1" t="s">
        <v>5543</v>
      </c>
      <c r="D1436">
        <v>82000</v>
      </c>
      <c r="E143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s="9">
        <f t="shared" si="88"/>
        <v>42163.625</v>
      </c>
      <c r="L1436" s="9">
        <f t="shared" si="89"/>
        <v>42142.767106481479</v>
      </c>
      <c r="M1436" t="b">
        <v>0</v>
      </c>
      <c r="N1436">
        <v>11</v>
      </c>
      <c r="O1436" t="b">
        <v>0</v>
      </c>
      <c r="P1436" t="s">
        <v>8286</v>
      </c>
      <c r="Q1436" t="s">
        <v>8321</v>
      </c>
      <c r="R1436" t="s">
        <v>8340</v>
      </c>
      <c r="S1436" s="5">
        <f t="shared" si="90"/>
        <v>9.9878048780487809</v>
      </c>
      <c r="T1436" s="4">
        <f t="shared" si="91"/>
        <v>744.5454545454545</v>
      </c>
    </row>
    <row r="1437" spans="1:20" ht="45" x14ac:dyDescent="0.25">
      <c r="A1437" s="3">
        <v>1435</v>
      </c>
      <c r="B1437" s="1" t="s">
        <v>1436</v>
      </c>
      <c r="C1437" s="1" t="s">
        <v>5544</v>
      </c>
      <c r="D1437">
        <v>15000</v>
      </c>
      <c r="E143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s="9">
        <f t="shared" si="88"/>
        <v>42288.780324074076</v>
      </c>
      <c r="L1437" s="9">
        <f t="shared" si="89"/>
        <v>42258.780324074076</v>
      </c>
      <c r="M1437" t="b">
        <v>0</v>
      </c>
      <c r="N1437">
        <v>2</v>
      </c>
      <c r="O1437" t="b">
        <v>0</v>
      </c>
      <c r="P1437" t="s">
        <v>8286</v>
      </c>
      <c r="Q1437" t="s">
        <v>8321</v>
      </c>
      <c r="R1437" t="s">
        <v>8340</v>
      </c>
      <c r="S1437" s="5">
        <f t="shared" si="90"/>
        <v>0.1</v>
      </c>
      <c r="T1437" s="4">
        <f t="shared" si="91"/>
        <v>7.5</v>
      </c>
    </row>
    <row r="1438" spans="1:20" ht="60" x14ac:dyDescent="0.25">
      <c r="A1438" s="3">
        <v>1436</v>
      </c>
      <c r="B1438" s="1" t="s">
        <v>1437</v>
      </c>
      <c r="C1438" s="1" t="s">
        <v>5545</v>
      </c>
      <c r="D1438">
        <v>10000</v>
      </c>
      <c r="E143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s="9">
        <f t="shared" si="88"/>
        <v>42421.35019675926</v>
      </c>
      <c r="L1438" s="9">
        <f t="shared" si="89"/>
        <v>42391.35019675926</v>
      </c>
      <c r="M1438" t="b">
        <v>0</v>
      </c>
      <c r="N1438">
        <v>2</v>
      </c>
      <c r="O1438" t="b">
        <v>0</v>
      </c>
      <c r="P1438" t="s">
        <v>8286</v>
      </c>
      <c r="Q1438" t="s">
        <v>8321</v>
      </c>
      <c r="R1438" t="s">
        <v>8340</v>
      </c>
      <c r="S1438" s="5">
        <f t="shared" si="90"/>
        <v>0.77</v>
      </c>
      <c r="T1438" s="4">
        <f t="shared" si="91"/>
        <v>38.5</v>
      </c>
    </row>
    <row r="1439" spans="1:20" ht="60" x14ac:dyDescent="0.25">
      <c r="A1439" s="3">
        <v>1437</v>
      </c>
      <c r="B1439" s="1" t="s">
        <v>1438</v>
      </c>
      <c r="C1439" s="1" t="s">
        <v>5546</v>
      </c>
      <c r="D1439">
        <v>3000</v>
      </c>
      <c r="E1439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s="9">
        <f t="shared" si="88"/>
        <v>41833.207638888889</v>
      </c>
      <c r="L1439" s="9">
        <f t="shared" si="89"/>
        <v>41796.531701388885</v>
      </c>
      <c r="M1439" t="b">
        <v>0</v>
      </c>
      <c r="N1439">
        <v>22</v>
      </c>
      <c r="O1439" t="b">
        <v>0</v>
      </c>
      <c r="P1439" t="s">
        <v>8286</v>
      </c>
      <c r="Q1439" t="s">
        <v>8321</v>
      </c>
      <c r="R1439" t="s">
        <v>8340</v>
      </c>
      <c r="S1439" s="5">
        <f t="shared" si="90"/>
        <v>26.900000000000002</v>
      </c>
      <c r="T1439" s="4">
        <f t="shared" si="91"/>
        <v>36.68181818181818</v>
      </c>
    </row>
    <row r="1440" spans="1:20" ht="60" x14ac:dyDescent="0.25">
      <c r="A1440" s="3">
        <v>1438</v>
      </c>
      <c r="B1440" s="1" t="s">
        <v>1439</v>
      </c>
      <c r="C1440" s="1" t="s">
        <v>5547</v>
      </c>
      <c r="D1440">
        <v>20000</v>
      </c>
      <c r="E1440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s="9">
        <f t="shared" si="88"/>
        <v>42487.579861111109</v>
      </c>
      <c r="L1440" s="9">
        <f t="shared" si="89"/>
        <v>42457.871516203704</v>
      </c>
      <c r="M1440" t="b">
        <v>0</v>
      </c>
      <c r="N1440">
        <v>8</v>
      </c>
      <c r="O1440" t="b">
        <v>0</v>
      </c>
      <c r="P1440" t="s">
        <v>8286</v>
      </c>
      <c r="Q1440" t="s">
        <v>8321</v>
      </c>
      <c r="R1440" t="s">
        <v>8340</v>
      </c>
      <c r="S1440" s="5">
        <f t="shared" si="90"/>
        <v>3</v>
      </c>
      <c r="T1440" s="4">
        <f t="shared" si="91"/>
        <v>75</v>
      </c>
    </row>
    <row r="1441" spans="1:20" ht="45" x14ac:dyDescent="0.25">
      <c r="A1441" s="3">
        <v>1439</v>
      </c>
      <c r="B1441" s="1" t="s">
        <v>1440</v>
      </c>
      <c r="C1441" s="1" t="s">
        <v>5548</v>
      </c>
      <c r="D1441">
        <v>2725</v>
      </c>
      <c r="E1441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s="9">
        <f t="shared" si="88"/>
        <v>42070.829872685179</v>
      </c>
      <c r="L1441" s="9">
        <f t="shared" si="89"/>
        <v>42040.829872685179</v>
      </c>
      <c r="M1441" t="b">
        <v>0</v>
      </c>
      <c r="N1441">
        <v>6</v>
      </c>
      <c r="O1441" t="b">
        <v>0</v>
      </c>
      <c r="P1441" t="s">
        <v>8286</v>
      </c>
      <c r="Q1441" t="s">
        <v>8321</v>
      </c>
      <c r="R1441" t="s">
        <v>8340</v>
      </c>
      <c r="S1441" s="5">
        <f t="shared" si="90"/>
        <v>6.6055045871559637</v>
      </c>
      <c r="T1441" s="4">
        <f t="shared" si="91"/>
        <v>30</v>
      </c>
    </row>
    <row r="1442" spans="1:20" ht="60" x14ac:dyDescent="0.25">
      <c r="A1442" s="3">
        <v>1440</v>
      </c>
      <c r="B1442" s="1" t="s">
        <v>1441</v>
      </c>
      <c r="C1442" s="1" t="s">
        <v>5549</v>
      </c>
      <c r="D1442">
        <v>13000</v>
      </c>
      <c r="E1442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s="9">
        <f t="shared" si="88"/>
        <v>42516.748414351852</v>
      </c>
      <c r="L1442" s="9">
        <f t="shared" si="89"/>
        <v>42486.748414351852</v>
      </c>
      <c r="M1442" t="b">
        <v>0</v>
      </c>
      <c r="N1442">
        <v>1</v>
      </c>
      <c r="O1442" t="b">
        <v>0</v>
      </c>
      <c r="P1442" t="s">
        <v>8286</v>
      </c>
      <c r="Q1442" t="s">
        <v>8321</v>
      </c>
      <c r="R1442" t="s">
        <v>8340</v>
      </c>
      <c r="S1442" s="5">
        <f t="shared" si="90"/>
        <v>7.6923076923076927E-3</v>
      </c>
      <c r="T1442" s="4">
        <f t="shared" si="91"/>
        <v>1</v>
      </c>
    </row>
    <row r="1443" spans="1:20" ht="60" x14ac:dyDescent="0.25">
      <c r="A1443" s="3">
        <v>1441</v>
      </c>
      <c r="B1443" s="1" t="s">
        <v>1442</v>
      </c>
      <c r="C1443" s="1" t="s">
        <v>5550</v>
      </c>
      <c r="D1443">
        <v>180000</v>
      </c>
      <c r="E1443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s="9">
        <f t="shared" si="88"/>
        <v>42258.765844907408</v>
      </c>
      <c r="L1443" s="9">
        <f t="shared" si="89"/>
        <v>42198.765844907408</v>
      </c>
      <c r="M1443" t="b">
        <v>0</v>
      </c>
      <c r="N1443">
        <v>3</v>
      </c>
      <c r="O1443" t="b">
        <v>0</v>
      </c>
      <c r="P1443" t="s">
        <v>8286</v>
      </c>
      <c r="Q1443" t="s">
        <v>8321</v>
      </c>
      <c r="R1443" t="s">
        <v>8340</v>
      </c>
      <c r="S1443" s="5">
        <f t="shared" si="90"/>
        <v>1.1222222222222222</v>
      </c>
      <c r="T1443" s="4">
        <f t="shared" si="91"/>
        <v>673.33333333333337</v>
      </c>
    </row>
    <row r="1444" spans="1:20" ht="60" x14ac:dyDescent="0.25">
      <c r="A1444" s="3">
        <v>1442</v>
      </c>
      <c r="B1444" s="1" t="s">
        <v>1443</v>
      </c>
      <c r="C1444" s="1" t="s">
        <v>5551</v>
      </c>
      <c r="D1444">
        <v>1500</v>
      </c>
      <c r="E144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s="9">
        <f t="shared" si="88"/>
        <v>42515.64534722222</v>
      </c>
      <c r="L1444" s="9">
        <f t="shared" si="89"/>
        <v>42485.64534722222</v>
      </c>
      <c r="M1444" t="b">
        <v>0</v>
      </c>
      <c r="N1444">
        <v>0</v>
      </c>
      <c r="O1444" t="b">
        <v>0</v>
      </c>
      <c r="P1444" t="s">
        <v>8286</v>
      </c>
      <c r="Q1444" t="s">
        <v>8321</v>
      </c>
      <c r="R1444" t="s">
        <v>8340</v>
      </c>
      <c r="S1444" s="5">
        <f t="shared" si="90"/>
        <v>0</v>
      </c>
      <c r="T1444" s="4" t="e">
        <f t="shared" si="91"/>
        <v>#DIV/0!</v>
      </c>
    </row>
    <row r="1445" spans="1:20" ht="60" x14ac:dyDescent="0.25">
      <c r="A1445" s="3">
        <v>1443</v>
      </c>
      <c r="B1445" s="1" t="s">
        <v>1444</v>
      </c>
      <c r="C1445" s="1" t="s">
        <v>5552</v>
      </c>
      <c r="D1445">
        <v>13000</v>
      </c>
      <c r="E144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s="9">
        <f t="shared" si="88"/>
        <v>42737.926030092596</v>
      </c>
      <c r="L1445" s="9">
        <f t="shared" si="89"/>
        <v>42707.926030092596</v>
      </c>
      <c r="M1445" t="b">
        <v>0</v>
      </c>
      <c r="N1445">
        <v>0</v>
      </c>
      <c r="O1445" t="b">
        <v>0</v>
      </c>
      <c r="P1445" t="s">
        <v>8286</v>
      </c>
      <c r="Q1445" t="s">
        <v>8321</v>
      </c>
      <c r="R1445" t="s">
        <v>8340</v>
      </c>
      <c r="S1445" s="5">
        <f t="shared" si="90"/>
        <v>0</v>
      </c>
      <c r="T1445" s="4" t="e">
        <f t="shared" si="91"/>
        <v>#DIV/0!</v>
      </c>
    </row>
    <row r="1446" spans="1:20" ht="45" x14ac:dyDescent="0.25">
      <c r="A1446" s="3">
        <v>1444</v>
      </c>
      <c r="B1446" s="1" t="s">
        <v>1445</v>
      </c>
      <c r="C1446" s="1" t="s">
        <v>5553</v>
      </c>
      <c r="D1446">
        <v>4950</v>
      </c>
      <c r="E144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s="9">
        <f t="shared" si="88"/>
        <v>42259.873402777783</v>
      </c>
      <c r="L1446" s="9">
        <f t="shared" si="89"/>
        <v>42199.873402777783</v>
      </c>
      <c r="M1446" t="b">
        <v>0</v>
      </c>
      <c r="N1446">
        <v>0</v>
      </c>
      <c r="O1446" t="b">
        <v>0</v>
      </c>
      <c r="P1446" t="s">
        <v>8286</v>
      </c>
      <c r="Q1446" t="s">
        <v>8321</v>
      </c>
      <c r="R1446" t="s">
        <v>8340</v>
      </c>
      <c r="S1446" s="5">
        <f t="shared" si="90"/>
        <v>0</v>
      </c>
      <c r="T1446" s="4" t="e">
        <f t="shared" si="91"/>
        <v>#DIV/0!</v>
      </c>
    </row>
    <row r="1447" spans="1:20" ht="60" x14ac:dyDescent="0.25">
      <c r="A1447" s="3">
        <v>1445</v>
      </c>
      <c r="B1447" s="1" t="s">
        <v>1446</v>
      </c>
      <c r="C1447" s="1" t="s">
        <v>5554</v>
      </c>
      <c r="D1447">
        <v>130000</v>
      </c>
      <c r="E144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s="9">
        <f t="shared" si="88"/>
        <v>42169.542303240742</v>
      </c>
      <c r="L1447" s="9">
        <f t="shared" si="89"/>
        <v>42139.542303240742</v>
      </c>
      <c r="M1447" t="b">
        <v>0</v>
      </c>
      <c r="N1447">
        <v>0</v>
      </c>
      <c r="O1447" t="b">
        <v>0</v>
      </c>
      <c r="P1447" t="s">
        <v>8286</v>
      </c>
      <c r="Q1447" t="s">
        <v>8321</v>
      </c>
      <c r="R1447" t="s">
        <v>8340</v>
      </c>
      <c r="S1447" s="5">
        <f t="shared" si="90"/>
        <v>0</v>
      </c>
      <c r="T1447" s="4" t="e">
        <f t="shared" si="91"/>
        <v>#DIV/0!</v>
      </c>
    </row>
    <row r="1448" spans="1:20" ht="60" x14ac:dyDescent="0.25">
      <c r="A1448" s="3">
        <v>1446</v>
      </c>
      <c r="B1448" s="1" t="s">
        <v>1447</v>
      </c>
      <c r="C1448" s="1" t="s">
        <v>5555</v>
      </c>
      <c r="D1448">
        <v>900</v>
      </c>
      <c r="E144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s="9">
        <f t="shared" si="88"/>
        <v>42481.447662037041</v>
      </c>
      <c r="L1448" s="9">
        <f t="shared" si="89"/>
        <v>42461.447662037041</v>
      </c>
      <c r="M1448" t="b">
        <v>0</v>
      </c>
      <c r="N1448">
        <v>0</v>
      </c>
      <c r="O1448" t="b">
        <v>0</v>
      </c>
      <c r="P1448" t="s">
        <v>8286</v>
      </c>
      <c r="Q1448" t="s">
        <v>8321</v>
      </c>
      <c r="R1448" t="s">
        <v>8340</v>
      </c>
      <c r="S1448" s="5">
        <f t="shared" si="90"/>
        <v>0</v>
      </c>
      <c r="T1448" s="4" t="e">
        <f t="shared" si="91"/>
        <v>#DIV/0!</v>
      </c>
    </row>
    <row r="1449" spans="1:20" ht="30" x14ac:dyDescent="0.25">
      <c r="A1449" s="3">
        <v>1447</v>
      </c>
      <c r="B1449" s="1" t="s">
        <v>1448</v>
      </c>
      <c r="C1449" s="1" t="s">
        <v>5556</v>
      </c>
      <c r="D1449">
        <v>500000</v>
      </c>
      <c r="E1449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s="9">
        <f t="shared" si="88"/>
        <v>42559.730717592596</v>
      </c>
      <c r="L1449" s="9">
        <f t="shared" si="89"/>
        <v>42529.730717592596</v>
      </c>
      <c r="M1449" t="b">
        <v>0</v>
      </c>
      <c r="N1449">
        <v>3</v>
      </c>
      <c r="O1449" t="b">
        <v>0</v>
      </c>
      <c r="P1449" t="s">
        <v>8286</v>
      </c>
      <c r="Q1449" t="s">
        <v>8321</v>
      </c>
      <c r="R1449" t="s">
        <v>8340</v>
      </c>
      <c r="S1449" s="5">
        <f t="shared" si="90"/>
        <v>1.4999999999999999E-2</v>
      </c>
      <c r="T1449" s="4">
        <f t="shared" si="91"/>
        <v>25</v>
      </c>
    </row>
    <row r="1450" spans="1:20" ht="60" x14ac:dyDescent="0.25">
      <c r="A1450" s="3">
        <v>1448</v>
      </c>
      <c r="B1450" s="1" t="s">
        <v>1449</v>
      </c>
      <c r="C1450" s="1" t="s">
        <v>5557</v>
      </c>
      <c r="D1450">
        <v>200000</v>
      </c>
      <c r="E1450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s="9">
        <f t="shared" si="88"/>
        <v>42146.225694444445</v>
      </c>
      <c r="L1450" s="9">
        <f t="shared" si="89"/>
        <v>42115.936550925922</v>
      </c>
      <c r="M1450" t="b">
        <v>0</v>
      </c>
      <c r="N1450">
        <v>0</v>
      </c>
      <c r="O1450" t="b">
        <v>0</v>
      </c>
      <c r="P1450" t="s">
        <v>8286</v>
      </c>
      <c r="Q1450" t="s">
        <v>8321</v>
      </c>
      <c r="R1450" t="s">
        <v>8340</v>
      </c>
      <c r="S1450" s="5">
        <f t="shared" si="90"/>
        <v>0</v>
      </c>
      <c r="T1450" s="4" t="e">
        <f t="shared" si="91"/>
        <v>#DIV/0!</v>
      </c>
    </row>
    <row r="1451" spans="1:20" ht="60" x14ac:dyDescent="0.25">
      <c r="A1451" s="3">
        <v>1449</v>
      </c>
      <c r="B1451" s="1" t="s">
        <v>1450</v>
      </c>
      <c r="C1451" s="1" t="s">
        <v>5558</v>
      </c>
      <c r="D1451">
        <v>8888</v>
      </c>
      <c r="E1451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s="9">
        <f t="shared" si="88"/>
        <v>42134.811400462961</v>
      </c>
      <c r="L1451" s="9">
        <f t="shared" si="89"/>
        <v>42086.811400462961</v>
      </c>
      <c r="M1451" t="b">
        <v>0</v>
      </c>
      <c r="N1451">
        <v>0</v>
      </c>
      <c r="O1451" t="b">
        <v>0</v>
      </c>
      <c r="P1451" t="s">
        <v>8286</v>
      </c>
      <c r="Q1451" t="s">
        <v>8321</v>
      </c>
      <c r="R1451" t="s">
        <v>8340</v>
      </c>
      <c r="S1451" s="5">
        <f t="shared" si="90"/>
        <v>0</v>
      </c>
      <c r="T1451" s="4" t="e">
        <f t="shared" si="91"/>
        <v>#DIV/0!</v>
      </c>
    </row>
    <row r="1452" spans="1:20" ht="60" x14ac:dyDescent="0.25">
      <c r="A1452" s="3">
        <v>1450</v>
      </c>
      <c r="B1452" s="1" t="s">
        <v>1451</v>
      </c>
      <c r="C1452" s="1" t="s">
        <v>5559</v>
      </c>
      <c r="D1452">
        <v>100000</v>
      </c>
      <c r="E1452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s="9">
        <f t="shared" si="88"/>
        <v>42420.171261574069</v>
      </c>
      <c r="L1452" s="9">
        <f t="shared" si="89"/>
        <v>42390.171261574069</v>
      </c>
      <c r="M1452" t="b">
        <v>0</v>
      </c>
      <c r="N1452">
        <v>1</v>
      </c>
      <c r="O1452" t="b">
        <v>0</v>
      </c>
      <c r="P1452" t="s">
        <v>8286</v>
      </c>
      <c r="Q1452" t="s">
        <v>8321</v>
      </c>
      <c r="R1452" t="s">
        <v>8340</v>
      </c>
      <c r="S1452" s="5">
        <f t="shared" si="90"/>
        <v>1E-3</v>
      </c>
      <c r="T1452" s="4">
        <f t="shared" si="91"/>
        <v>1</v>
      </c>
    </row>
    <row r="1453" spans="1:20" ht="45" x14ac:dyDescent="0.25">
      <c r="A1453" s="3">
        <v>1451</v>
      </c>
      <c r="B1453" s="1" t="s">
        <v>1452</v>
      </c>
      <c r="C1453" s="1" t="s">
        <v>5560</v>
      </c>
      <c r="D1453">
        <v>18950</v>
      </c>
      <c r="E1453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s="9">
        <f t="shared" si="88"/>
        <v>41962.00068287037</v>
      </c>
      <c r="L1453" s="9">
        <f t="shared" si="89"/>
        <v>41931.959016203706</v>
      </c>
      <c r="M1453" t="b">
        <v>0</v>
      </c>
      <c r="N1453">
        <v>2</v>
      </c>
      <c r="O1453" t="b">
        <v>0</v>
      </c>
      <c r="P1453" t="s">
        <v>8286</v>
      </c>
      <c r="Q1453" t="s">
        <v>8321</v>
      </c>
      <c r="R1453" t="s">
        <v>8340</v>
      </c>
      <c r="S1453" s="5">
        <f t="shared" si="90"/>
        <v>1.0554089709762533E-2</v>
      </c>
      <c r="T1453" s="4">
        <f t="shared" si="91"/>
        <v>1</v>
      </c>
    </row>
    <row r="1454" spans="1:20" ht="45" x14ac:dyDescent="0.25">
      <c r="A1454" s="3">
        <v>1452</v>
      </c>
      <c r="B1454" s="1" t="s">
        <v>1453</v>
      </c>
      <c r="C1454" s="1" t="s">
        <v>5561</v>
      </c>
      <c r="D1454">
        <v>14000</v>
      </c>
      <c r="E145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s="9">
        <f t="shared" si="88"/>
        <v>41848.703275462962</v>
      </c>
      <c r="L1454" s="9">
        <f t="shared" si="89"/>
        <v>41818.703275462962</v>
      </c>
      <c r="M1454" t="b">
        <v>0</v>
      </c>
      <c r="N1454">
        <v>0</v>
      </c>
      <c r="O1454" t="b">
        <v>0</v>
      </c>
      <c r="P1454" t="s">
        <v>8286</v>
      </c>
      <c r="Q1454" t="s">
        <v>8321</v>
      </c>
      <c r="R1454" t="s">
        <v>8340</v>
      </c>
      <c r="S1454" s="5">
        <f t="shared" si="90"/>
        <v>0</v>
      </c>
      <c r="T1454" s="4" t="e">
        <f t="shared" si="91"/>
        <v>#DIV/0!</v>
      </c>
    </row>
    <row r="1455" spans="1:20" ht="60" x14ac:dyDescent="0.25">
      <c r="A1455" s="3">
        <v>1453</v>
      </c>
      <c r="B1455" s="1" t="s">
        <v>1454</v>
      </c>
      <c r="C1455" s="1" t="s">
        <v>5562</v>
      </c>
      <c r="D1455">
        <v>25000</v>
      </c>
      <c r="E145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s="9">
        <f t="shared" si="88"/>
        <v>42840.654479166667</v>
      </c>
      <c r="L1455" s="9">
        <f t="shared" si="89"/>
        <v>42795.696145833332</v>
      </c>
      <c r="M1455" t="b">
        <v>0</v>
      </c>
      <c r="N1455">
        <v>0</v>
      </c>
      <c r="O1455" t="b">
        <v>0</v>
      </c>
      <c r="P1455" t="s">
        <v>8286</v>
      </c>
      <c r="Q1455" t="s">
        <v>8321</v>
      </c>
      <c r="R1455" t="s">
        <v>8340</v>
      </c>
      <c r="S1455" s="5">
        <f t="shared" si="90"/>
        <v>0</v>
      </c>
      <c r="T1455" s="4" t="e">
        <f t="shared" si="91"/>
        <v>#DIV/0!</v>
      </c>
    </row>
    <row r="1456" spans="1:20" ht="60" x14ac:dyDescent="0.25">
      <c r="A1456" s="3">
        <v>1454</v>
      </c>
      <c r="B1456" s="1" t="s">
        <v>1455</v>
      </c>
      <c r="C1456" s="1" t="s">
        <v>5563</v>
      </c>
      <c r="D1456">
        <v>1750</v>
      </c>
      <c r="E145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s="9">
        <f t="shared" si="88"/>
        <v>42484.915972222225</v>
      </c>
      <c r="L1456" s="9">
        <f t="shared" si="89"/>
        <v>42463.866666666669</v>
      </c>
      <c r="M1456" t="b">
        <v>0</v>
      </c>
      <c r="N1456">
        <v>1</v>
      </c>
      <c r="O1456" t="b">
        <v>0</v>
      </c>
      <c r="P1456" t="s">
        <v>8286</v>
      </c>
      <c r="Q1456" t="s">
        <v>8321</v>
      </c>
      <c r="R1456" t="s">
        <v>8340</v>
      </c>
      <c r="S1456" s="5">
        <f t="shared" si="90"/>
        <v>0.85714285714285721</v>
      </c>
      <c r="T1456" s="4">
        <f t="shared" si="91"/>
        <v>15</v>
      </c>
    </row>
    <row r="1457" spans="1:20" ht="60" x14ac:dyDescent="0.25">
      <c r="A1457" s="3">
        <v>1455</v>
      </c>
      <c r="B1457" s="1" t="s">
        <v>1456</v>
      </c>
      <c r="C1457" s="1" t="s">
        <v>5564</v>
      </c>
      <c r="D1457">
        <v>15000</v>
      </c>
      <c r="E145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s="9">
        <f t="shared" si="88"/>
        <v>41887.568749999999</v>
      </c>
      <c r="L1457" s="9">
        <f t="shared" si="89"/>
        <v>41832.672685185185</v>
      </c>
      <c r="M1457" t="b">
        <v>0</v>
      </c>
      <c r="N1457">
        <v>7</v>
      </c>
      <c r="O1457" t="b">
        <v>0</v>
      </c>
      <c r="P1457" t="s">
        <v>8286</v>
      </c>
      <c r="Q1457" t="s">
        <v>8321</v>
      </c>
      <c r="R1457" t="s">
        <v>8340</v>
      </c>
      <c r="S1457" s="5">
        <f t="shared" si="90"/>
        <v>10.5</v>
      </c>
      <c r="T1457" s="4">
        <f t="shared" si="91"/>
        <v>225</v>
      </c>
    </row>
    <row r="1458" spans="1:20" ht="30" x14ac:dyDescent="0.25">
      <c r="A1458" s="3">
        <v>1456</v>
      </c>
      <c r="B1458" s="1" t="s">
        <v>1457</v>
      </c>
      <c r="C1458" s="1" t="s">
        <v>5565</v>
      </c>
      <c r="D1458">
        <v>5000</v>
      </c>
      <c r="E145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s="9">
        <f t="shared" si="88"/>
        <v>42738.668576388889</v>
      </c>
      <c r="L1458" s="9">
        <f t="shared" si="89"/>
        <v>42708.668576388889</v>
      </c>
      <c r="M1458" t="b">
        <v>0</v>
      </c>
      <c r="N1458">
        <v>3</v>
      </c>
      <c r="O1458" t="b">
        <v>0</v>
      </c>
      <c r="P1458" t="s">
        <v>8286</v>
      </c>
      <c r="Q1458" t="s">
        <v>8321</v>
      </c>
      <c r="R1458" t="s">
        <v>8340</v>
      </c>
      <c r="S1458" s="5">
        <f t="shared" si="90"/>
        <v>2.9000000000000004</v>
      </c>
      <c r="T1458" s="4">
        <f t="shared" si="91"/>
        <v>48.333333333333336</v>
      </c>
    </row>
    <row r="1459" spans="1:20" ht="30" x14ac:dyDescent="0.25">
      <c r="A1459" s="3">
        <v>1457</v>
      </c>
      <c r="B1459" s="1" t="s">
        <v>1458</v>
      </c>
      <c r="C1459" s="1" t="s">
        <v>5566</v>
      </c>
      <c r="D1459">
        <v>6000</v>
      </c>
      <c r="E1459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s="9">
        <f t="shared" si="88"/>
        <v>42319.938009259262</v>
      </c>
      <c r="L1459" s="9">
        <f t="shared" si="89"/>
        <v>42289.89634259259</v>
      </c>
      <c r="M1459" t="b">
        <v>0</v>
      </c>
      <c r="N1459">
        <v>0</v>
      </c>
      <c r="O1459" t="b">
        <v>0</v>
      </c>
      <c r="P1459" t="s">
        <v>8286</v>
      </c>
      <c r="Q1459" t="s">
        <v>8321</v>
      </c>
      <c r="R1459" t="s">
        <v>8340</v>
      </c>
      <c r="S1459" s="5">
        <f t="shared" si="90"/>
        <v>0</v>
      </c>
      <c r="T1459" s="4" t="e">
        <f t="shared" si="91"/>
        <v>#DIV/0!</v>
      </c>
    </row>
    <row r="1460" spans="1:20" ht="60" x14ac:dyDescent="0.25">
      <c r="A1460" s="3">
        <v>1458</v>
      </c>
      <c r="B1460" s="1" t="s">
        <v>1459</v>
      </c>
      <c r="C1460" s="1" t="s">
        <v>5567</v>
      </c>
      <c r="D1460">
        <v>5000</v>
      </c>
      <c r="E1460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s="9">
        <f t="shared" si="88"/>
        <v>41862.166666666664</v>
      </c>
      <c r="L1460" s="9">
        <f t="shared" si="89"/>
        <v>41831.705555555556</v>
      </c>
      <c r="M1460" t="b">
        <v>0</v>
      </c>
      <c r="N1460">
        <v>0</v>
      </c>
      <c r="O1460" t="b">
        <v>0</v>
      </c>
      <c r="P1460" t="s">
        <v>8286</v>
      </c>
      <c r="Q1460" t="s">
        <v>8321</v>
      </c>
      <c r="R1460" t="s">
        <v>8340</v>
      </c>
      <c r="S1460" s="5">
        <f t="shared" si="90"/>
        <v>0</v>
      </c>
      <c r="T1460" s="4" t="e">
        <f t="shared" si="91"/>
        <v>#DIV/0!</v>
      </c>
    </row>
    <row r="1461" spans="1:20" ht="45" x14ac:dyDescent="0.25">
      <c r="A1461" s="3">
        <v>1459</v>
      </c>
      <c r="B1461" s="1" t="s">
        <v>1460</v>
      </c>
      <c r="C1461" s="1" t="s">
        <v>5568</v>
      </c>
      <c r="D1461">
        <v>37000</v>
      </c>
      <c r="E1461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s="9">
        <f t="shared" si="88"/>
        <v>42340.725694444445</v>
      </c>
      <c r="L1461" s="9">
        <f t="shared" si="89"/>
        <v>42312.204814814817</v>
      </c>
      <c r="M1461" t="b">
        <v>0</v>
      </c>
      <c r="N1461">
        <v>0</v>
      </c>
      <c r="O1461" t="b">
        <v>0</v>
      </c>
      <c r="P1461" t="s">
        <v>8286</v>
      </c>
      <c r="Q1461" t="s">
        <v>8321</v>
      </c>
      <c r="R1461" t="s">
        <v>8340</v>
      </c>
      <c r="S1461" s="5">
        <f t="shared" si="90"/>
        <v>0</v>
      </c>
      <c r="T1461" s="4" t="e">
        <f t="shared" si="91"/>
        <v>#DIV/0!</v>
      </c>
    </row>
    <row r="1462" spans="1:20" ht="45" x14ac:dyDescent="0.25">
      <c r="A1462" s="3">
        <v>1460</v>
      </c>
      <c r="B1462" s="1" t="s">
        <v>1461</v>
      </c>
      <c r="C1462" s="1" t="s">
        <v>5569</v>
      </c>
      <c r="D1462">
        <v>25000000</v>
      </c>
      <c r="E1462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s="9">
        <f t="shared" si="88"/>
        <v>41973.989583333328</v>
      </c>
      <c r="L1462" s="9">
        <f t="shared" si="89"/>
        <v>41915.896967592591</v>
      </c>
      <c r="M1462" t="b">
        <v>0</v>
      </c>
      <c r="N1462">
        <v>0</v>
      </c>
      <c r="O1462" t="b">
        <v>0</v>
      </c>
      <c r="P1462" t="s">
        <v>8286</v>
      </c>
      <c r="Q1462" t="s">
        <v>8321</v>
      </c>
      <c r="R1462" t="s">
        <v>8340</v>
      </c>
      <c r="S1462" s="5">
        <f t="shared" si="90"/>
        <v>0</v>
      </c>
      <c r="T1462" s="4" t="e">
        <f t="shared" si="91"/>
        <v>#DIV/0!</v>
      </c>
    </row>
    <row r="1463" spans="1:20" ht="30" x14ac:dyDescent="0.25">
      <c r="A1463" s="3">
        <v>1461</v>
      </c>
      <c r="B1463" s="1" t="s">
        <v>1462</v>
      </c>
      <c r="C1463" s="1" t="s">
        <v>5570</v>
      </c>
      <c r="D1463">
        <v>15000</v>
      </c>
      <c r="E1463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s="9">
        <f t="shared" si="88"/>
        <v>41933</v>
      </c>
      <c r="L1463" s="9">
        <f t="shared" si="89"/>
        <v>41899.645300925928</v>
      </c>
      <c r="M1463" t="b">
        <v>1</v>
      </c>
      <c r="N1463">
        <v>340</v>
      </c>
      <c r="O1463" t="b">
        <v>1</v>
      </c>
      <c r="P1463" t="s">
        <v>8287</v>
      </c>
      <c r="Q1463" t="s">
        <v>8321</v>
      </c>
      <c r="R1463" t="s">
        <v>8341</v>
      </c>
      <c r="S1463" s="5">
        <f t="shared" si="90"/>
        <v>101.24459999999999</v>
      </c>
      <c r="T1463" s="4">
        <f t="shared" si="91"/>
        <v>44.66673529411765</v>
      </c>
    </row>
    <row r="1464" spans="1:20" ht="30" x14ac:dyDescent="0.25">
      <c r="A1464" s="3">
        <v>1462</v>
      </c>
      <c r="B1464" s="1" t="s">
        <v>1463</v>
      </c>
      <c r="C1464" s="1" t="s">
        <v>5571</v>
      </c>
      <c r="D1464">
        <v>4000</v>
      </c>
      <c r="E146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s="9">
        <f t="shared" si="88"/>
        <v>41374.662858796299</v>
      </c>
      <c r="L1464" s="9">
        <f t="shared" si="89"/>
        <v>41344.662858796299</v>
      </c>
      <c r="M1464" t="b">
        <v>1</v>
      </c>
      <c r="N1464">
        <v>150</v>
      </c>
      <c r="O1464" t="b">
        <v>1</v>
      </c>
      <c r="P1464" t="s">
        <v>8287</v>
      </c>
      <c r="Q1464" t="s">
        <v>8321</v>
      </c>
      <c r="R1464" t="s">
        <v>8341</v>
      </c>
      <c r="S1464" s="5">
        <f t="shared" si="90"/>
        <v>108.5175</v>
      </c>
      <c r="T1464" s="4">
        <f t="shared" si="91"/>
        <v>28.937999999999999</v>
      </c>
    </row>
    <row r="1465" spans="1:20" ht="60" x14ac:dyDescent="0.25">
      <c r="A1465" s="3">
        <v>1463</v>
      </c>
      <c r="B1465" s="1" t="s">
        <v>1464</v>
      </c>
      <c r="C1465" s="1" t="s">
        <v>5572</v>
      </c>
      <c r="D1465">
        <v>600</v>
      </c>
      <c r="E146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s="9">
        <f t="shared" si="88"/>
        <v>41371.869652777779</v>
      </c>
      <c r="L1465" s="9">
        <f t="shared" si="89"/>
        <v>41326.911319444444</v>
      </c>
      <c r="M1465" t="b">
        <v>1</v>
      </c>
      <c r="N1465">
        <v>25</v>
      </c>
      <c r="O1465" t="b">
        <v>1</v>
      </c>
      <c r="P1465" t="s">
        <v>8287</v>
      </c>
      <c r="Q1465" t="s">
        <v>8321</v>
      </c>
      <c r="R1465" t="s">
        <v>8341</v>
      </c>
      <c r="S1465" s="5">
        <f t="shared" si="90"/>
        <v>147.66666666666666</v>
      </c>
      <c r="T1465" s="4">
        <f t="shared" si="91"/>
        <v>35.44</v>
      </c>
    </row>
    <row r="1466" spans="1:20" ht="15.75" x14ac:dyDescent="0.25">
      <c r="A1466" s="3">
        <v>1464</v>
      </c>
      <c r="B1466" s="1" t="s">
        <v>1465</v>
      </c>
      <c r="C1466" s="1" t="s">
        <v>5573</v>
      </c>
      <c r="D1466">
        <v>5000</v>
      </c>
      <c r="E146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s="9">
        <f t="shared" si="88"/>
        <v>41321.661550925928</v>
      </c>
      <c r="L1466" s="9">
        <f t="shared" si="89"/>
        <v>41291.661550925928</v>
      </c>
      <c r="M1466" t="b">
        <v>1</v>
      </c>
      <c r="N1466">
        <v>234</v>
      </c>
      <c r="O1466" t="b">
        <v>1</v>
      </c>
      <c r="P1466" t="s">
        <v>8287</v>
      </c>
      <c r="Q1466" t="s">
        <v>8321</v>
      </c>
      <c r="R1466" t="s">
        <v>8341</v>
      </c>
      <c r="S1466" s="5">
        <f t="shared" si="90"/>
        <v>163.19999999999999</v>
      </c>
      <c r="T1466" s="4">
        <f t="shared" si="91"/>
        <v>34.871794871794869</v>
      </c>
    </row>
    <row r="1467" spans="1:20" ht="60" x14ac:dyDescent="0.25">
      <c r="A1467" s="3">
        <v>1465</v>
      </c>
      <c r="B1467" s="1" t="s">
        <v>1466</v>
      </c>
      <c r="C1467" s="1" t="s">
        <v>5574</v>
      </c>
      <c r="D1467">
        <v>30000</v>
      </c>
      <c r="E146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s="9">
        <f t="shared" si="88"/>
        <v>40990.125</v>
      </c>
      <c r="L1467" s="9">
        <f t="shared" si="89"/>
        <v>40959.734398148146</v>
      </c>
      <c r="M1467" t="b">
        <v>1</v>
      </c>
      <c r="N1467">
        <v>2602</v>
      </c>
      <c r="O1467" t="b">
        <v>1</v>
      </c>
      <c r="P1467" t="s">
        <v>8287</v>
      </c>
      <c r="Q1467" t="s">
        <v>8321</v>
      </c>
      <c r="R1467" t="s">
        <v>8341</v>
      </c>
      <c r="S1467" s="5">
        <f t="shared" si="90"/>
        <v>456.41449999999998</v>
      </c>
      <c r="T1467" s="4">
        <f t="shared" si="91"/>
        <v>52.622732513451197</v>
      </c>
    </row>
    <row r="1468" spans="1:20" ht="60" x14ac:dyDescent="0.25">
      <c r="A1468" s="3">
        <v>1466</v>
      </c>
      <c r="B1468" s="1" t="s">
        <v>1467</v>
      </c>
      <c r="C1468" s="1" t="s">
        <v>5575</v>
      </c>
      <c r="D1468">
        <v>16000</v>
      </c>
      <c r="E146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s="9">
        <f t="shared" si="88"/>
        <v>42381.208333333328</v>
      </c>
      <c r="L1468" s="9">
        <f t="shared" si="89"/>
        <v>42340.172060185185</v>
      </c>
      <c r="M1468" t="b">
        <v>1</v>
      </c>
      <c r="N1468">
        <v>248</v>
      </c>
      <c r="O1468" t="b">
        <v>1</v>
      </c>
      <c r="P1468" t="s">
        <v>8287</v>
      </c>
      <c r="Q1468" t="s">
        <v>8321</v>
      </c>
      <c r="R1468" t="s">
        <v>8341</v>
      </c>
      <c r="S1468" s="5">
        <f t="shared" si="90"/>
        <v>107.87731249999999</v>
      </c>
      <c r="T1468" s="4">
        <f t="shared" si="91"/>
        <v>69.598266129032254</v>
      </c>
    </row>
    <row r="1469" spans="1:20" ht="30" x14ac:dyDescent="0.25">
      <c r="A1469" s="3">
        <v>1467</v>
      </c>
      <c r="B1469" s="1" t="s">
        <v>1468</v>
      </c>
      <c r="C1469" s="1" t="s">
        <v>5576</v>
      </c>
      <c r="D1469">
        <v>40000</v>
      </c>
      <c r="E1469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s="9">
        <f t="shared" si="88"/>
        <v>40993.760243055556</v>
      </c>
      <c r="L1469" s="9">
        <f t="shared" si="89"/>
        <v>40933.80190972222</v>
      </c>
      <c r="M1469" t="b">
        <v>1</v>
      </c>
      <c r="N1469">
        <v>600</v>
      </c>
      <c r="O1469" t="b">
        <v>1</v>
      </c>
      <c r="P1469" t="s">
        <v>8287</v>
      </c>
      <c r="Q1469" t="s">
        <v>8321</v>
      </c>
      <c r="R1469" t="s">
        <v>8341</v>
      </c>
      <c r="S1469" s="5">
        <f t="shared" si="90"/>
        <v>115.08</v>
      </c>
      <c r="T1469" s="4">
        <f t="shared" si="91"/>
        <v>76.72</v>
      </c>
    </row>
    <row r="1470" spans="1:20" ht="60" x14ac:dyDescent="0.25">
      <c r="A1470" s="3">
        <v>1468</v>
      </c>
      <c r="B1470" s="1" t="s">
        <v>1469</v>
      </c>
      <c r="C1470" s="1" t="s">
        <v>5577</v>
      </c>
      <c r="D1470">
        <v>9500</v>
      </c>
      <c r="E1470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s="9">
        <f t="shared" si="88"/>
        <v>40706.014456018522</v>
      </c>
      <c r="L1470" s="9">
        <f t="shared" si="89"/>
        <v>40646.014456018522</v>
      </c>
      <c r="M1470" t="b">
        <v>1</v>
      </c>
      <c r="N1470">
        <v>293</v>
      </c>
      <c r="O1470" t="b">
        <v>1</v>
      </c>
      <c r="P1470" t="s">
        <v>8287</v>
      </c>
      <c r="Q1470" t="s">
        <v>8321</v>
      </c>
      <c r="R1470" t="s">
        <v>8341</v>
      </c>
      <c r="S1470" s="5">
        <f t="shared" si="90"/>
        <v>102.36842105263158</v>
      </c>
      <c r="T1470" s="4">
        <f t="shared" si="91"/>
        <v>33.191126279863482</v>
      </c>
    </row>
    <row r="1471" spans="1:20" ht="45" x14ac:dyDescent="0.25">
      <c r="A1471" s="3">
        <v>1469</v>
      </c>
      <c r="B1471" s="1" t="s">
        <v>1470</v>
      </c>
      <c r="C1471" s="1" t="s">
        <v>5578</v>
      </c>
      <c r="D1471">
        <v>44250</v>
      </c>
      <c r="E1471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s="9">
        <f t="shared" si="88"/>
        <v>41320.598483796297</v>
      </c>
      <c r="L1471" s="9">
        <f t="shared" si="89"/>
        <v>41290.598483796297</v>
      </c>
      <c r="M1471" t="b">
        <v>1</v>
      </c>
      <c r="N1471">
        <v>321</v>
      </c>
      <c r="O1471" t="b">
        <v>1</v>
      </c>
      <c r="P1471" t="s">
        <v>8287</v>
      </c>
      <c r="Q1471" t="s">
        <v>8321</v>
      </c>
      <c r="R1471" t="s">
        <v>8341</v>
      </c>
      <c r="S1471" s="5">
        <f t="shared" si="90"/>
        <v>108.42485875706214</v>
      </c>
      <c r="T1471" s="4">
        <f t="shared" si="91"/>
        <v>149.46417445482865</v>
      </c>
    </row>
    <row r="1472" spans="1:20" ht="60" x14ac:dyDescent="0.25">
      <c r="A1472" s="3">
        <v>1470</v>
      </c>
      <c r="B1472" s="1" t="s">
        <v>1471</v>
      </c>
      <c r="C1472" s="1" t="s">
        <v>5579</v>
      </c>
      <c r="D1472">
        <v>1500</v>
      </c>
      <c r="E1472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s="9">
        <f t="shared" si="88"/>
        <v>41271.827118055553</v>
      </c>
      <c r="L1472" s="9">
        <f t="shared" si="89"/>
        <v>41250.827118055553</v>
      </c>
      <c r="M1472" t="b">
        <v>1</v>
      </c>
      <c r="N1472">
        <v>81</v>
      </c>
      <c r="O1472" t="b">
        <v>1</v>
      </c>
      <c r="P1472" t="s">
        <v>8287</v>
      </c>
      <c r="Q1472" t="s">
        <v>8321</v>
      </c>
      <c r="R1472" t="s">
        <v>8341</v>
      </c>
      <c r="S1472" s="5">
        <f t="shared" si="90"/>
        <v>125.13333333333334</v>
      </c>
      <c r="T1472" s="4">
        <f t="shared" si="91"/>
        <v>23.172839506172838</v>
      </c>
    </row>
    <row r="1473" spans="1:20" ht="60" x14ac:dyDescent="0.25">
      <c r="A1473" s="3">
        <v>1471</v>
      </c>
      <c r="B1473" s="1" t="s">
        <v>1472</v>
      </c>
      <c r="C1473" s="1" t="s">
        <v>5580</v>
      </c>
      <c r="D1473">
        <v>32000</v>
      </c>
      <c r="E1473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s="9">
        <f t="shared" si="88"/>
        <v>42103.957569444443</v>
      </c>
      <c r="L1473" s="9">
        <f t="shared" si="89"/>
        <v>42073.957569444443</v>
      </c>
      <c r="M1473" t="b">
        <v>1</v>
      </c>
      <c r="N1473">
        <v>343</v>
      </c>
      <c r="O1473" t="b">
        <v>1</v>
      </c>
      <c r="P1473" t="s">
        <v>8287</v>
      </c>
      <c r="Q1473" t="s">
        <v>8321</v>
      </c>
      <c r="R1473" t="s">
        <v>8341</v>
      </c>
      <c r="S1473" s="5">
        <f t="shared" si="90"/>
        <v>103.840625</v>
      </c>
      <c r="T1473" s="4">
        <f t="shared" si="91"/>
        <v>96.877551020408163</v>
      </c>
    </row>
    <row r="1474" spans="1:20" ht="60" x14ac:dyDescent="0.25">
      <c r="A1474" s="3">
        <v>1472</v>
      </c>
      <c r="B1474" s="1" t="s">
        <v>1473</v>
      </c>
      <c r="C1474" s="1" t="s">
        <v>5581</v>
      </c>
      <c r="D1474">
        <v>25000</v>
      </c>
      <c r="E147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s="9">
        <f t="shared" si="88"/>
        <v>41563.542858796296</v>
      </c>
      <c r="L1474" s="9">
        <f t="shared" si="89"/>
        <v>41533.542858796296</v>
      </c>
      <c r="M1474" t="b">
        <v>1</v>
      </c>
      <c r="N1474">
        <v>336</v>
      </c>
      <c r="O1474" t="b">
        <v>1</v>
      </c>
      <c r="P1474" t="s">
        <v>8287</v>
      </c>
      <c r="Q1474" t="s">
        <v>8321</v>
      </c>
      <c r="R1474" t="s">
        <v>8341</v>
      </c>
      <c r="S1474" s="5">
        <f t="shared" si="90"/>
        <v>138.70400000000001</v>
      </c>
      <c r="T1474" s="4">
        <f t="shared" si="91"/>
        <v>103.20238095238095</v>
      </c>
    </row>
    <row r="1475" spans="1:20" ht="15.75" x14ac:dyDescent="0.25">
      <c r="A1475" s="3">
        <v>1473</v>
      </c>
      <c r="B1475" s="1" t="s">
        <v>1474</v>
      </c>
      <c r="C1475" s="1" t="s">
        <v>5582</v>
      </c>
      <c r="D1475">
        <v>1500</v>
      </c>
      <c r="E147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s="9">
        <f t="shared" ref="K1475:K1538" si="92">(((I1475/60)/60)/24)+DATE(1970,1,1)</f>
        <v>40969.979618055557</v>
      </c>
      <c r="L1475" s="9">
        <f t="shared" ref="L1475:L1538" si="93">(((J1475/60)/60)/24)+DATE(1970,1,1)</f>
        <v>40939.979618055557</v>
      </c>
      <c r="M1475" t="b">
        <v>1</v>
      </c>
      <c r="N1475">
        <v>47</v>
      </c>
      <c r="O1475" t="b">
        <v>1</v>
      </c>
      <c r="P1475" t="s">
        <v>8287</v>
      </c>
      <c r="Q1475" t="s">
        <v>8321</v>
      </c>
      <c r="R1475" t="s">
        <v>8341</v>
      </c>
      <c r="S1475" s="5">
        <f t="shared" ref="S1475:S1538" si="94">+(E1475/D1475)*100</f>
        <v>120.51600000000001</v>
      </c>
      <c r="T1475" s="4">
        <f t="shared" ref="T1475:T1538" si="95">+E1475/N1475</f>
        <v>38.462553191489363</v>
      </c>
    </row>
    <row r="1476" spans="1:20" ht="60" x14ac:dyDescent="0.25">
      <c r="A1476" s="3">
        <v>1474</v>
      </c>
      <c r="B1476" s="1" t="s">
        <v>1475</v>
      </c>
      <c r="C1476" s="1" t="s">
        <v>5583</v>
      </c>
      <c r="D1476">
        <v>3000</v>
      </c>
      <c r="E147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s="9">
        <f t="shared" si="92"/>
        <v>41530.727916666663</v>
      </c>
      <c r="L1476" s="9">
        <f t="shared" si="93"/>
        <v>41500.727916666663</v>
      </c>
      <c r="M1476" t="b">
        <v>1</v>
      </c>
      <c r="N1476">
        <v>76</v>
      </c>
      <c r="O1476" t="b">
        <v>1</v>
      </c>
      <c r="P1476" t="s">
        <v>8287</v>
      </c>
      <c r="Q1476" t="s">
        <v>8321</v>
      </c>
      <c r="R1476" t="s">
        <v>8341</v>
      </c>
      <c r="S1476" s="5">
        <f t="shared" si="94"/>
        <v>112.26666666666667</v>
      </c>
      <c r="T1476" s="4">
        <f t="shared" si="95"/>
        <v>44.315789473684212</v>
      </c>
    </row>
    <row r="1477" spans="1:20" ht="45" x14ac:dyDescent="0.25">
      <c r="A1477" s="3">
        <v>1475</v>
      </c>
      <c r="B1477" s="1" t="s">
        <v>1476</v>
      </c>
      <c r="C1477" s="1" t="s">
        <v>5584</v>
      </c>
      <c r="D1477">
        <v>15000</v>
      </c>
      <c r="E147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s="9">
        <f t="shared" si="92"/>
        <v>41993.207638888889</v>
      </c>
      <c r="L1477" s="9">
        <f t="shared" si="93"/>
        <v>41960.722951388889</v>
      </c>
      <c r="M1477" t="b">
        <v>1</v>
      </c>
      <c r="N1477">
        <v>441</v>
      </c>
      <c r="O1477" t="b">
        <v>1</v>
      </c>
      <c r="P1477" t="s">
        <v>8287</v>
      </c>
      <c r="Q1477" t="s">
        <v>8321</v>
      </c>
      <c r="R1477" t="s">
        <v>8341</v>
      </c>
      <c r="S1477" s="5">
        <f t="shared" si="94"/>
        <v>188.66966666666667</v>
      </c>
      <c r="T1477" s="4">
        <f t="shared" si="95"/>
        <v>64.173356009070289</v>
      </c>
    </row>
    <row r="1478" spans="1:20" ht="45" x14ac:dyDescent="0.25">
      <c r="A1478" s="3">
        <v>1476</v>
      </c>
      <c r="B1478" s="1" t="s">
        <v>1477</v>
      </c>
      <c r="C1478" s="1" t="s">
        <v>5585</v>
      </c>
      <c r="D1478">
        <v>6000</v>
      </c>
      <c r="E147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s="9">
        <f t="shared" si="92"/>
        <v>40796.041921296295</v>
      </c>
      <c r="L1478" s="9">
        <f t="shared" si="93"/>
        <v>40766.041921296295</v>
      </c>
      <c r="M1478" t="b">
        <v>1</v>
      </c>
      <c r="N1478">
        <v>916</v>
      </c>
      <c r="O1478" t="b">
        <v>1</v>
      </c>
      <c r="P1478" t="s">
        <v>8287</v>
      </c>
      <c r="Q1478" t="s">
        <v>8321</v>
      </c>
      <c r="R1478" t="s">
        <v>8341</v>
      </c>
      <c r="S1478" s="5">
        <f t="shared" si="94"/>
        <v>661.55466666666666</v>
      </c>
      <c r="T1478" s="4">
        <f t="shared" si="95"/>
        <v>43.333275109170302</v>
      </c>
    </row>
    <row r="1479" spans="1:20" ht="60" x14ac:dyDescent="0.25">
      <c r="A1479" s="3">
        <v>1477</v>
      </c>
      <c r="B1479" s="1" t="s">
        <v>1478</v>
      </c>
      <c r="C1479" s="1" t="s">
        <v>5586</v>
      </c>
      <c r="D1479">
        <v>30000</v>
      </c>
      <c r="E1479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s="9">
        <f t="shared" si="92"/>
        <v>40900.125</v>
      </c>
      <c r="L1479" s="9">
        <f t="shared" si="93"/>
        <v>40840.615787037037</v>
      </c>
      <c r="M1479" t="b">
        <v>1</v>
      </c>
      <c r="N1479">
        <v>369</v>
      </c>
      <c r="O1479" t="b">
        <v>1</v>
      </c>
      <c r="P1479" t="s">
        <v>8287</v>
      </c>
      <c r="Q1479" t="s">
        <v>8321</v>
      </c>
      <c r="R1479" t="s">
        <v>8341</v>
      </c>
      <c r="S1479" s="5">
        <f t="shared" si="94"/>
        <v>111.31</v>
      </c>
      <c r="T1479" s="4">
        <f t="shared" si="95"/>
        <v>90.495934959349597</v>
      </c>
    </row>
    <row r="1480" spans="1:20" ht="60" x14ac:dyDescent="0.25">
      <c r="A1480" s="3">
        <v>1478</v>
      </c>
      <c r="B1480" s="1" t="s">
        <v>1479</v>
      </c>
      <c r="C1480" s="1" t="s">
        <v>5587</v>
      </c>
      <c r="D1480">
        <v>50000</v>
      </c>
      <c r="E1480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s="9">
        <f t="shared" si="92"/>
        <v>41408.871678240743</v>
      </c>
      <c r="L1480" s="9">
        <f t="shared" si="93"/>
        <v>41394.871678240743</v>
      </c>
      <c r="M1480" t="b">
        <v>1</v>
      </c>
      <c r="N1480">
        <v>20242</v>
      </c>
      <c r="O1480" t="b">
        <v>1</v>
      </c>
      <c r="P1480" t="s">
        <v>8287</v>
      </c>
      <c r="Q1480" t="s">
        <v>8321</v>
      </c>
      <c r="R1480" t="s">
        <v>8341</v>
      </c>
      <c r="S1480" s="5">
        <f t="shared" si="94"/>
        <v>1181.6142199999999</v>
      </c>
      <c r="T1480" s="4">
        <f t="shared" si="95"/>
        <v>29.187190495010373</v>
      </c>
    </row>
    <row r="1481" spans="1:20" ht="60" x14ac:dyDescent="0.25">
      <c r="A1481" s="3">
        <v>1479</v>
      </c>
      <c r="B1481" s="1" t="s">
        <v>1480</v>
      </c>
      <c r="C1481" s="1" t="s">
        <v>5588</v>
      </c>
      <c r="D1481">
        <v>1600</v>
      </c>
      <c r="E1481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s="9">
        <f t="shared" si="92"/>
        <v>41769.165972222225</v>
      </c>
      <c r="L1481" s="9">
        <f t="shared" si="93"/>
        <v>41754.745243055557</v>
      </c>
      <c r="M1481" t="b">
        <v>1</v>
      </c>
      <c r="N1481">
        <v>71</v>
      </c>
      <c r="O1481" t="b">
        <v>1</v>
      </c>
      <c r="P1481" t="s">
        <v>8287</v>
      </c>
      <c r="Q1481" t="s">
        <v>8321</v>
      </c>
      <c r="R1481" t="s">
        <v>8341</v>
      </c>
      <c r="S1481" s="5">
        <f t="shared" si="94"/>
        <v>137.375</v>
      </c>
      <c r="T1481" s="4">
        <f t="shared" si="95"/>
        <v>30.95774647887324</v>
      </c>
    </row>
    <row r="1482" spans="1:20" ht="60" x14ac:dyDescent="0.25">
      <c r="A1482" s="3">
        <v>1480</v>
      </c>
      <c r="B1482" s="1" t="s">
        <v>1481</v>
      </c>
      <c r="C1482" s="1" t="s">
        <v>5589</v>
      </c>
      <c r="D1482">
        <v>50000</v>
      </c>
      <c r="E1482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s="9">
        <f t="shared" si="92"/>
        <v>41481.708333333336</v>
      </c>
      <c r="L1482" s="9">
        <f t="shared" si="93"/>
        <v>41464.934016203704</v>
      </c>
      <c r="M1482" t="b">
        <v>1</v>
      </c>
      <c r="N1482">
        <v>635</v>
      </c>
      <c r="O1482" t="b">
        <v>1</v>
      </c>
      <c r="P1482" t="s">
        <v>8287</v>
      </c>
      <c r="Q1482" t="s">
        <v>8321</v>
      </c>
      <c r="R1482" t="s">
        <v>8341</v>
      </c>
      <c r="S1482" s="5">
        <f t="shared" si="94"/>
        <v>117.04040000000001</v>
      </c>
      <c r="T1482" s="4">
        <f t="shared" si="95"/>
        <v>92.157795275590544</v>
      </c>
    </row>
    <row r="1483" spans="1:20" ht="60" x14ac:dyDescent="0.25">
      <c r="A1483" s="3">
        <v>1481</v>
      </c>
      <c r="B1483" s="1" t="s">
        <v>1482</v>
      </c>
      <c r="C1483" s="1" t="s">
        <v>5590</v>
      </c>
      <c r="D1483">
        <v>5000</v>
      </c>
      <c r="E1483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s="9">
        <f t="shared" si="92"/>
        <v>41580.922974537039</v>
      </c>
      <c r="L1483" s="9">
        <f t="shared" si="93"/>
        <v>41550.922974537039</v>
      </c>
      <c r="M1483" t="b">
        <v>0</v>
      </c>
      <c r="N1483">
        <v>6</v>
      </c>
      <c r="O1483" t="b">
        <v>0</v>
      </c>
      <c r="P1483" t="s">
        <v>8274</v>
      </c>
      <c r="Q1483" t="s">
        <v>8321</v>
      </c>
      <c r="R1483" t="s">
        <v>8323</v>
      </c>
      <c r="S1483" s="5">
        <f t="shared" si="94"/>
        <v>2.1</v>
      </c>
      <c r="T1483" s="4">
        <f t="shared" si="95"/>
        <v>17.5</v>
      </c>
    </row>
    <row r="1484" spans="1:20" ht="45" x14ac:dyDescent="0.25">
      <c r="A1484" s="3">
        <v>1482</v>
      </c>
      <c r="B1484" s="1" t="s">
        <v>1483</v>
      </c>
      <c r="C1484" s="1" t="s">
        <v>5591</v>
      </c>
      <c r="D1484">
        <v>5000</v>
      </c>
      <c r="E148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s="9">
        <f t="shared" si="92"/>
        <v>41159.32708333333</v>
      </c>
      <c r="L1484" s="9">
        <f t="shared" si="93"/>
        <v>41136.85805555556</v>
      </c>
      <c r="M1484" t="b">
        <v>0</v>
      </c>
      <c r="N1484">
        <v>1</v>
      </c>
      <c r="O1484" t="b">
        <v>0</v>
      </c>
      <c r="P1484" t="s">
        <v>8274</v>
      </c>
      <c r="Q1484" t="s">
        <v>8321</v>
      </c>
      <c r="R1484" t="s">
        <v>8323</v>
      </c>
      <c r="S1484" s="5">
        <f t="shared" si="94"/>
        <v>0.1</v>
      </c>
      <c r="T1484" s="4">
        <f t="shared" si="95"/>
        <v>5</v>
      </c>
    </row>
    <row r="1485" spans="1:20" ht="60" x14ac:dyDescent="0.25">
      <c r="A1485" s="3">
        <v>1483</v>
      </c>
      <c r="B1485" s="1" t="s">
        <v>1484</v>
      </c>
      <c r="C1485" s="1" t="s">
        <v>5592</v>
      </c>
      <c r="D1485">
        <v>7000</v>
      </c>
      <c r="E148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s="9">
        <f t="shared" si="92"/>
        <v>42573.192997685182</v>
      </c>
      <c r="L1485" s="9">
        <f t="shared" si="93"/>
        <v>42548.192997685182</v>
      </c>
      <c r="M1485" t="b">
        <v>0</v>
      </c>
      <c r="N1485">
        <v>2</v>
      </c>
      <c r="O1485" t="b">
        <v>0</v>
      </c>
      <c r="P1485" t="s">
        <v>8274</v>
      </c>
      <c r="Q1485" t="s">
        <v>8321</v>
      </c>
      <c r="R1485" t="s">
        <v>8323</v>
      </c>
      <c r="S1485" s="5">
        <f t="shared" si="94"/>
        <v>0.7142857142857143</v>
      </c>
      <c r="T1485" s="4">
        <f t="shared" si="95"/>
        <v>25</v>
      </c>
    </row>
    <row r="1486" spans="1:20" ht="15.75" x14ac:dyDescent="0.25">
      <c r="A1486" s="3">
        <v>1484</v>
      </c>
      <c r="B1486" s="1" t="s">
        <v>1485</v>
      </c>
      <c r="C1486" s="1" t="s">
        <v>5593</v>
      </c>
      <c r="D1486">
        <v>2000</v>
      </c>
      <c r="E148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s="9">
        <f t="shared" si="92"/>
        <v>41111.618750000001</v>
      </c>
      <c r="L1486" s="9">
        <f t="shared" si="93"/>
        <v>41053.200960648144</v>
      </c>
      <c r="M1486" t="b">
        <v>0</v>
      </c>
      <c r="N1486">
        <v>0</v>
      </c>
      <c r="O1486" t="b">
        <v>0</v>
      </c>
      <c r="P1486" t="s">
        <v>8274</v>
      </c>
      <c r="Q1486" t="s">
        <v>8321</v>
      </c>
      <c r="R1486" t="s">
        <v>8323</v>
      </c>
      <c r="S1486" s="5">
        <f t="shared" si="94"/>
        <v>0</v>
      </c>
      <c r="T1486" s="4" t="e">
        <f t="shared" si="95"/>
        <v>#DIV/0!</v>
      </c>
    </row>
    <row r="1487" spans="1:20" ht="60" x14ac:dyDescent="0.25">
      <c r="A1487" s="3">
        <v>1485</v>
      </c>
      <c r="B1487" s="1" t="s">
        <v>1486</v>
      </c>
      <c r="C1487" s="1" t="s">
        <v>5594</v>
      </c>
      <c r="D1487">
        <v>6700</v>
      </c>
      <c r="E148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s="9">
        <f t="shared" si="92"/>
        <v>42175.795983796299</v>
      </c>
      <c r="L1487" s="9">
        <f t="shared" si="93"/>
        <v>42130.795983796299</v>
      </c>
      <c r="M1487" t="b">
        <v>0</v>
      </c>
      <c r="N1487">
        <v>3</v>
      </c>
      <c r="O1487" t="b">
        <v>0</v>
      </c>
      <c r="P1487" t="s">
        <v>8274</v>
      </c>
      <c r="Q1487" t="s">
        <v>8321</v>
      </c>
      <c r="R1487" t="s">
        <v>8323</v>
      </c>
      <c r="S1487" s="5">
        <f t="shared" si="94"/>
        <v>2.2388059701492535</v>
      </c>
      <c r="T1487" s="4">
        <f t="shared" si="95"/>
        <v>50</v>
      </c>
    </row>
    <row r="1488" spans="1:20" ht="60" x14ac:dyDescent="0.25">
      <c r="A1488" s="3">
        <v>1486</v>
      </c>
      <c r="B1488" s="1" t="s">
        <v>1487</v>
      </c>
      <c r="C1488" s="1" t="s">
        <v>5595</v>
      </c>
      <c r="D1488">
        <v>20000</v>
      </c>
      <c r="E148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s="9">
        <f t="shared" si="92"/>
        <v>42062.168530092589</v>
      </c>
      <c r="L1488" s="9">
        <f t="shared" si="93"/>
        <v>42032.168530092589</v>
      </c>
      <c r="M1488" t="b">
        <v>0</v>
      </c>
      <c r="N1488">
        <v>3</v>
      </c>
      <c r="O1488" t="b">
        <v>0</v>
      </c>
      <c r="P1488" t="s">
        <v>8274</v>
      </c>
      <c r="Q1488" t="s">
        <v>8321</v>
      </c>
      <c r="R1488" t="s">
        <v>8323</v>
      </c>
      <c r="S1488" s="5">
        <f t="shared" si="94"/>
        <v>0.24</v>
      </c>
      <c r="T1488" s="4">
        <f t="shared" si="95"/>
        <v>16</v>
      </c>
    </row>
    <row r="1489" spans="1:20" ht="45" x14ac:dyDescent="0.25">
      <c r="A1489" s="3">
        <v>1487</v>
      </c>
      <c r="B1489" s="1" t="s">
        <v>1488</v>
      </c>
      <c r="C1489" s="1" t="s">
        <v>5596</v>
      </c>
      <c r="D1489">
        <v>10000</v>
      </c>
      <c r="E1489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s="9">
        <f t="shared" si="92"/>
        <v>42584.917488425926</v>
      </c>
      <c r="L1489" s="9">
        <f t="shared" si="93"/>
        <v>42554.917488425926</v>
      </c>
      <c r="M1489" t="b">
        <v>0</v>
      </c>
      <c r="N1489">
        <v>0</v>
      </c>
      <c r="O1489" t="b">
        <v>0</v>
      </c>
      <c r="P1489" t="s">
        <v>8274</v>
      </c>
      <c r="Q1489" t="s">
        <v>8321</v>
      </c>
      <c r="R1489" t="s">
        <v>8323</v>
      </c>
      <c r="S1489" s="5">
        <f t="shared" si="94"/>
        <v>0</v>
      </c>
      <c r="T1489" s="4" t="e">
        <f t="shared" si="95"/>
        <v>#DIV/0!</v>
      </c>
    </row>
    <row r="1490" spans="1:20" ht="45" x14ac:dyDescent="0.25">
      <c r="A1490" s="3">
        <v>1488</v>
      </c>
      <c r="B1490" s="1" t="s">
        <v>1489</v>
      </c>
      <c r="C1490" s="1" t="s">
        <v>5597</v>
      </c>
      <c r="D1490">
        <v>15000</v>
      </c>
      <c r="E1490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s="9">
        <f t="shared" si="92"/>
        <v>41644.563194444447</v>
      </c>
      <c r="L1490" s="9">
        <f t="shared" si="93"/>
        <v>41614.563194444447</v>
      </c>
      <c r="M1490" t="b">
        <v>0</v>
      </c>
      <c r="N1490">
        <v>6</v>
      </c>
      <c r="O1490" t="b">
        <v>0</v>
      </c>
      <c r="P1490" t="s">
        <v>8274</v>
      </c>
      <c r="Q1490" t="s">
        <v>8321</v>
      </c>
      <c r="R1490" t="s">
        <v>8323</v>
      </c>
      <c r="S1490" s="5">
        <f t="shared" si="94"/>
        <v>2.4</v>
      </c>
      <c r="T1490" s="4">
        <f t="shared" si="95"/>
        <v>60</v>
      </c>
    </row>
    <row r="1491" spans="1:20" ht="45" x14ac:dyDescent="0.25">
      <c r="A1491" s="3">
        <v>1489</v>
      </c>
      <c r="B1491" s="1" t="s">
        <v>1490</v>
      </c>
      <c r="C1491" s="1" t="s">
        <v>5598</v>
      </c>
      <c r="D1491">
        <v>5000</v>
      </c>
      <c r="E1491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s="9">
        <f t="shared" si="92"/>
        <v>41228.653379629628</v>
      </c>
      <c r="L1491" s="9">
        <f t="shared" si="93"/>
        <v>41198.611712962964</v>
      </c>
      <c r="M1491" t="b">
        <v>0</v>
      </c>
      <c r="N1491">
        <v>0</v>
      </c>
      <c r="O1491" t="b">
        <v>0</v>
      </c>
      <c r="P1491" t="s">
        <v>8274</v>
      </c>
      <c r="Q1491" t="s">
        <v>8321</v>
      </c>
      <c r="R1491" t="s">
        <v>8323</v>
      </c>
      <c r="S1491" s="5">
        <f t="shared" si="94"/>
        <v>0</v>
      </c>
      <c r="T1491" s="4" t="e">
        <f t="shared" si="95"/>
        <v>#DIV/0!</v>
      </c>
    </row>
    <row r="1492" spans="1:20" ht="45" x14ac:dyDescent="0.25">
      <c r="A1492" s="3">
        <v>1490</v>
      </c>
      <c r="B1492" s="1" t="s">
        <v>1491</v>
      </c>
      <c r="C1492" s="1" t="s">
        <v>5599</v>
      </c>
      <c r="D1492">
        <v>2900</v>
      </c>
      <c r="E1492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s="9">
        <f t="shared" si="92"/>
        <v>41549.561041666668</v>
      </c>
      <c r="L1492" s="9">
        <f t="shared" si="93"/>
        <v>41520.561041666668</v>
      </c>
      <c r="M1492" t="b">
        <v>0</v>
      </c>
      <c r="N1492">
        <v>19</v>
      </c>
      <c r="O1492" t="b">
        <v>0</v>
      </c>
      <c r="P1492" t="s">
        <v>8274</v>
      </c>
      <c r="Q1492" t="s">
        <v>8321</v>
      </c>
      <c r="R1492" t="s">
        <v>8323</v>
      </c>
      <c r="S1492" s="5">
        <f t="shared" si="94"/>
        <v>30.862068965517242</v>
      </c>
      <c r="T1492" s="4">
        <f t="shared" si="95"/>
        <v>47.10526315789474</v>
      </c>
    </row>
    <row r="1493" spans="1:20" ht="45" x14ac:dyDescent="0.25">
      <c r="A1493" s="3">
        <v>1491</v>
      </c>
      <c r="B1493" s="1" t="s">
        <v>1492</v>
      </c>
      <c r="C1493" s="1" t="s">
        <v>5600</v>
      </c>
      <c r="D1493">
        <v>1200</v>
      </c>
      <c r="E1493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s="9">
        <f t="shared" si="92"/>
        <v>42050.651388888888</v>
      </c>
      <c r="L1493" s="9">
        <f t="shared" si="93"/>
        <v>41991.713460648149</v>
      </c>
      <c r="M1493" t="b">
        <v>0</v>
      </c>
      <c r="N1493">
        <v>1</v>
      </c>
      <c r="O1493" t="b">
        <v>0</v>
      </c>
      <c r="P1493" t="s">
        <v>8274</v>
      </c>
      <c r="Q1493" t="s">
        <v>8321</v>
      </c>
      <c r="R1493" t="s">
        <v>8323</v>
      </c>
      <c r="S1493" s="5">
        <f t="shared" si="94"/>
        <v>8.3333333333333321</v>
      </c>
      <c r="T1493" s="4">
        <f t="shared" si="95"/>
        <v>100</v>
      </c>
    </row>
    <row r="1494" spans="1:20" ht="60" x14ac:dyDescent="0.25">
      <c r="A1494" s="3">
        <v>1492</v>
      </c>
      <c r="B1494" s="1" t="s">
        <v>1493</v>
      </c>
      <c r="C1494" s="1" t="s">
        <v>5601</v>
      </c>
      <c r="D1494">
        <v>4000</v>
      </c>
      <c r="E149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s="9">
        <f t="shared" si="92"/>
        <v>40712.884791666671</v>
      </c>
      <c r="L1494" s="9">
        <f t="shared" si="93"/>
        <v>40682.884791666671</v>
      </c>
      <c r="M1494" t="b">
        <v>0</v>
      </c>
      <c r="N1494">
        <v>2</v>
      </c>
      <c r="O1494" t="b">
        <v>0</v>
      </c>
      <c r="P1494" t="s">
        <v>8274</v>
      </c>
      <c r="Q1494" t="s">
        <v>8321</v>
      </c>
      <c r="R1494" t="s">
        <v>8323</v>
      </c>
      <c r="S1494" s="5">
        <f t="shared" si="94"/>
        <v>0.75</v>
      </c>
      <c r="T1494" s="4">
        <f t="shared" si="95"/>
        <v>15</v>
      </c>
    </row>
    <row r="1495" spans="1:20" ht="45" x14ac:dyDescent="0.25">
      <c r="A1495" s="3">
        <v>1493</v>
      </c>
      <c r="B1495" s="1" t="s">
        <v>1494</v>
      </c>
      <c r="C1495" s="1" t="s">
        <v>5602</v>
      </c>
      <c r="D1495">
        <v>2400</v>
      </c>
      <c r="E149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s="9">
        <f t="shared" si="92"/>
        <v>41441.866608796299</v>
      </c>
      <c r="L1495" s="9">
        <f t="shared" si="93"/>
        <v>41411.866608796299</v>
      </c>
      <c r="M1495" t="b">
        <v>0</v>
      </c>
      <c r="N1495">
        <v>0</v>
      </c>
      <c r="O1495" t="b">
        <v>0</v>
      </c>
      <c r="P1495" t="s">
        <v>8274</v>
      </c>
      <c r="Q1495" t="s">
        <v>8321</v>
      </c>
      <c r="R1495" t="s">
        <v>8323</v>
      </c>
      <c r="S1495" s="5">
        <f t="shared" si="94"/>
        <v>0</v>
      </c>
      <c r="T1495" s="4" t="e">
        <f t="shared" si="95"/>
        <v>#DIV/0!</v>
      </c>
    </row>
    <row r="1496" spans="1:20" ht="60" x14ac:dyDescent="0.25">
      <c r="A1496" s="3">
        <v>1494</v>
      </c>
      <c r="B1496" s="1" t="s">
        <v>1495</v>
      </c>
      <c r="C1496" s="1" t="s">
        <v>5603</v>
      </c>
      <c r="D1496">
        <v>5000</v>
      </c>
      <c r="E149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s="9">
        <f t="shared" si="92"/>
        <v>42097.651388888888</v>
      </c>
      <c r="L1496" s="9">
        <f t="shared" si="93"/>
        <v>42067.722372685181</v>
      </c>
      <c r="M1496" t="b">
        <v>0</v>
      </c>
      <c r="N1496">
        <v>11</v>
      </c>
      <c r="O1496" t="b">
        <v>0</v>
      </c>
      <c r="P1496" t="s">
        <v>8274</v>
      </c>
      <c r="Q1496" t="s">
        <v>8321</v>
      </c>
      <c r="R1496" t="s">
        <v>8323</v>
      </c>
      <c r="S1496" s="5">
        <f t="shared" si="94"/>
        <v>8.9</v>
      </c>
      <c r="T1496" s="4">
        <f t="shared" si="95"/>
        <v>40.454545454545453</v>
      </c>
    </row>
    <row r="1497" spans="1:20" ht="30" x14ac:dyDescent="0.25">
      <c r="A1497" s="3">
        <v>1495</v>
      </c>
      <c r="B1497" s="1" t="s">
        <v>1496</v>
      </c>
      <c r="C1497" s="1" t="s">
        <v>5604</v>
      </c>
      <c r="D1497">
        <v>2000</v>
      </c>
      <c r="E149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s="9">
        <f t="shared" si="92"/>
        <v>40782.789710648147</v>
      </c>
      <c r="L1497" s="9">
        <f t="shared" si="93"/>
        <v>40752.789710648147</v>
      </c>
      <c r="M1497" t="b">
        <v>0</v>
      </c>
      <c r="N1497">
        <v>0</v>
      </c>
      <c r="O1497" t="b">
        <v>0</v>
      </c>
      <c r="P1497" t="s">
        <v>8274</v>
      </c>
      <c r="Q1497" t="s">
        <v>8321</v>
      </c>
      <c r="R1497" t="s">
        <v>8323</v>
      </c>
      <c r="S1497" s="5">
        <f t="shared" si="94"/>
        <v>0</v>
      </c>
      <c r="T1497" s="4" t="e">
        <f t="shared" si="95"/>
        <v>#DIV/0!</v>
      </c>
    </row>
    <row r="1498" spans="1:20" ht="45" x14ac:dyDescent="0.25">
      <c r="A1498" s="3">
        <v>1496</v>
      </c>
      <c r="B1498" s="1" t="s">
        <v>1497</v>
      </c>
      <c r="C1498" s="1" t="s">
        <v>5605</v>
      </c>
      <c r="D1498">
        <v>1500</v>
      </c>
      <c r="E149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s="9">
        <f t="shared" si="92"/>
        <v>41898.475219907406</v>
      </c>
      <c r="L1498" s="9">
        <f t="shared" si="93"/>
        <v>41838.475219907406</v>
      </c>
      <c r="M1498" t="b">
        <v>0</v>
      </c>
      <c r="N1498">
        <v>0</v>
      </c>
      <c r="O1498" t="b">
        <v>0</v>
      </c>
      <c r="P1498" t="s">
        <v>8274</v>
      </c>
      <c r="Q1498" t="s">
        <v>8321</v>
      </c>
      <c r="R1498" t="s">
        <v>8323</v>
      </c>
      <c r="S1498" s="5">
        <f t="shared" si="94"/>
        <v>0</v>
      </c>
      <c r="T1498" s="4" t="e">
        <f t="shared" si="95"/>
        <v>#DIV/0!</v>
      </c>
    </row>
    <row r="1499" spans="1:20" ht="60" x14ac:dyDescent="0.25">
      <c r="A1499" s="3">
        <v>1497</v>
      </c>
      <c r="B1499" s="1" t="s">
        <v>1498</v>
      </c>
      <c r="C1499" s="1" t="s">
        <v>5606</v>
      </c>
      <c r="D1499">
        <v>15000</v>
      </c>
      <c r="E1499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s="9">
        <f t="shared" si="92"/>
        <v>41486.821527777778</v>
      </c>
      <c r="L1499" s="9">
        <f t="shared" si="93"/>
        <v>41444.64261574074</v>
      </c>
      <c r="M1499" t="b">
        <v>0</v>
      </c>
      <c r="N1499">
        <v>1</v>
      </c>
      <c r="O1499" t="b">
        <v>0</v>
      </c>
      <c r="P1499" t="s">
        <v>8274</v>
      </c>
      <c r="Q1499" t="s">
        <v>8321</v>
      </c>
      <c r="R1499" t="s">
        <v>8323</v>
      </c>
      <c r="S1499" s="5">
        <f t="shared" si="94"/>
        <v>6.6666666666666671E-3</v>
      </c>
      <c r="T1499" s="4">
        <f t="shared" si="95"/>
        <v>1</v>
      </c>
    </row>
    <row r="1500" spans="1:20" ht="60" x14ac:dyDescent="0.25">
      <c r="A1500" s="3">
        <v>1498</v>
      </c>
      <c r="B1500" s="1" t="s">
        <v>1499</v>
      </c>
      <c r="C1500" s="1" t="s">
        <v>5607</v>
      </c>
      <c r="D1500">
        <v>3000</v>
      </c>
      <c r="E1500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s="9">
        <f t="shared" si="92"/>
        <v>41885.983541666668</v>
      </c>
      <c r="L1500" s="9">
        <f t="shared" si="93"/>
        <v>41840.983541666668</v>
      </c>
      <c r="M1500" t="b">
        <v>0</v>
      </c>
      <c r="N1500">
        <v>3</v>
      </c>
      <c r="O1500" t="b">
        <v>0</v>
      </c>
      <c r="P1500" t="s">
        <v>8274</v>
      </c>
      <c r="Q1500" t="s">
        <v>8321</v>
      </c>
      <c r="R1500" t="s">
        <v>8323</v>
      </c>
      <c r="S1500" s="5">
        <f t="shared" si="94"/>
        <v>1.9</v>
      </c>
      <c r="T1500" s="4">
        <f t="shared" si="95"/>
        <v>19</v>
      </c>
    </row>
    <row r="1501" spans="1:20" ht="60" x14ac:dyDescent="0.25">
      <c r="A1501" s="3">
        <v>1499</v>
      </c>
      <c r="B1501" s="1" t="s">
        <v>1500</v>
      </c>
      <c r="C1501" s="1" t="s">
        <v>5608</v>
      </c>
      <c r="D1501">
        <v>2000</v>
      </c>
      <c r="E1501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s="9">
        <f t="shared" si="92"/>
        <v>42587.007326388892</v>
      </c>
      <c r="L1501" s="9">
        <f t="shared" si="93"/>
        <v>42527.007326388892</v>
      </c>
      <c r="M1501" t="b">
        <v>0</v>
      </c>
      <c r="N1501">
        <v>1</v>
      </c>
      <c r="O1501" t="b">
        <v>0</v>
      </c>
      <c r="P1501" t="s">
        <v>8274</v>
      </c>
      <c r="Q1501" t="s">
        <v>8321</v>
      </c>
      <c r="R1501" t="s">
        <v>8323</v>
      </c>
      <c r="S1501" s="5">
        <f t="shared" si="94"/>
        <v>0.25</v>
      </c>
      <c r="T1501" s="4">
        <f t="shared" si="95"/>
        <v>5</v>
      </c>
    </row>
    <row r="1502" spans="1:20" ht="60" x14ac:dyDescent="0.25">
      <c r="A1502" s="3">
        <v>1500</v>
      </c>
      <c r="B1502" s="1" t="s">
        <v>1501</v>
      </c>
      <c r="C1502" s="1" t="s">
        <v>5609</v>
      </c>
      <c r="D1502">
        <v>2800</v>
      </c>
      <c r="E1502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s="9">
        <f t="shared" si="92"/>
        <v>41395.904594907406</v>
      </c>
      <c r="L1502" s="9">
        <f t="shared" si="93"/>
        <v>41365.904594907406</v>
      </c>
      <c r="M1502" t="b">
        <v>0</v>
      </c>
      <c r="N1502">
        <v>15</v>
      </c>
      <c r="O1502" t="b">
        <v>0</v>
      </c>
      <c r="P1502" t="s">
        <v>8274</v>
      </c>
      <c r="Q1502" t="s">
        <v>8321</v>
      </c>
      <c r="R1502" t="s">
        <v>8323</v>
      </c>
      <c r="S1502" s="5">
        <f t="shared" si="94"/>
        <v>25.035714285714285</v>
      </c>
      <c r="T1502" s="4">
        <f t="shared" si="95"/>
        <v>46.733333333333334</v>
      </c>
    </row>
    <row r="1503" spans="1:20" ht="45" x14ac:dyDescent="0.25">
      <c r="A1503" s="3">
        <v>1501</v>
      </c>
      <c r="B1503" s="1" t="s">
        <v>1502</v>
      </c>
      <c r="C1503" s="1" t="s">
        <v>5610</v>
      </c>
      <c r="D1503">
        <v>52000</v>
      </c>
      <c r="E1503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s="9">
        <f t="shared" si="92"/>
        <v>42193.583599537036</v>
      </c>
      <c r="L1503" s="9">
        <f t="shared" si="93"/>
        <v>42163.583599537036</v>
      </c>
      <c r="M1503" t="b">
        <v>1</v>
      </c>
      <c r="N1503">
        <v>885</v>
      </c>
      <c r="O1503" t="b">
        <v>1</v>
      </c>
      <c r="P1503" t="s">
        <v>8284</v>
      </c>
      <c r="Q1503" t="s">
        <v>8337</v>
      </c>
      <c r="R1503" t="s">
        <v>8338</v>
      </c>
      <c r="S1503" s="5">
        <f t="shared" si="94"/>
        <v>166.33076923076925</v>
      </c>
      <c r="T1503" s="4">
        <f t="shared" si="95"/>
        <v>97.731073446327684</v>
      </c>
    </row>
    <row r="1504" spans="1:20" ht="60" x14ac:dyDescent="0.25">
      <c r="A1504" s="3">
        <v>1502</v>
      </c>
      <c r="B1504" s="1" t="s">
        <v>1503</v>
      </c>
      <c r="C1504" s="1" t="s">
        <v>5611</v>
      </c>
      <c r="D1504">
        <v>22000</v>
      </c>
      <c r="E150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s="9">
        <f t="shared" si="92"/>
        <v>42454.916666666672</v>
      </c>
      <c r="L1504" s="9">
        <f t="shared" si="93"/>
        <v>42426.542592592596</v>
      </c>
      <c r="M1504" t="b">
        <v>1</v>
      </c>
      <c r="N1504">
        <v>329</v>
      </c>
      <c r="O1504" t="b">
        <v>1</v>
      </c>
      <c r="P1504" t="s">
        <v>8284</v>
      </c>
      <c r="Q1504" t="s">
        <v>8337</v>
      </c>
      <c r="R1504" t="s">
        <v>8338</v>
      </c>
      <c r="S1504" s="5">
        <f t="shared" si="94"/>
        <v>101.44545454545455</v>
      </c>
      <c r="T1504" s="4">
        <f t="shared" si="95"/>
        <v>67.835866261398181</v>
      </c>
    </row>
    <row r="1505" spans="1:20" ht="60" x14ac:dyDescent="0.25">
      <c r="A1505" s="3">
        <v>1503</v>
      </c>
      <c r="B1505" s="1" t="s">
        <v>1504</v>
      </c>
      <c r="C1505" s="1" t="s">
        <v>5612</v>
      </c>
      <c r="D1505">
        <v>3750</v>
      </c>
      <c r="E150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s="9">
        <f t="shared" si="92"/>
        <v>42666.347233796296</v>
      </c>
      <c r="L1505" s="9">
        <f t="shared" si="93"/>
        <v>42606.347233796296</v>
      </c>
      <c r="M1505" t="b">
        <v>1</v>
      </c>
      <c r="N1505">
        <v>71</v>
      </c>
      <c r="O1505" t="b">
        <v>1</v>
      </c>
      <c r="P1505" t="s">
        <v>8284</v>
      </c>
      <c r="Q1505" t="s">
        <v>8337</v>
      </c>
      <c r="R1505" t="s">
        <v>8338</v>
      </c>
      <c r="S1505" s="5">
        <f t="shared" si="94"/>
        <v>107.89146666666667</v>
      </c>
      <c r="T1505" s="4">
        <f t="shared" si="95"/>
        <v>56.98492957746479</v>
      </c>
    </row>
    <row r="1506" spans="1:20" ht="45" x14ac:dyDescent="0.25">
      <c r="A1506" s="3">
        <v>1504</v>
      </c>
      <c r="B1506" s="1" t="s">
        <v>1505</v>
      </c>
      <c r="C1506" s="1" t="s">
        <v>5613</v>
      </c>
      <c r="D1506">
        <v>6500</v>
      </c>
      <c r="E150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s="9">
        <f t="shared" si="92"/>
        <v>41800.356249999997</v>
      </c>
      <c r="L1506" s="9">
        <f t="shared" si="93"/>
        <v>41772.657685185186</v>
      </c>
      <c r="M1506" t="b">
        <v>1</v>
      </c>
      <c r="N1506">
        <v>269</v>
      </c>
      <c r="O1506" t="b">
        <v>1</v>
      </c>
      <c r="P1506" t="s">
        <v>8284</v>
      </c>
      <c r="Q1506" t="s">
        <v>8337</v>
      </c>
      <c r="R1506" t="s">
        <v>8338</v>
      </c>
      <c r="S1506" s="5">
        <f t="shared" si="94"/>
        <v>277.93846153846158</v>
      </c>
      <c r="T1506" s="4">
        <f t="shared" si="95"/>
        <v>67.159851301115239</v>
      </c>
    </row>
    <row r="1507" spans="1:20" ht="60" x14ac:dyDescent="0.25">
      <c r="A1507" s="3">
        <v>1505</v>
      </c>
      <c r="B1507" s="1" t="s">
        <v>1506</v>
      </c>
      <c r="C1507" s="1" t="s">
        <v>5614</v>
      </c>
      <c r="D1507">
        <v>16000</v>
      </c>
      <c r="E150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s="9">
        <f t="shared" si="92"/>
        <v>42451.834027777775</v>
      </c>
      <c r="L1507" s="9">
        <f t="shared" si="93"/>
        <v>42414.44332175926</v>
      </c>
      <c r="M1507" t="b">
        <v>1</v>
      </c>
      <c r="N1507">
        <v>345</v>
      </c>
      <c r="O1507" t="b">
        <v>1</v>
      </c>
      <c r="P1507" t="s">
        <v>8284</v>
      </c>
      <c r="Q1507" t="s">
        <v>8337</v>
      </c>
      <c r="R1507" t="s">
        <v>8338</v>
      </c>
      <c r="S1507" s="5">
        <f t="shared" si="94"/>
        <v>103.58125</v>
      </c>
      <c r="T1507" s="4">
        <f t="shared" si="95"/>
        <v>48.037681159420288</v>
      </c>
    </row>
    <row r="1508" spans="1:20" ht="45" x14ac:dyDescent="0.25">
      <c r="A1508" s="3">
        <v>1506</v>
      </c>
      <c r="B1508" s="1" t="s">
        <v>1507</v>
      </c>
      <c r="C1508" s="1" t="s">
        <v>5615</v>
      </c>
      <c r="D1508">
        <v>1500</v>
      </c>
      <c r="E150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s="9">
        <f t="shared" si="92"/>
        <v>41844.785925925928</v>
      </c>
      <c r="L1508" s="9">
        <f t="shared" si="93"/>
        <v>41814.785925925928</v>
      </c>
      <c r="M1508" t="b">
        <v>1</v>
      </c>
      <c r="N1508">
        <v>43</v>
      </c>
      <c r="O1508" t="b">
        <v>1</v>
      </c>
      <c r="P1508" t="s">
        <v>8284</v>
      </c>
      <c r="Q1508" t="s">
        <v>8337</v>
      </c>
      <c r="R1508" t="s">
        <v>8338</v>
      </c>
      <c r="S1508" s="5">
        <f t="shared" si="94"/>
        <v>111.4</v>
      </c>
      <c r="T1508" s="4">
        <f t="shared" si="95"/>
        <v>38.860465116279073</v>
      </c>
    </row>
    <row r="1509" spans="1:20" ht="60" x14ac:dyDescent="0.25">
      <c r="A1509" s="3">
        <v>1507</v>
      </c>
      <c r="B1509" s="1" t="s">
        <v>1508</v>
      </c>
      <c r="C1509" s="1" t="s">
        <v>5616</v>
      </c>
      <c r="D1509">
        <v>1200</v>
      </c>
      <c r="E1509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s="9">
        <f t="shared" si="92"/>
        <v>40313.340277777781</v>
      </c>
      <c r="L1509" s="9">
        <f t="shared" si="93"/>
        <v>40254.450335648151</v>
      </c>
      <c r="M1509" t="b">
        <v>1</v>
      </c>
      <c r="N1509">
        <v>33</v>
      </c>
      <c r="O1509" t="b">
        <v>1</v>
      </c>
      <c r="P1509" t="s">
        <v>8284</v>
      </c>
      <c r="Q1509" t="s">
        <v>8337</v>
      </c>
      <c r="R1509" t="s">
        <v>8338</v>
      </c>
      <c r="S1509" s="5">
        <f t="shared" si="94"/>
        <v>215</v>
      </c>
      <c r="T1509" s="4">
        <f t="shared" si="95"/>
        <v>78.181818181818187</v>
      </c>
    </row>
    <row r="1510" spans="1:20" ht="45" x14ac:dyDescent="0.25">
      <c r="A1510" s="3">
        <v>1508</v>
      </c>
      <c r="B1510" s="1" t="s">
        <v>1509</v>
      </c>
      <c r="C1510" s="1" t="s">
        <v>5617</v>
      </c>
      <c r="D1510">
        <v>18500</v>
      </c>
      <c r="E1510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s="9">
        <f t="shared" si="92"/>
        <v>41817.614363425928</v>
      </c>
      <c r="L1510" s="9">
        <f t="shared" si="93"/>
        <v>41786.614363425928</v>
      </c>
      <c r="M1510" t="b">
        <v>1</v>
      </c>
      <c r="N1510">
        <v>211</v>
      </c>
      <c r="O1510" t="b">
        <v>1</v>
      </c>
      <c r="P1510" t="s">
        <v>8284</v>
      </c>
      <c r="Q1510" t="s">
        <v>8337</v>
      </c>
      <c r="R1510" t="s">
        <v>8338</v>
      </c>
      <c r="S1510" s="5">
        <f t="shared" si="94"/>
        <v>110.76216216216217</v>
      </c>
      <c r="T1510" s="4">
        <f t="shared" si="95"/>
        <v>97.113744075829388</v>
      </c>
    </row>
    <row r="1511" spans="1:20" ht="60" x14ac:dyDescent="0.25">
      <c r="A1511" s="3">
        <v>1509</v>
      </c>
      <c r="B1511" s="1" t="s">
        <v>1510</v>
      </c>
      <c r="C1511" s="1" t="s">
        <v>5618</v>
      </c>
      <c r="D1511">
        <v>17500</v>
      </c>
      <c r="E1511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s="9">
        <f t="shared" si="92"/>
        <v>42780.957638888889</v>
      </c>
      <c r="L1511" s="9">
        <f t="shared" si="93"/>
        <v>42751.533391203702</v>
      </c>
      <c r="M1511" t="b">
        <v>1</v>
      </c>
      <c r="N1511">
        <v>196</v>
      </c>
      <c r="O1511" t="b">
        <v>1</v>
      </c>
      <c r="P1511" t="s">
        <v>8284</v>
      </c>
      <c r="Q1511" t="s">
        <v>8337</v>
      </c>
      <c r="R1511" t="s">
        <v>8338</v>
      </c>
      <c r="S1511" s="5">
        <f t="shared" si="94"/>
        <v>123.64125714285714</v>
      </c>
      <c r="T1511" s="4">
        <f t="shared" si="95"/>
        <v>110.39397959183674</v>
      </c>
    </row>
    <row r="1512" spans="1:20" ht="60" x14ac:dyDescent="0.25">
      <c r="A1512" s="3">
        <v>1510</v>
      </c>
      <c r="B1512" s="1" t="s">
        <v>1511</v>
      </c>
      <c r="C1512" s="1" t="s">
        <v>5619</v>
      </c>
      <c r="D1512">
        <v>16000</v>
      </c>
      <c r="E1512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s="9">
        <f t="shared" si="92"/>
        <v>41839.385162037033</v>
      </c>
      <c r="L1512" s="9">
        <f t="shared" si="93"/>
        <v>41809.385162037033</v>
      </c>
      <c r="M1512" t="b">
        <v>1</v>
      </c>
      <c r="N1512">
        <v>405</v>
      </c>
      <c r="O1512" t="b">
        <v>1</v>
      </c>
      <c r="P1512" t="s">
        <v>8284</v>
      </c>
      <c r="Q1512" t="s">
        <v>8337</v>
      </c>
      <c r="R1512" t="s">
        <v>8338</v>
      </c>
      <c r="S1512" s="5">
        <f t="shared" si="94"/>
        <v>101.03500000000001</v>
      </c>
      <c r="T1512" s="4">
        <f t="shared" si="95"/>
        <v>39.91506172839506</v>
      </c>
    </row>
    <row r="1513" spans="1:20" ht="60" x14ac:dyDescent="0.25">
      <c r="A1513" s="3">
        <v>1511</v>
      </c>
      <c r="B1513" s="1" t="s">
        <v>1512</v>
      </c>
      <c r="C1513" s="1" t="s">
        <v>5620</v>
      </c>
      <c r="D1513">
        <v>14000</v>
      </c>
      <c r="E1513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s="9">
        <f t="shared" si="92"/>
        <v>42326.625046296293</v>
      </c>
      <c r="L1513" s="9">
        <f t="shared" si="93"/>
        <v>42296.583379629628</v>
      </c>
      <c r="M1513" t="b">
        <v>1</v>
      </c>
      <c r="N1513">
        <v>206</v>
      </c>
      <c r="O1513" t="b">
        <v>1</v>
      </c>
      <c r="P1513" t="s">
        <v>8284</v>
      </c>
      <c r="Q1513" t="s">
        <v>8337</v>
      </c>
      <c r="R1513" t="s">
        <v>8338</v>
      </c>
      <c r="S1513" s="5">
        <f t="shared" si="94"/>
        <v>111.79285714285714</v>
      </c>
      <c r="T1513" s="4">
        <f t="shared" si="95"/>
        <v>75.975728155339809</v>
      </c>
    </row>
    <row r="1514" spans="1:20" ht="60" x14ac:dyDescent="0.25">
      <c r="A1514" s="3">
        <v>1512</v>
      </c>
      <c r="B1514" s="1" t="s">
        <v>1513</v>
      </c>
      <c r="C1514" s="1" t="s">
        <v>5621</v>
      </c>
      <c r="D1514">
        <v>3500</v>
      </c>
      <c r="E151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s="9">
        <f t="shared" si="92"/>
        <v>42771.684479166666</v>
      </c>
      <c r="L1514" s="9">
        <f t="shared" si="93"/>
        <v>42741.684479166666</v>
      </c>
      <c r="M1514" t="b">
        <v>1</v>
      </c>
      <c r="N1514">
        <v>335</v>
      </c>
      <c r="O1514" t="b">
        <v>1</v>
      </c>
      <c r="P1514" t="s">
        <v>8284</v>
      </c>
      <c r="Q1514" t="s">
        <v>8337</v>
      </c>
      <c r="R1514" t="s">
        <v>8338</v>
      </c>
      <c r="S1514" s="5">
        <f t="shared" si="94"/>
        <v>558.7714285714286</v>
      </c>
      <c r="T1514" s="4">
        <f t="shared" si="95"/>
        <v>58.379104477611939</v>
      </c>
    </row>
    <row r="1515" spans="1:20" ht="45" x14ac:dyDescent="0.25">
      <c r="A1515" s="3">
        <v>1513</v>
      </c>
      <c r="B1515" s="1" t="s">
        <v>1514</v>
      </c>
      <c r="C1515" s="1" t="s">
        <v>5622</v>
      </c>
      <c r="D1515">
        <v>8000</v>
      </c>
      <c r="E151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s="9">
        <f t="shared" si="92"/>
        <v>41836.637337962966</v>
      </c>
      <c r="L1515" s="9">
        <f t="shared" si="93"/>
        <v>41806.637337962966</v>
      </c>
      <c r="M1515" t="b">
        <v>1</v>
      </c>
      <c r="N1515">
        <v>215</v>
      </c>
      <c r="O1515" t="b">
        <v>1</v>
      </c>
      <c r="P1515" t="s">
        <v>8284</v>
      </c>
      <c r="Q1515" t="s">
        <v>8337</v>
      </c>
      <c r="R1515" t="s">
        <v>8338</v>
      </c>
      <c r="S1515" s="5">
        <f t="shared" si="94"/>
        <v>150.01875000000001</v>
      </c>
      <c r="T1515" s="4">
        <f t="shared" si="95"/>
        <v>55.82093023255814</v>
      </c>
    </row>
    <row r="1516" spans="1:20" ht="45" x14ac:dyDescent="0.25">
      <c r="A1516" s="3">
        <v>1514</v>
      </c>
      <c r="B1516" s="1" t="s">
        <v>1515</v>
      </c>
      <c r="C1516" s="1" t="s">
        <v>5623</v>
      </c>
      <c r="D1516">
        <v>25000</v>
      </c>
      <c r="E151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s="9">
        <f t="shared" si="92"/>
        <v>42274.597685185188</v>
      </c>
      <c r="L1516" s="9">
        <f t="shared" si="93"/>
        <v>42234.597685185188</v>
      </c>
      <c r="M1516" t="b">
        <v>1</v>
      </c>
      <c r="N1516">
        <v>176</v>
      </c>
      <c r="O1516" t="b">
        <v>1</v>
      </c>
      <c r="P1516" t="s">
        <v>8284</v>
      </c>
      <c r="Q1516" t="s">
        <v>8337</v>
      </c>
      <c r="R1516" t="s">
        <v>8338</v>
      </c>
      <c r="S1516" s="5">
        <f t="shared" si="94"/>
        <v>106.476</v>
      </c>
      <c r="T1516" s="4">
        <f t="shared" si="95"/>
        <v>151.24431818181819</v>
      </c>
    </row>
    <row r="1517" spans="1:20" ht="60" x14ac:dyDescent="0.25">
      <c r="A1517" s="3">
        <v>1515</v>
      </c>
      <c r="B1517" s="1" t="s">
        <v>1516</v>
      </c>
      <c r="C1517" s="1" t="s">
        <v>5624</v>
      </c>
      <c r="D1517">
        <v>300000</v>
      </c>
      <c r="E151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s="9">
        <f t="shared" si="92"/>
        <v>42445.211770833332</v>
      </c>
      <c r="L1517" s="9">
        <f t="shared" si="93"/>
        <v>42415.253437499996</v>
      </c>
      <c r="M1517" t="b">
        <v>1</v>
      </c>
      <c r="N1517">
        <v>555</v>
      </c>
      <c r="O1517" t="b">
        <v>1</v>
      </c>
      <c r="P1517" t="s">
        <v>8284</v>
      </c>
      <c r="Q1517" t="s">
        <v>8337</v>
      </c>
      <c r="R1517" t="s">
        <v>8338</v>
      </c>
      <c r="S1517" s="5">
        <f t="shared" si="94"/>
        <v>157.18899999999999</v>
      </c>
      <c r="T1517" s="4">
        <f t="shared" si="95"/>
        <v>849.67027027027029</v>
      </c>
    </row>
    <row r="1518" spans="1:20" ht="45" x14ac:dyDescent="0.25">
      <c r="A1518" s="3">
        <v>1516</v>
      </c>
      <c r="B1518" s="1" t="s">
        <v>1517</v>
      </c>
      <c r="C1518" s="1" t="s">
        <v>5625</v>
      </c>
      <c r="D1518">
        <v>17000</v>
      </c>
      <c r="E151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s="9">
        <f t="shared" si="92"/>
        <v>42649.583333333328</v>
      </c>
      <c r="L1518" s="9">
        <f t="shared" si="93"/>
        <v>42619.466342592597</v>
      </c>
      <c r="M1518" t="b">
        <v>1</v>
      </c>
      <c r="N1518">
        <v>116</v>
      </c>
      <c r="O1518" t="b">
        <v>1</v>
      </c>
      <c r="P1518" t="s">
        <v>8284</v>
      </c>
      <c r="Q1518" t="s">
        <v>8337</v>
      </c>
      <c r="R1518" t="s">
        <v>8338</v>
      </c>
      <c r="S1518" s="5">
        <f t="shared" si="94"/>
        <v>108.65882352941176</v>
      </c>
      <c r="T1518" s="4">
        <f t="shared" si="95"/>
        <v>159.24137931034483</v>
      </c>
    </row>
    <row r="1519" spans="1:20" ht="60" x14ac:dyDescent="0.25">
      <c r="A1519" s="3">
        <v>1517</v>
      </c>
      <c r="B1519" s="1" t="s">
        <v>1518</v>
      </c>
      <c r="C1519" s="1" t="s">
        <v>5626</v>
      </c>
      <c r="D1519">
        <v>15000</v>
      </c>
      <c r="E1519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s="9">
        <f t="shared" si="92"/>
        <v>41979.25</v>
      </c>
      <c r="L1519" s="9">
        <f t="shared" si="93"/>
        <v>41948.56658564815</v>
      </c>
      <c r="M1519" t="b">
        <v>1</v>
      </c>
      <c r="N1519">
        <v>615</v>
      </c>
      <c r="O1519" t="b">
        <v>1</v>
      </c>
      <c r="P1519" t="s">
        <v>8284</v>
      </c>
      <c r="Q1519" t="s">
        <v>8337</v>
      </c>
      <c r="R1519" t="s">
        <v>8338</v>
      </c>
      <c r="S1519" s="5">
        <f t="shared" si="94"/>
        <v>161.97999999999999</v>
      </c>
      <c r="T1519" s="4">
        <f t="shared" si="95"/>
        <v>39.507317073170732</v>
      </c>
    </row>
    <row r="1520" spans="1:20" ht="30" x14ac:dyDescent="0.25">
      <c r="A1520" s="3">
        <v>1518</v>
      </c>
      <c r="B1520" s="1" t="s">
        <v>1519</v>
      </c>
      <c r="C1520" s="1" t="s">
        <v>5627</v>
      </c>
      <c r="D1520">
        <v>15000</v>
      </c>
      <c r="E1520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s="9">
        <f t="shared" si="92"/>
        <v>41790.8200462963</v>
      </c>
      <c r="L1520" s="9">
        <f t="shared" si="93"/>
        <v>41760.8200462963</v>
      </c>
      <c r="M1520" t="b">
        <v>1</v>
      </c>
      <c r="N1520">
        <v>236</v>
      </c>
      <c r="O1520" t="b">
        <v>1</v>
      </c>
      <c r="P1520" t="s">
        <v>8284</v>
      </c>
      <c r="Q1520" t="s">
        <v>8337</v>
      </c>
      <c r="R1520" t="s">
        <v>8338</v>
      </c>
      <c r="S1520" s="5">
        <f t="shared" si="94"/>
        <v>205.36666666666665</v>
      </c>
      <c r="T1520" s="4">
        <f t="shared" si="95"/>
        <v>130.52966101694915</v>
      </c>
    </row>
    <row r="1521" spans="1:20" ht="60" x14ac:dyDescent="0.25">
      <c r="A1521" s="3">
        <v>1519</v>
      </c>
      <c r="B1521" s="1" t="s">
        <v>1520</v>
      </c>
      <c r="C1521" s="1" t="s">
        <v>5628</v>
      </c>
      <c r="D1521">
        <v>9000</v>
      </c>
      <c r="E1521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s="9">
        <f t="shared" si="92"/>
        <v>41810.915972222225</v>
      </c>
      <c r="L1521" s="9">
        <f t="shared" si="93"/>
        <v>41782.741701388892</v>
      </c>
      <c r="M1521" t="b">
        <v>1</v>
      </c>
      <c r="N1521">
        <v>145</v>
      </c>
      <c r="O1521" t="b">
        <v>1</v>
      </c>
      <c r="P1521" t="s">
        <v>8284</v>
      </c>
      <c r="Q1521" t="s">
        <v>8337</v>
      </c>
      <c r="R1521" t="s">
        <v>8338</v>
      </c>
      <c r="S1521" s="5">
        <f t="shared" si="94"/>
        <v>103.36388888888889</v>
      </c>
      <c r="T1521" s="4">
        <f t="shared" si="95"/>
        <v>64.156896551724131</v>
      </c>
    </row>
    <row r="1522" spans="1:20" ht="45" x14ac:dyDescent="0.25">
      <c r="A1522" s="3">
        <v>1520</v>
      </c>
      <c r="B1522" s="1" t="s">
        <v>1521</v>
      </c>
      <c r="C1522" s="1" t="s">
        <v>5629</v>
      </c>
      <c r="D1522">
        <v>18000</v>
      </c>
      <c r="E1522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s="9">
        <f t="shared" si="92"/>
        <v>41992.166666666672</v>
      </c>
      <c r="L1522" s="9">
        <f t="shared" si="93"/>
        <v>41955.857789351852</v>
      </c>
      <c r="M1522" t="b">
        <v>1</v>
      </c>
      <c r="N1522">
        <v>167</v>
      </c>
      <c r="O1522" t="b">
        <v>1</v>
      </c>
      <c r="P1522" t="s">
        <v>8284</v>
      </c>
      <c r="Q1522" t="s">
        <v>8337</v>
      </c>
      <c r="R1522" t="s">
        <v>8338</v>
      </c>
      <c r="S1522" s="5">
        <f t="shared" si="94"/>
        <v>103.47222222222223</v>
      </c>
      <c r="T1522" s="4">
        <f t="shared" si="95"/>
        <v>111.52694610778443</v>
      </c>
    </row>
    <row r="1523" spans="1:20" ht="45" x14ac:dyDescent="0.25">
      <c r="A1523" s="3">
        <v>1521</v>
      </c>
      <c r="B1523" s="1" t="s">
        <v>1522</v>
      </c>
      <c r="C1523" s="1" t="s">
        <v>5630</v>
      </c>
      <c r="D1523">
        <v>37500</v>
      </c>
      <c r="E1523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s="9">
        <f t="shared" si="92"/>
        <v>42528.167719907404</v>
      </c>
      <c r="L1523" s="9">
        <f t="shared" si="93"/>
        <v>42493.167719907404</v>
      </c>
      <c r="M1523" t="b">
        <v>1</v>
      </c>
      <c r="N1523">
        <v>235</v>
      </c>
      <c r="O1523" t="b">
        <v>1</v>
      </c>
      <c r="P1523" t="s">
        <v>8284</v>
      </c>
      <c r="Q1523" t="s">
        <v>8337</v>
      </c>
      <c r="R1523" t="s">
        <v>8338</v>
      </c>
      <c r="S1523" s="5">
        <f t="shared" si="94"/>
        <v>106.81333333333333</v>
      </c>
      <c r="T1523" s="4">
        <f t="shared" si="95"/>
        <v>170.44680851063831</v>
      </c>
    </row>
    <row r="1524" spans="1:20" ht="60" x14ac:dyDescent="0.25">
      <c r="A1524" s="3">
        <v>1522</v>
      </c>
      <c r="B1524" s="1" t="s">
        <v>1523</v>
      </c>
      <c r="C1524" s="1" t="s">
        <v>5631</v>
      </c>
      <c r="D1524">
        <v>43500</v>
      </c>
      <c r="E152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s="9">
        <f t="shared" si="92"/>
        <v>41929.830312500002</v>
      </c>
      <c r="L1524" s="9">
        <f t="shared" si="93"/>
        <v>41899.830312500002</v>
      </c>
      <c r="M1524" t="b">
        <v>1</v>
      </c>
      <c r="N1524">
        <v>452</v>
      </c>
      <c r="O1524" t="b">
        <v>1</v>
      </c>
      <c r="P1524" t="s">
        <v>8284</v>
      </c>
      <c r="Q1524" t="s">
        <v>8337</v>
      </c>
      <c r="R1524" t="s">
        <v>8338</v>
      </c>
      <c r="S1524" s="5">
        <f t="shared" si="94"/>
        <v>138.96574712643678</v>
      </c>
      <c r="T1524" s="4">
        <f t="shared" si="95"/>
        <v>133.7391592920354</v>
      </c>
    </row>
    <row r="1525" spans="1:20" ht="60" x14ac:dyDescent="0.25">
      <c r="A1525" s="3">
        <v>1523</v>
      </c>
      <c r="B1525" s="1" t="s">
        <v>1524</v>
      </c>
      <c r="C1525" s="1" t="s">
        <v>5632</v>
      </c>
      <c r="D1525">
        <v>18500</v>
      </c>
      <c r="E152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s="9">
        <f t="shared" si="92"/>
        <v>41996</v>
      </c>
      <c r="L1525" s="9">
        <f t="shared" si="93"/>
        <v>41964.751342592594</v>
      </c>
      <c r="M1525" t="b">
        <v>1</v>
      </c>
      <c r="N1525">
        <v>241</v>
      </c>
      <c r="O1525" t="b">
        <v>1</v>
      </c>
      <c r="P1525" t="s">
        <v>8284</v>
      </c>
      <c r="Q1525" t="s">
        <v>8337</v>
      </c>
      <c r="R1525" t="s">
        <v>8338</v>
      </c>
      <c r="S1525" s="5">
        <f t="shared" si="94"/>
        <v>124.84324324324325</v>
      </c>
      <c r="T1525" s="4">
        <f t="shared" si="95"/>
        <v>95.834024896265561</v>
      </c>
    </row>
    <row r="1526" spans="1:20" ht="45" x14ac:dyDescent="0.25">
      <c r="A1526" s="3">
        <v>1524</v>
      </c>
      <c r="B1526" s="1" t="s">
        <v>1525</v>
      </c>
      <c r="C1526" s="1" t="s">
        <v>5633</v>
      </c>
      <c r="D1526">
        <v>3000</v>
      </c>
      <c r="E152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s="9">
        <f t="shared" si="92"/>
        <v>42786.501041666663</v>
      </c>
      <c r="L1526" s="9">
        <f t="shared" si="93"/>
        <v>42756.501041666663</v>
      </c>
      <c r="M1526" t="b">
        <v>1</v>
      </c>
      <c r="N1526">
        <v>28</v>
      </c>
      <c r="O1526" t="b">
        <v>1</v>
      </c>
      <c r="P1526" t="s">
        <v>8284</v>
      </c>
      <c r="Q1526" t="s">
        <v>8337</v>
      </c>
      <c r="R1526" t="s">
        <v>8338</v>
      </c>
      <c r="S1526" s="5">
        <f t="shared" si="94"/>
        <v>206.99999999999997</v>
      </c>
      <c r="T1526" s="4">
        <f t="shared" si="95"/>
        <v>221.78571428571428</v>
      </c>
    </row>
    <row r="1527" spans="1:20" ht="60" x14ac:dyDescent="0.25">
      <c r="A1527" s="3">
        <v>1525</v>
      </c>
      <c r="B1527" s="1" t="s">
        <v>1526</v>
      </c>
      <c r="C1527" s="1" t="s">
        <v>5634</v>
      </c>
      <c r="D1527">
        <v>2600</v>
      </c>
      <c r="E152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s="9">
        <f t="shared" si="92"/>
        <v>42600.702986111108</v>
      </c>
      <c r="L1527" s="9">
        <f t="shared" si="93"/>
        <v>42570.702986111108</v>
      </c>
      <c r="M1527" t="b">
        <v>1</v>
      </c>
      <c r="N1527">
        <v>140</v>
      </c>
      <c r="O1527" t="b">
        <v>1</v>
      </c>
      <c r="P1527" t="s">
        <v>8284</v>
      </c>
      <c r="Q1527" t="s">
        <v>8337</v>
      </c>
      <c r="R1527" t="s">
        <v>8338</v>
      </c>
      <c r="S1527" s="5">
        <f t="shared" si="94"/>
        <v>174.00576923076923</v>
      </c>
      <c r="T1527" s="4">
        <f t="shared" si="95"/>
        <v>32.315357142857138</v>
      </c>
    </row>
    <row r="1528" spans="1:20" ht="60" x14ac:dyDescent="0.25">
      <c r="A1528" s="3">
        <v>1526</v>
      </c>
      <c r="B1528" s="1" t="s">
        <v>1527</v>
      </c>
      <c r="C1528" s="1" t="s">
        <v>5635</v>
      </c>
      <c r="D1528">
        <v>23000</v>
      </c>
      <c r="E152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s="9">
        <f t="shared" si="92"/>
        <v>42388.276006944448</v>
      </c>
      <c r="L1528" s="9">
        <f t="shared" si="93"/>
        <v>42339.276006944448</v>
      </c>
      <c r="M1528" t="b">
        <v>1</v>
      </c>
      <c r="N1528">
        <v>280</v>
      </c>
      <c r="O1528" t="b">
        <v>1</v>
      </c>
      <c r="P1528" t="s">
        <v>8284</v>
      </c>
      <c r="Q1528" t="s">
        <v>8337</v>
      </c>
      <c r="R1528" t="s">
        <v>8338</v>
      </c>
      <c r="S1528" s="5">
        <f t="shared" si="94"/>
        <v>120.32608695652173</v>
      </c>
      <c r="T1528" s="4">
        <f t="shared" si="95"/>
        <v>98.839285714285708</v>
      </c>
    </row>
    <row r="1529" spans="1:20" ht="45" x14ac:dyDescent="0.25">
      <c r="A1529" s="3">
        <v>1527</v>
      </c>
      <c r="B1529" s="1" t="s">
        <v>1528</v>
      </c>
      <c r="C1529" s="1" t="s">
        <v>5636</v>
      </c>
      <c r="D1529">
        <v>3500</v>
      </c>
      <c r="E1529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s="9">
        <f t="shared" si="92"/>
        <v>42808.558865740735</v>
      </c>
      <c r="L1529" s="9">
        <f t="shared" si="93"/>
        <v>42780.600532407407</v>
      </c>
      <c r="M1529" t="b">
        <v>1</v>
      </c>
      <c r="N1529">
        <v>70</v>
      </c>
      <c r="O1529" t="b">
        <v>1</v>
      </c>
      <c r="P1529" t="s">
        <v>8284</v>
      </c>
      <c r="Q1529" t="s">
        <v>8337</v>
      </c>
      <c r="R1529" t="s">
        <v>8338</v>
      </c>
      <c r="S1529" s="5">
        <f t="shared" si="94"/>
        <v>110.44428571428573</v>
      </c>
      <c r="T1529" s="4">
        <f t="shared" si="95"/>
        <v>55.222142857142863</v>
      </c>
    </row>
    <row r="1530" spans="1:20" ht="30" x14ac:dyDescent="0.25">
      <c r="A1530" s="3">
        <v>1528</v>
      </c>
      <c r="B1530" s="1" t="s">
        <v>1529</v>
      </c>
      <c r="C1530" s="1" t="s">
        <v>5637</v>
      </c>
      <c r="D1530">
        <v>3000</v>
      </c>
      <c r="E1530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s="9">
        <f t="shared" si="92"/>
        <v>42767</v>
      </c>
      <c r="L1530" s="9">
        <f t="shared" si="93"/>
        <v>42736.732893518521</v>
      </c>
      <c r="M1530" t="b">
        <v>1</v>
      </c>
      <c r="N1530">
        <v>160</v>
      </c>
      <c r="O1530" t="b">
        <v>1</v>
      </c>
      <c r="P1530" t="s">
        <v>8284</v>
      </c>
      <c r="Q1530" t="s">
        <v>8337</v>
      </c>
      <c r="R1530" t="s">
        <v>8338</v>
      </c>
      <c r="S1530" s="5">
        <f t="shared" si="94"/>
        <v>281.56666666666666</v>
      </c>
      <c r="T1530" s="4">
        <f t="shared" si="95"/>
        <v>52.793750000000003</v>
      </c>
    </row>
    <row r="1531" spans="1:20" ht="45" x14ac:dyDescent="0.25">
      <c r="A1531" s="3">
        <v>1529</v>
      </c>
      <c r="B1531" s="1" t="s">
        <v>1530</v>
      </c>
      <c r="C1531" s="1" t="s">
        <v>5638</v>
      </c>
      <c r="D1531">
        <v>19000</v>
      </c>
      <c r="E1531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s="9">
        <f t="shared" si="92"/>
        <v>42082.587037037039</v>
      </c>
      <c r="L1531" s="9">
        <f t="shared" si="93"/>
        <v>42052.628703703704</v>
      </c>
      <c r="M1531" t="b">
        <v>1</v>
      </c>
      <c r="N1531">
        <v>141</v>
      </c>
      <c r="O1531" t="b">
        <v>1</v>
      </c>
      <c r="P1531" t="s">
        <v>8284</v>
      </c>
      <c r="Q1531" t="s">
        <v>8337</v>
      </c>
      <c r="R1531" t="s">
        <v>8338</v>
      </c>
      <c r="S1531" s="5">
        <f t="shared" si="94"/>
        <v>100.67894736842105</v>
      </c>
      <c r="T1531" s="4">
        <f t="shared" si="95"/>
        <v>135.66666666666666</v>
      </c>
    </row>
    <row r="1532" spans="1:20" ht="60" x14ac:dyDescent="0.25">
      <c r="A1532" s="3">
        <v>1530</v>
      </c>
      <c r="B1532" s="1" t="s">
        <v>1531</v>
      </c>
      <c r="C1532" s="1" t="s">
        <v>5639</v>
      </c>
      <c r="D1532">
        <v>35000</v>
      </c>
      <c r="E1532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s="9">
        <f t="shared" si="92"/>
        <v>42300.767303240747</v>
      </c>
      <c r="L1532" s="9">
        <f t="shared" si="93"/>
        <v>42275.767303240747</v>
      </c>
      <c r="M1532" t="b">
        <v>1</v>
      </c>
      <c r="N1532">
        <v>874</v>
      </c>
      <c r="O1532" t="b">
        <v>1</v>
      </c>
      <c r="P1532" t="s">
        <v>8284</v>
      </c>
      <c r="Q1532" t="s">
        <v>8337</v>
      </c>
      <c r="R1532" t="s">
        <v>8338</v>
      </c>
      <c r="S1532" s="5">
        <f t="shared" si="94"/>
        <v>134.82571428571427</v>
      </c>
      <c r="T1532" s="4">
        <f t="shared" si="95"/>
        <v>53.991990846681922</v>
      </c>
    </row>
    <row r="1533" spans="1:20" ht="60" x14ac:dyDescent="0.25">
      <c r="A1533" s="3">
        <v>1531</v>
      </c>
      <c r="B1533" s="1" t="s">
        <v>1532</v>
      </c>
      <c r="C1533" s="1" t="s">
        <v>5640</v>
      </c>
      <c r="D1533">
        <v>2350</v>
      </c>
      <c r="E1533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s="9">
        <f t="shared" si="92"/>
        <v>41974.125</v>
      </c>
      <c r="L1533" s="9">
        <f t="shared" si="93"/>
        <v>41941.802384259259</v>
      </c>
      <c r="M1533" t="b">
        <v>1</v>
      </c>
      <c r="N1533">
        <v>73</v>
      </c>
      <c r="O1533" t="b">
        <v>1</v>
      </c>
      <c r="P1533" t="s">
        <v>8284</v>
      </c>
      <c r="Q1533" t="s">
        <v>8337</v>
      </c>
      <c r="R1533" t="s">
        <v>8338</v>
      </c>
      <c r="S1533" s="5">
        <f t="shared" si="94"/>
        <v>175.95744680851064</v>
      </c>
      <c r="T1533" s="4">
        <f t="shared" si="95"/>
        <v>56.643835616438359</v>
      </c>
    </row>
    <row r="1534" spans="1:20" ht="60" x14ac:dyDescent="0.25">
      <c r="A1534" s="3">
        <v>1532</v>
      </c>
      <c r="B1534" s="1" t="s">
        <v>1533</v>
      </c>
      <c r="C1534" s="1" t="s">
        <v>5641</v>
      </c>
      <c r="D1534">
        <v>5000</v>
      </c>
      <c r="E153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s="9">
        <f t="shared" si="92"/>
        <v>42415.625</v>
      </c>
      <c r="L1534" s="9">
        <f t="shared" si="93"/>
        <v>42391.475289351853</v>
      </c>
      <c r="M1534" t="b">
        <v>1</v>
      </c>
      <c r="N1534">
        <v>294</v>
      </c>
      <c r="O1534" t="b">
        <v>1</v>
      </c>
      <c r="P1534" t="s">
        <v>8284</v>
      </c>
      <c r="Q1534" t="s">
        <v>8337</v>
      </c>
      <c r="R1534" t="s">
        <v>8338</v>
      </c>
      <c r="S1534" s="5">
        <f t="shared" si="94"/>
        <v>484.02000000000004</v>
      </c>
      <c r="T1534" s="4">
        <f t="shared" si="95"/>
        <v>82.316326530612244</v>
      </c>
    </row>
    <row r="1535" spans="1:20" ht="45" x14ac:dyDescent="0.25">
      <c r="A1535" s="3">
        <v>1533</v>
      </c>
      <c r="B1535" s="1" t="s">
        <v>1534</v>
      </c>
      <c r="C1535" s="1" t="s">
        <v>5642</v>
      </c>
      <c r="D1535">
        <v>45000</v>
      </c>
      <c r="E153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s="9">
        <f t="shared" si="92"/>
        <v>42492.165972222225</v>
      </c>
      <c r="L1535" s="9">
        <f t="shared" si="93"/>
        <v>42443.00204861111</v>
      </c>
      <c r="M1535" t="b">
        <v>1</v>
      </c>
      <c r="N1535">
        <v>740</v>
      </c>
      <c r="O1535" t="b">
        <v>1</v>
      </c>
      <c r="P1535" t="s">
        <v>8284</v>
      </c>
      <c r="Q1535" t="s">
        <v>8337</v>
      </c>
      <c r="R1535" t="s">
        <v>8338</v>
      </c>
      <c r="S1535" s="5">
        <f t="shared" si="94"/>
        <v>145.14000000000001</v>
      </c>
      <c r="T1535" s="4">
        <f t="shared" si="95"/>
        <v>88.26081081081081</v>
      </c>
    </row>
    <row r="1536" spans="1:20" ht="60" x14ac:dyDescent="0.25">
      <c r="A1536" s="3">
        <v>1534</v>
      </c>
      <c r="B1536" s="1" t="s">
        <v>1535</v>
      </c>
      <c r="C1536" s="1" t="s">
        <v>5643</v>
      </c>
      <c r="D1536">
        <v>7500</v>
      </c>
      <c r="E153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s="9">
        <f t="shared" si="92"/>
        <v>42251.67432870371</v>
      </c>
      <c r="L1536" s="9">
        <f t="shared" si="93"/>
        <v>42221.67432870371</v>
      </c>
      <c r="M1536" t="b">
        <v>1</v>
      </c>
      <c r="N1536">
        <v>369</v>
      </c>
      <c r="O1536" t="b">
        <v>1</v>
      </c>
      <c r="P1536" t="s">
        <v>8284</v>
      </c>
      <c r="Q1536" t="s">
        <v>8337</v>
      </c>
      <c r="R1536" t="s">
        <v>8338</v>
      </c>
      <c r="S1536" s="5">
        <f t="shared" si="94"/>
        <v>417.73333333333335</v>
      </c>
      <c r="T1536" s="4">
        <f t="shared" si="95"/>
        <v>84.905149051490511</v>
      </c>
    </row>
    <row r="1537" spans="1:20" ht="60" x14ac:dyDescent="0.25">
      <c r="A1537" s="3">
        <v>1535</v>
      </c>
      <c r="B1537" s="1" t="s">
        <v>1536</v>
      </c>
      <c r="C1537" s="1" t="s">
        <v>5644</v>
      </c>
      <c r="D1537">
        <v>4000</v>
      </c>
      <c r="E153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s="9">
        <f t="shared" si="92"/>
        <v>42513.916666666672</v>
      </c>
      <c r="L1537" s="9">
        <f t="shared" si="93"/>
        <v>42484.829062500001</v>
      </c>
      <c r="M1537" t="b">
        <v>1</v>
      </c>
      <c r="N1537">
        <v>110</v>
      </c>
      <c r="O1537" t="b">
        <v>1</v>
      </c>
      <c r="P1537" t="s">
        <v>8284</v>
      </c>
      <c r="Q1537" t="s">
        <v>8337</v>
      </c>
      <c r="R1537" t="s">
        <v>8338</v>
      </c>
      <c r="S1537" s="5">
        <f t="shared" si="94"/>
        <v>132.42499999999998</v>
      </c>
      <c r="T1537" s="4">
        <f t="shared" si="95"/>
        <v>48.154545454545456</v>
      </c>
    </row>
    <row r="1538" spans="1:20" ht="60" x14ac:dyDescent="0.25">
      <c r="A1538" s="3">
        <v>1536</v>
      </c>
      <c r="B1538" s="1" t="s">
        <v>1537</v>
      </c>
      <c r="C1538" s="1" t="s">
        <v>5645</v>
      </c>
      <c r="D1538">
        <v>12000</v>
      </c>
      <c r="E153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s="9">
        <f t="shared" si="92"/>
        <v>42243.802199074074</v>
      </c>
      <c r="L1538" s="9">
        <f t="shared" si="93"/>
        <v>42213.802199074074</v>
      </c>
      <c r="M1538" t="b">
        <v>1</v>
      </c>
      <c r="N1538">
        <v>455</v>
      </c>
      <c r="O1538" t="b">
        <v>1</v>
      </c>
      <c r="P1538" t="s">
        <v>8284</v>
      </c>
      <c r="Q1538" t="s">
        <v>8337</v>
      </c>
      <c r="R1538" t="s">
        <v>8338</v>
      </c>
      <c r="S1538" s="5">
        <f t="shared" si="94"/>
        <v>250.30841666666666</v>
      </c>
      <c r="T1538" s="4">
        <f t="shared" si="95"/>
        <v>66.015406593406595</v>
      </c>
    </row>
    <row r="1539" spans="1:20" ht="45" x14ac:dyDescent="0.25">
      <c r="A1539" s="3">
        <v>1537</v>
      </c>
      <c r="B1539" s="1" t="s">
        <v>1538</v>
      </c>
      <c r="C1539" s="1" t="s">
        <v>5646</v>
      </c>
      <c r="D1539">
        <v>12000</v>
      </c>
      <c r="E1539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s="9">
        <f t="shared" ref="K1539:K1602" si="96">(((I1539/60)/60)/24)+DATE(1970,1,1)</f>
        <v>42588.75</v>
      </c>
      <c r="L1539" s="9">
        <f t="shared" ref="L1539:L1602" si="97">(((J1539/60)/60)/24)+DATE(1970,1,1)</f>
        <v>42552.315127314811</v>
      </c>
      <c r="M1539" t="b">
        <v>1</v>
      </c>
      <c r="N1539">
        <v>224</v>
      </c>
      <c r="O1539" t="b">
        <v>1</v>
      </c>
      <c r="P1539" t="s">
        <v>8284</v>
      </c>
      <c r="Q1539" t="s">
        <v>8337</v>
      </c>
      <c r="R1539" t="s">
        <v>8338</v>
      </c>
      <c r="S1539" s="5">
        <f t="shared" ref="S1539:S1602" si="98">+(E1539/D1539)*100</f>
        <v>179.9</v>
      </c>
      <c r="T1539" s="4">
        <f t="shared" ref="T1539:T1602" si="99">+E1539/N1539</f>
        <v>96.375</v>
      </c>
    </row>
    <row r="1540" spans="1:20" ht="45" x14ac:dyDescent="0.25">
      <c r="A1540" s="3">
        <v>1538</v>
      </c>
      <c r="B1540" s="1" t="s">
        <v>1539</v>
      </c>
      <c r="C1540" s="1" t="s">
        <v>5647</v>
      </c>
      <c r="D1540">
        <v>7000</v>
      </c>
      <c r="E1540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s="9">
        <f t="shared" si="96"/>
        <v>42026.782060185185</v>
      </c>
      <c r="L1540" s="9">
        <f t="shared" si="97"/>
        <v>41981.782060185185</v>
      </c>
      <c r="M1540" t="b">
        <v>1</v>
      </c>
      <c r="N1540">
        <v>46</v>
      </c>
      <c r="O1540" t="b">
        <v>1</v>
      </c>
      <c r="P1540" t="s">
        <v>8284</v>
      </c>
      <c r="Q1540" t="s">
        <v>8337</v>
      </c>
      <c r="R1540" t="s">
        <v>8338</v>
      </c>
      <c r="S1540" s="5">
        <f t="shared" si="98"/>
        <v>102.62857142857142</v>
      </c>
      <c r="T1540" s="4">
        <f t="shared" si="99"/>
        <v>156.17391304347825</v>
      </c>
    </row>
    <row r="1541" spans="1:20" ht="60" x14ac:dyDescent="0.25">
      <c r="A1541" s="3">
        <v>1539</v>
      </c>
      <c r="B1541" s="1" t="s">
        <v>1540</v>
      </c>
      <c r="C1541" s="1" t="s">
        <v>5648</v>
      </c>
      <c r="D1541">
        <v>20000</v>
      </c>
      <c r="E1541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s="9">
        <f t="shared" si="96"/>
        <v>42738.919201388882</v>
      </c>
      <c r="L1541" s="9">
        <f t="shared" si="97"/>
        <v>42705.919201388882</v>
      </c>
      <c r="M1541" t="b">
        <v>0</v>
      </c>
      <c r="N1541">
        <v>284</v>
      </c>
      <c r="O1541" t="b">
        <v>1</v>
      </c>
      <c r="P1541" t="s">
        <v>8284</v>
      </c>
      <c r="Q1541" t="s">
        <v>8337</v>
      </c>
      <c r="R1541" t="s">
        <v>8338</v>
      </c>
      <c r="S1541" s="5">
        <f t="shared" si="98"/>
        <v>135.98609999999999</v>
      </c>
      <c r="T1541" s="4">
        <f t="shared" si="99"/>
        <v>95.764859154929582</v>
      </c>
    </row>
    <row r="1542" spans="1:20" ht="60" x14ac:dyDescent="0.25">
      <c r="A1542" s="3">
        <v>1540</v>
      </c>
      <c r="B1542" s="1" t="s">
        <v>1541</v>
      </c>
      <c r="C1542" s="1" t="s">
        <v>5649</v>
      </c>
      <c r="D1542">
        <v>15000</v>
      </c>
      <c r="E1542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s="9">
        <f t="shared" si="96"/>
        <v>41969.052083333328</v>
      </c>
      <c r="L1542" s="9">
        <f t="shared" si="97"/>
        <v>41939.00712962963</v>
      </c>
      <c r="M1542" t="b">
        <v>1</v>
      </c>
      <c r="N1542">
        <v>98</v>
      </c>
      <c r="O1542" t="b">
        <v>1</v>
      </c>
      <c r="P1542" t="s">
        <v>8284</v>
      </c>
      <c r="Q1542" t="s">
        <v>8337</v>
      </c>
      <c r="R1542" t="s">
        <v>8338</v>
      </c>
      <c r="S1542" s="5">
        <f t="shared" si="98"/>
        <v>117.86666666666667</v>
      </c>
      <c r="T1542" s="4">
        <f t="shared" si="99"/>
        <v>180.40816326530611</v>
      </c>
    </row>
    <row r="1543" spans="1:20" ht="45" x14ac:dyDescent="0.25">
      <c r="A1543" s="3">
        <v>1541</v>
      </c>
      <c r="B1543" s="1" t="s">
        <v>1542</v>
      </c>
      <c r="C1543" s="1" t="s">
        <v>5650</v>
      </c>
      <c r="D1543">
        <v>18000</v>
      </c>
      <c r="E1543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s="9">
        <f t="shared" si="96"/>
        <v>42004.712245370371</v>
      </c>
      <c r="L1543" s="9">
        <f t="shared" si="97"/>
        <v>41974.712245370371</v>
      </c>
      <c r="M1543" t="b">
        <v>0</v>
      </c>
      <c r="N1543">
        <v>2</v>
      </c>
      <c r="O1543" t="b">
        <v>0</v>
      </c>
      <c r="P1543" t="s">
        <v>8288</v>
      </c>
      <c r="Q1543" t="s">
        <v>8337</v>
      </c>
      <c r="R1543" t="s">
        <v>8342</v>
      </c>
      <c r="S1543" s="5">
        <f t="shared" si="98"/>
        <v>3.3333333333333333E-2</v>
      </c>
      <c r="T1543" s="4">
        <f t="shared" si="99"/>
        <v>3</v>
      </c>
    </row>
    <row r="1544" spans="1:20" ht="60" x14ac:dyDescent="0.25">
      <c r="A1544" s="3">
        <v>1542</v>
      </c>
      <c r="B1544" s="1" t="s">
        <v>1543</v>
      </c>
      <c r="C1544" s="1" t="s">
        <v>5651</v>
      </c>
      <c r="D1544">
        <v>500</v>
      </c>
      <c r="E154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s="9">
        <f t="shared" si="96"/>
        <v>42185.996527777781</v>
      </c>
      <c r="L1544" s="9">
        <f t="shared" si="97"/>
        <v>42170.996527777781</v>
      </c>
      <c r="M1544" t="b">
        <v>0</v>
      </c>
      <c r="N1544">
        <v>1</v>
      </c>
      <c r="O1544" t="b">
        <v>0</v>
      </c>
      <c r="P1544" t="s">
        <v>8288</v>
      </c>
      <c r="Q1544" t="s">
        <v>8337</v>
      </c>
      <c r="R1544" t="s">
        <v>8342</v>
      </c>
      <c r="S1544" s="5">
        <f t="shared" si="98"/>
        <v>4</v>
      </c>
      <c r="T1544" s="4">
        <f t="shared" si="99"/>
        <v>20</v>
      </c>
    </row>
    <row r="1545" spans="1:20" ht="45" x14ac:dyDescent="0.25">
      <c r="A1545" s="3">
        <v>1543</v>
      </c>
      <c r="B1545" s="1" t="s">
        <v>1544</v>
      </c>
      <c r="C1545" s="1" t="s">
        <v>5652</v>
      </c>
      <c r="D1545">
        <v>2250</v>
      </c>
      <c r="E154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s="9">
        <f t="shared" si="96"/>
        <v>41965.551319444443</v>
      </c>
      <c r="L1545" s="9">
        <f t="shared" si="97"/>
        <v>41935.509652777779</v>
      </c>
      <c r="M1545" t="b">
        <v>0</v>
      </c>
      <c r="N1545">
        <v>1</v>
      </c>
      <c r="O1545" t="b">
        <v>0</v>
      </c>
      <c r="P1545" t="s">
        <v>8288</v>
      </c>
      <c r="Q1545" t="s">
        <v>8337</v>
      </c>
      <c r="R1545" t="s">
        <v>8342</v>
      </c>
      <c r="S1545" s="5">
        <f t="shared" si="98"/>
        <v>0.44444444444444442</v>
      </c>
      <c r="T1545" s="4">
        <f t="shared" si="99"/>
        <v>10</v>
      </c>
    </row>
    <row r="1546" spans="1:20" ht="45" x14ac:dyDescent="0.25">
      <c r="A1546" s="3">
        <v>1544</v>
      </c>
      <c r="B1546" s="1" t="s">
        <v>1545</v>
      </c>
      <c r="C1546" s="1" t="s">
        <v>5653</v>
      </c>
      <c r="D1546">
        <v>1000</v>
      </c>
      <c r="E154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s="9">
        <f t="shared" si="96"/>
        <v>42095.012499999997</v>
      </c>
      <c r="L1546" s="9">
        <f t="shared" si="97"/>
        <v>42053.051203703704</v>
      </c>
      <c r="M1546" t="b">
        <v>0</v>
      </c>
      <c r="N1546">
        <v>0</v>
      </c>
      <c r="O1546" t="b">
        <v>0</v>
      </c>
      <c r="P1546" t="s">
        <v>8288</v>
      </c>
      <c r="Q1546" t="s">
        <v>8337</v>
      </c>
      <c r="R1546" t="s">
        <v>8342</v>
      </c>
      <c r="S1546" s="5">
        <f t="shared" si="98"/>
        <v>0</v>
      </c>
      <c r="T1546" s="4" t="e">
        <f t="shared" si="99"/>
        <v>#DIV/0!</v>
      </c>
    </row>
    <row r="1547" spans="1:20" ht="45" x14ac:dyDescent="0.25">
      <c r="A1547" s="3">
        <v>1545</v>
      </c>
      <c r="B1547" s="1" t="s">
        <v>1546</v>
      </c>
      <c r="C1547" s="1" t="s">
        <v>5654</v>
      </c>
      <c r="D1547">
        <v>3000</v>
      </c>
      <c r="E154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s="9">
        <f t="shared" si="96"/>
        <v>42065.886111111111</v>
      </c>
      <c r="L1547" s="9">
        <f t="shared" si="97"/>
        <v>42031.884652777779</v>
      </c>
      <c r="M1547" t="b">
        <v>0</v>
      </c>
      <c r="N1547">
        <v>1</v>
      </c>
      <c r="O1547" t="b">
        <v>0</v>
      </c>
      <c r="P1547" t="s">
        <v>8288</v>
      </c>
      <c r="Q1547" t="s">
        <v>8337</v>
      </c>
      <c r="R1547" t="s">
        <v>8342</v>
      </c>
      <c r="S1547" s="5">
        <f t="shared" si="98"/>
        <v>3.3333333333333333E-2</v>
      </c>
      <c r="T1547" s="4">
        <f t="shared" si="99"/>
        <v>1</v>
      </c>
    </row>
    <row r="1548" spans="1:20" ht="60" x14ac:dyDescent="0.25">
      <c r="A1548" s="3">
        <v>1546</v>
      </c>
      <c r="B1548" s="1" t="s">
        <v>1547</v>
      </c>
      <c r="C1548" s="1" t="s">
        <v>5655</v>
      </c>
      <c r="D1548">
        <v>1000</v>
      </c>
      <c r="E154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s="9">
        <f t="shared" si="96"/>
        <v>41899.212951388887</v>
      </c>
      <c r="L1548" s="9">
        <f t="shared" si="97"/>
        <v>41839.212951388887</v>
      </c>
      <c r="M1548" t="b">
        <v>0</v>
      </c>
      <c r="N1548">
        <v>11</v>
      </c>
      <c r="O1548" t="b">
        <v>0</v>
      </c>
      <c r="P1548" t="s">
        <v>8288</v>
      </c>
      <c r="Q1548" t="s">
        <v>8337</v>
      </c>
      <c r="R1548" t="s">
        <v>8342</v>
      </c>
      <c r="S1548" s="5">
        <f t="shared" si="98"/>
        <v>28.9</v>
      </c>
      <c r="T1548" s="4">
        <f t="shared" si="99"/>
        <v>26.272727272727273</v>
      </c>
    </row>
    <row r="1549" spans="1:20" ht="45" x14ac:dyDescent="0.25">
      <c r="A1549" s="3">
        <v>1547</v>
      </c>
      <c r="B1549" s="1" t="s">
        <v>1548</v>
      </c>
      <c r="C1549" s="1" t="s">
        <v>5656</v>
      </c>
      <c r="D1549">
        <v>20</v>
      </c>
      <c r="E1549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s="9">
        <f t="shared" si="96"/>
        <v>42789.426875000005</v>
      </c>
      <c r="L1549" s="9">
        <f t="shared" si="97"/>
        <v>42782.426875000005</v>
      </c>
      <c r="M1549" t="b">
        <v>0</v>
      </c>
      <c r="N1549">
        <v>0</v>
      </c>
      <c r="O1549" t="b">
        <v>0</v>
      </c>
      <c r="P1549" t="s">
        <v>8288</v>
      </c>
      <c r="Q1549" t="s">
        <v>8337</v>
      </c>
      <c r="R1549" t="s">
        <v>8342</v>
      </c>
      <c r="S1549" s="5">
        <f t="shared" si="98"/>
        <v>0</v>
      </c>
      <c r="T1549" s="4" t="e">
        <f t="shared" si="99"/>
        <v>#DIV/0!</v>
      </c>
    </row>
    <row r="1550" spans="1:20" ht="30" x14ac:dyDescent="0.25">
      <c r="A1550" s="3">
        <v>1548</v>
      </c>
      <c r="B1550" s="1" t="s">
        <v>1549</v>
      </c>
      <c r="C1550" s="1" t="s">
        <v>5657</v>
      </c>
      <c r="D1550">
        <v>700</v>
      </c>
      <c r="E1550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s="9">
        <f t="shared" si="96"/>
        <v>42316.923842592587</v>
      </c>
      <c r="L1550" s="9">
        <f t="shared" si="97"/>
        <v>42286.88217592593</v>
      </c>
      <c r="M1550" t="b">
        <v>0</v>
      </c>
      <c r="N1550">
        <v>1</v>
      </c>
      <c r="O1550" t="b">
        <v>0</v>
      </c>
      <c r="P1550" t="s">
        <v>8288</v>
      </c>
      <c r="Q1550" t="s">
        <v>8337</v>
      </c>
      <c r="R1550" t="s">
        <v>8342</v>
      </c>
      <c r="S1550" s="5">
        <f t="shared" si="98"/>
        <v>8.5714285714285712</v>
      </c>
      <c r="T1550" s="4">
        <f t="shared" si="99"/>
        <v>60</v>
      </c>
    </row>
    <row r="1551" spans="1:20" ht="45" x14ac:dyDescent="0.25">
      <c r="A1551" s="3">
        <v>1549</v>
      </c>
      <c r="B1551" s="1" t="s">
        <v>1550</v>
      </c>
      <c r="C1551" s="1" t="s">
        <v>5658</v>
      </c>
      <c r="D1551">
        <v>500</v>
      </c>
      <c r="E1551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s="9">
        <f t="shared" si="96"/>
        <v>42311.177766203706</v>
      </c>
      <c r="L1551" s="9">
        <f t="shared" si="97"/>
        <v>42281.136099537034</v>
      </c>
      <c r="M1551" t="b">
        <v>0</v>
      </c>
      <c r="N1551">
        <v>6</v>
      </c>
      <c r="O1551" t="b">
        <v>0</v>
      </c>
      <c r="P1551" t="s">
        <v>8288</v>
      </c>
      <c r="Q1551" t="s">
        <v>8337</v>
      </c>
      <c r="R1551" t="s">
        <v>8342</v>
      </c>
      <c r="S1551" s="5">
        <f t="shared" si="98"/>
        <v>34</v>
      </c>
      <c r="T1551" s="4">
        <f t="shared" si="99"/>
        <v>28.333333333333332</v>
      </c>
    </row>
    <row r="1552" spans="1:20" ht="60" x14ac:dyDescent="0.25">
      <c r="A1552" s="3">
        <v>1550</v>
      </c>
      <c r="B1552" s="1" t="s">
        <v>1551</v>
      </c>
      <c r="C1552" s="1" t="s">
        <v>5659</v>
      </c>
      <c r="D1552">
        <v>750</v>
      </c>
      <c r="E1552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s="9">
        <f t="shared" si="96"/>
        <v>42502.449467592596</v>
      </c>
      <c r="L1552" s="9">
        <f t="shared" si="97"/>
        <v>42472.449467592596</v>
      </c>
      <c r="M1552" t="b">
        <v>0</v>
      </c>
      <c r="N1552">
        <v>7</v>
      </c>
      <c r="O1552" t="b">
        <v>0</v>
      </c>
      <c r="P1552" t="s">
        <v>8288</v>
      </c>
      <c r="Q1552" t="s">
        <v>8337</v>
      </c>
      <c r="R1552" t="s">
        <v>8342</v>
      </c>
      <c r="S1552" s="5">
        <f t="shared" si="98"/>
        <v>13.466666666666665</v>
      </c>
      <c r="T1552" s="4">
        <f t="shared" si="99"/>
        <v>14.428571428571429</v>
      </c>
    </row>
    <row r="1553" spans="1:20" ht="60" x14ac:dyDescent="0.25">
      <c r="A1553" s="3">
        <v>1551</v>
      </c>
      <c r="B1553" s="1" t="s">
        <v>1552</v>
      </c>
      <c r="C1553" s="1" t="s">
        <v>5660</v>
      </c>
      <c r="D1553">
        <v>3500</v>
      </c>
      <c r="E1553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s="9">
        <f t="shared" si="96"/>
        <v>42151.824525462958</v>
      </c>
      <c r="L1553" s="9">
        <f t="shared" si="97"/>
        <v>42121.824525462958</v>
      </c>
      <c r="M1553" t="b">
        <v>0</v>
      </c>
      <c r="N1553">
        <v>0</v>
      </c>
      <c r="O1553" t="b">
        <v>0</v>
      </c>
      <c r="P1553" t="s">
        <v>8288</v>
      </c>
      <c r="Q1553" t="s">
        <v>8337</v>
      </c>
      <c r="R1553" t="s">
        <v>8342</v>
      </c>
      <c r="S1553" s="5">
        <f t="shared" si="98"/>
        <v>0</v>
      </c>
      <c r="T1553" s="4" t="e">
        <f t="shared" si="99"/>
        <v>#DIV/0!</v>
      </c>
    </row>
    <row r="1554" spans="1:20" ht="60" x14ac:dyDescent="0.25">
      <c r="A1554" s="3">
        <v>1552</v>
      </c>
      <c r="B1554" s="1" t="s">
        <v>1553</v>
      </c>
      <c r="C1554" s="1" t="s">
        <v>5661</v>
      </c>
      <c r="D1554">
        <v>4300</v>
      </c>
      <c r="E155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s="9">
        <f t="shared" si="96"/>
        <v>41913.165972222225</v>
      </c>
      <c r="L1554" s="9">
        <f t="shared" si="97"/>
        <v>41892.688750000001</v>
      </c>
      <c r="M1554" t="b">
        <v>0</v>
      </c>
      <c r="N1554">
        <v>16</v>
      </c>
      <c r="O1554" t="b">
        <v>0</v>
      </c>
      <c r="P1554" t="s">
        <v>8288</v>
      </c>
      <c r="Q1554" t="s">
        <v>8337</v>
      </c>
      <c r="R1554" t="s">
        <v>8342</v>
      </c>
      <c r="S1554" s="5">
        <f t="shared" si="98"/>
        <v>49.186046511627907</v>
      </c>
      <c r="T1554" s="4">
        <f t="shared" si="99"/>
        <v>132.1875</v>
      </c>
    </row>
    <row r="1555" spans="1:20" ht="45" x14ac:dyDescent="0.25">
      <c r="A1555" s="3">
        <v>1553</v>
      </c>
      <c r="B1555" s="1" t="s">
        <v>1554</v>
      </c>
      <c r="C1555" s="1" t="s">
        <v>5662</v>
      </c>
      <c r="D1555">
        <v>6000</v>
      </c>
      <c r="E155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s="9">
        <f t="shared" si="96"/>
        <v>42249.282951388886</v>
      </c>
      <c r="L1555" s="9">
        <f t="shared" si="97"/>
        <v>42219.282951388886</v>
      </c>
      <c r="M1555" t="b">
        <v>0</v>
      </c>
      <c r="N1555">
        <v>0</v>
      </c>
      <c r="O1555" t="b">
        <v>0</v>
      </c>
      <c r="P1555" t="s">
        <v>8288</v>
      </c>
      <c r="Q1555" t="s">
        <v>8337</v>
      </c>
      <c r="R1555" t="s">
        <v>8342</v>
      </c>
      <c r="S1555" s="5">
        <f t="shared" si="98"/>
        <v>0</v>
      </c>
      <c r="T1555" s="4" t="e">
        <f t="shared" si="99"/>
        <v>#DIV/0!</v>
      </c>
    </row>
    <row r="1556" spans="1:20" ht="60" x14ac:dyDescent="0.25">
      <c r="A1556" s="3">
        <v>1554</v>
      </c>
      <c r="B1556" s="1" t="s">
        <v>1555</v>
      </c>
      <c r="C1556" s="1" t="s">
        <v>5663</v>
      </c>
      <c r="D1556">
        <v>20000</v>
      </c>
      <c r="E155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s="9">
        <f t="shared" si="96"/>
        <v>42218.252199074079</v>
      </c>
      <c r="L1556" s="9">
        <f t="shared" si="97"/>
        <v>42188.252199074079</v>
      </c>
      <c r="M1556" t="b">
        <v>0</v>
      </c>
      <c r="N1556">
        <v>0</v>
      </c>
      <c r="O1556" t="b">
        <v>0</v>
      </c>
      <c r="P1556" t="s">
        <v>8288</v>
      </c>
      <c r="Q1556" t="s">
        <v>8337</v>
      </c>
      <c r="R1556" t="s">
        <v>8342</v>
      </c>
      <c r="S1556" s="5">
        <f t="shared" si="98"/>
        <v>0</v>
      </c>
      <c r="T1556" s="4" t="e">
        <f t="shared" si="99"/>
        <v>#DIV/0!</v>
      </c>
    </row>
    <row r="1557" spans="1:20" ht="45" x14ac:dyDescent="0.25">
      <c r="A1557" s="3">
        <v>1555</v>
      </c>
      <c r="B1557" s="1" t="s">
        <v>1556</v>
      </c>
      <c r="C1557" s="1" t="s">
        <v>5664</v>
      </c>
      <c r="D1557">
        <v>750</v>
      </c>
      <c r="E155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s="9">
        <f t="shared" si="96"/>
        <v>42264.708333333328</v>
      </c>
      <c r="L1557" s="9">
        <f t="shared" si="97"/>
        <v>42241.613796296297</v>
      </c>
      <c r="M1557" t="b">
        <v>0</v>
      </c>
      <c r="N1557">
        <v>0</v>
      </c>
      <c r="O1557" t="b">
        <v>0</v>
      </c>
      <c r="P1557" t="s">
        <v>8288</v>
      </c>
      <c r="Q1557" t="s">
        <v>8337</v>
      </c>
      <c r="R1557" t="s">
        <v>8342</v>
      </c>
      <c r="S1557" s="5">
        <f t="shared" si="98"/>
        <v>0</v>
      </c>
      <c r="T1557" s="4" t="e">
        <f t="shared" si="99"/>
        <v>#DIV/0!</v>
      </c>
    </row>
    <row r="1558" spans="1:20" ht="45" x14ac:dyDescent="0.25">
      <c r="A1558" s="3">
        <v>1556</v>
      </c>
      <c r="B1558" s="1" t="s">
        <v>1557</v>
      </c>
      <c r="C1558" s="1" t="s">
        <v>5665</v>
      </c>
      <c r="D1558">
        <v>1500</v>
      </c>
      <c r="E155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s="9">
        <f t="shared" si="96"/>
        <v>42555.153055555551</v>
      </c>
      <c r="L1558" s="9">
        <f t="shared" si="97"/>
        <v>42525.153055555551</v>
      </c>
      <c r="M1558" t="b">
        <v>0</v>
      </c>
      <c r="N1558">
        <v>12</v>
      </c>
      <c r="O1558" t="b">
        <v>0</v>
      </c>
      <c r="P1558" t="s">
        <v>8288</v>
      </c>
      <c r="Q1558" t="s">
        <v>8337</v>
      </c>
      <c r="R1558" t="s">
        <v>8342</v>
      </c>
      <c r="S1558" s="5">
        <f t="shared" si="98"/>
        <v>45.133333333333333</v>
      </c>
      <c r="T1558" s="4">
        <f t="shared" si="99"/>
        <v>56.416666666666664</v>
      </c>
    </row>
    <row r="1559" spans="1:20" ht="45" x14ac:dyDescent="0.25">
      <c r="A1559" s="3">
        <v>1557</v>
      </c>
      <c r="B1559" s="1" t="s">
        <v>1558</v>
      </c>
      <c r="C1559" s="1" t="s">
        <v>5666</v>
      </c>
      <c r="D1559">
        <v>2500</v>
      </c>
      <c r="E1559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s="9">
        <f t="shared" si="96"/>
        <v>41902.65315972222</v>
      </c>
      <c r="L1559" s="9">
        <f t="shared" si="97"/>
        <v>41871.65315972222</v>
      </c>
      <c r="M1559" t="b">
        <v>0</v>
      </c>
      <c r="N1559">
        <v>1</v>
      </c>
      <c r="O1559" t="b">
        <v>0</v>
      </c>
      <c r="P1559" t="s">
        <v>8288</v>
      </c>
      <c r="Q1559" t="s">
        <v>8337</v>
      </c>
      <c r="R1559" t="s">
        <v>8342</v>
      </c>
      <c r="S1559" s="5">
        <f t="shared" si="98"/>
        <v>4</v>
      </c>
      <c r="T1559" s="4">
        <f t="shared" si="99"/>
        <v>100</v>
      </c>
    </row>
    <row r="1560" spans="1:20" ht="45" x14ac:dyDescent="0.25">
      <c r="A1560" s="3">
        <v>1558</v>
      </c>
      <c r="B1560" s="1" t="s">
        <v>1559</v>
      </c>
      <c r="C1560" s="1" t="s">
        <v>5667</v>
      </c>
      <c r="D1560">
        <v>750</v>
      </c>
      <c r="E1560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s="9">
        <f t="shared" si="96"/>
        <v>42244.508333333331</v>
      </c>
      <c r="L1560" s="9">
        <f t="shared" si="97"/>
        <v>42185.397673611107</v>
      </c>
      <c r="M1560" t="b">
        <v>0</v>
      </c>
      <c r="N1560">
        <v>3</v>
      </c>
      <c r="O1560" t="b">
        <v>0</v>
      </c>
      <c r="P1560" t="s">
        <v>8288</v>
      </c>
      <c r="Q1560" t="s">
        <v>8337</v>
      </c>
      <c r="R1560" t="s">
        <v>8342</v>
      </c>
      <c r="S1560" s="5">
        <f t="shared" si="98"/>
        <v>4.666666666666667</v>
      </c>
      <c r="T1560" s="4">
        <f t="shared" si="99"/>
        <v>11.666666666666666</v>
      </c>
    </row>
    <row r="1561" spans="1:20" ht="45" x14ac:dyDescent="0.25">
      <c r="A1561" s="3">
        <v>1559</v>
      </c>
      <c r="B1561" s="1" t="s">
        <v>1560</v>
      </c>
      <c r="C1561" s="1" t="s">
        <v>5668</v>
      </c>
      <c r="D1561">
        <v>15000</v>
      </c>
      <c r="E1561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s="9">
        <f t="shared" si="96"/>
        <v>42123.05322916666</v>
      </c>
      <c r="L1561" s="9">
        <f t="shared" si="97"/>
        <v>42108.05322916666</v>
      </c>
      <c r="M1561" t="b">
        <v>0</v>
      </c>
      <c r="N1561">
        <v>1</v>
      </c>
      <c r="O1561" t="b">
        <v>0</v>
      </c>
      <c r="P1561" t="s">
        <v>8288</v>
      </c>
      <c r="Q1561" t="s">
        <v>8337</v>
      </c>
      <c r="R1561" t="s">
        <v>8342</v>
      </c>
      <c r="S1561" s="5">
        <f t="shared" si="98"/>
        <v>0.33333333333333337</v>
      </c>
      <c r="T1561" s="4">
        <f t="shared" si="99"/>
        <v>50</v>
      </c>
    </row>
    <row r="1562" spans="1:20" ht="60" x14ac:dyDescent="0.25">
      <c r="A1562" s="3">
        <v>1560</v>
      </c>
      <c r="B1562" s="1" t="s">
        <v>1561</v>
      </c>
      <c r="C1562" s="1" t="s">
        <v>5669</v>
      </c>
      <c r="D1562">
        <v>2500</v>
      </c>
      <c r="E1562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s="9">
        <f t="shared" si="96"/>
        <v>41956.062418981484</v>
      </c>
      <c r="L1562" s="9">
        <f t="shared" si="97"/>
        <v>41936.020752314813</v>
      </c>
      <c r="M1562" t="b">
        <v>0</v>
      </c>
      <c r="N1562">
        <v>4</v>
      </c>
      <c r="O1562" t="b">
        <v>0</v>
      </c>
      <c r="P1562" t="s">
        <v>8288</v>
      </c>
      <c r="Q1562" t="s">
        <v>8337</v>
      </c>
      <c r="R1562" t="s">
        <v>8342</v>
      </c>
      <c r="S1562" s="5">
        <f t="shared" si="98"/>
        <v>3.7600000000000002</v>
      </c>
      <c r="T1562" s="4">
        <f t="shared" si="99"/>
        <v>23.5</v>
      </c>
    </row>
    <row r="1563" spans="1:20" ht="60" x14ac:dyDescent="0.25">
      <c r="A1563" s="3">
        <v>1561</v>
      </c>
      <c r="B1563" s="1" t="s">
        <v>1562</v>
      </c>
      <c r="C1563" s="1" t="s">
        <v>5670</v>
      </c>
      <c r="D1563">
        <v>10000</v>
      </c>
      <c r="E1563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s="9">
        <f t="shared" si="96"/>
        <v>41585.083368055559</v>
      </c>
      <c r="L1563" s="9">
        <f t="shared" si="97"/>
        <v>41555.041701388887</v>
      </c>
      <c r="M1563" t="b">
        <v>0</v>
      </c>
      <c r="N1563">
        <v>1</v>
      </c>
      <c r="O1563" t="b">
        <v>0</v>
      </c>
      <c r="P1563" t="s">
        <v>8289</v>
      </c>
      <c r="Q1563" t="s">
        <v>8321</v>
      </c>
      <c r="R1563" t="s">
        <v>8343</v>
      </c>
      <c r="S1563" s="5">
        <f t="shared" si="98"/>
        <v>0.67</v>
      </c>
      <c r="T1563" s="4">
        <f t="shared" si="99"/>
        <v>67</v>
      </c>
    </row>
    <row r="1564" spans="1:20" ht="60" x14ac:dyDescent="0.25">
      <c r="A1564" s="3">
        <v>1562</v>
      </c>
      <c r="B1564" s="1" t="s">
        <v>1563</v>
      </c>
      <c r="C1564" s="1" t="s">
        <v>5671</v>
      </c>
      <c r="D1564">
        <v>4000</v>
      </c>
      <c r="E156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s="9">
        <f t="shared" si="96"/>
        <v>40149.034722222219</v>
      </c>
      <c r="L1564" s="9">
        <f t="shared" si="97"/>
        <v>40079.566157407404</v>
      </c>
      <c r="M1564" t="b">
        <v>0</v>
      </c>
      <c r="N1564">
        <v>0</v>
      </c>
      <c r="O1564" t="b">
        <v>0</v>
      </c>
      <c r="P1564" t="s">
        <v>8289</v>
      </c>
      <c r="Q1564" t="s">
        <v>8321</v>
      </c>
      <c r="R1564" t="s">
        <v>8343</v>
      </c>
      <c r="S1564" s="5">
        <f t="shared" si="98"/>
        <v>0</v>
      </c>
      <c r="T1564" s="4" t="e">
        <f t="shared" si="99"/>
        <v>#DIV/0!</v>
      </c>
    </row>
    <row r="1565" spans="1:20" ht="45" x14ac:dyDescent="0.25">
      <c r="A1565" s="3">
        <v>1563</v>
      </c>
      <c r="B1565" s="1" t="s">
        <v>1564</v>
      </c>
      <c r="C1565" s="1" t="s">
        <v>5672</v>
      </c>
      <c r="D1565">
        <v>6000</v>
      </c>
      <c r="E156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s="9">
        <f t="shared" si="96"/>
        <v>41712.700821759259</v>
      </c>
      <c r="L1565" s="9">
        <f t="shared" si="97"/>
        <v>41652.742488425924</v>
      </c>
      <c r="M1565" t="b">
        <v>0</v>
      </c>
      <c r="N1565">
        <v>2</v>
      </c>
      <c r="O1565" t="b">
        <v>0</v>
      </c>
      <c r="P1565" t="s">
        <v>8289</v>
      </c>
      <c r="Q1565" t="s">
        <v>8321</v>
      </c>
      <c r="R1565" t="s">
        <v>8343</v>
      </c>
      <c r="S1565" s="5">
        <f t="shared" si="98"/>
        <v>1.4166666666666665</v>
      </c>
      <c r="T1565" s="4">
        <f t="shared" si="99"/>
        <v>42.5</v>
      </c>
    </row>
    <row r="1566" spans="1:20" ht="60" x14ac:dyDescent="0.25">
      <c r="A1566" s="3">
        <v>1564</v>
      </c>
      <c r="B1566" s="1" t="s">
        <v>1565</v>
      </c>
      <c r="C1566" s="1" t="s">
        <v>5673</v>
      </c>
      <c r="D1566">
        <v>10000</v>
      </c>
      <c r="E156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s="9">
        <f t="shared" si="96"/>
        <v>42152.836805555555</v>
      </c>
      <c r="L1566" s="9">
        <f t="shared" si="97"/>
        <v>42121.367002314815</v>
      </c>
      <c r="M1566" t="b">
        <v>0</v>
      </c>
      <c r="N1566">
        <v>1</v>
      </c>
      <c r="O1566" t="b">
        <v>0</v>
      </c>
      <c r="P1566" t="s">
        <v>8289</v>
      </c>
      <c r="Q1566" t="s">
        <v>8321</v>
      </c>
      <c r="R1566" t="s">
        <v>8343</v>
      </c>
      <c r="S1566" s="5">
        <f t="shared" si="98"/>
        <v>0.1</v>
      </c>
      <c r="T1566" s="4">
        <f t="shared" si="99"/>
        <v>10</v>
      </c>
    </row>
    <row r="1567" spans="1:20" ht="60" x14ac:dyDescent="0.25">
      <c r="A1567" s="3">
        <v>1565</v>
      </c>
      <c r="B1567" s="1" t="s">
        <v>1566</v>
      </c>
      <c r="C1567" s="1" t="s">
        <v>5674</v>
      </c>
      <c r="D1567">
        <v>4000</v>
      </c>
      <c r="E156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s="9">
        <f t="shared" si="96"/>
        <v>40702.729872685188</v>
      </c>
      <c r="L1567" s="9">
        <f t="shared" si="97"/>
        <v>40672.729872685188</v>
      </c>
      <c r="M1567" t="b">
        <v>0</v>
      </c>
      <c r="N1567">
        <v>1</v>
      </c>
      <c r="O1567" t="b">
        <v>0</v>
      </c>
      <c r="P1567" t="s">
        <v>8289</v>
      </c>
      <c r="Q1567" t="s">
        <v>8321</v>
      </c>
      <c r="R1567" t="s">
        <v>8343</v>
      </c>
      <c r="S1567" s="5">
        <f t="shared" si="98"/>
        <v>2.5</v>
      </c>
      <c r="T1567" s="4">
        <f t="shared" si="99"/>
        <v>100</v>
      </c>
    </row>
    <row r="1568" spans="1:20" ht="45" x14ac:dyDescent="0.25">
      <c r="A1568" s="3">
        <v>1566</v>
      </c>
      <c r="B1568" s="1" t="s">
        <v>1567</v>
      </c>
      <c r="C1568" s="1" t="s">
        <v>5675</v>
      </c>
      <c r="D1568">
        <v>30000</v>
      </c>
      <c r="E156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s="9">
        <f t="shared" si="96"/>
        <v>42578.916666666672</v>
      </c>
      <c r="L1568" s="9">
        <f t="shared" si="97"/>
        <v>42549.916712962964</v>
      </c>
      <c r="M1568" t="b">
        <v>0</v>
      </c>
      <c r="N1568">
        <v>59</v>
      </c>
      <c r="O1568" t="b">
        <v>0</v>
      </c>
      <c r="P1568" t="s">
        <v>8289</v>
      </c>
      <c r="Q1568" t="s">
        <v>8321</v>
      </c>
      <c r="R1568" t="s">
        <v>8343</v>
      </c>
      <c r="S1568" s="5">
        <f t="shared" si="98"/>
        <v>21.25</v>
      </c>
      <c r="T1568" s="4">
        <f t="shared" si="99"/>
        <v>108.05084745762711</v>
      </c>
    </row>
    <row r="1569" spans="1:20" ht="60" x14ac:dyDescent="0.25">
      <c r="A1569" s="3">
        <v>1567</v>
      </c>
      <c r="B1569" s="1" t="s">
        <v>1568</v>
      </c>
      <c r="C1569" s="1" t="s">
        <v>5676</v>
      </c>
      <c r="D1569">
        <v>8500</v>
      </c>
      <c r="E1569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s="9">
        <f t="shared" si="96"/>
        <v>41687</v>
      </c>
      <c r="L1569" s="9">
        <f t="shared" si="97"/>
        <v>41671.936863425923</v>
      </c>
      <c r="M1569" t="b">
        <v>0</v>
      </c>
      <c r="N1569">
        <v>13</v>
      </c>
      <c r="O1569" t="b">
        <v>0</v>
      </c>
      <c r="P1569" t="s">
        <v>8289</v>
      </c>
      <c r="Q1569" t="s">
        <v>8321</v>
      </c>
      <c r="R1569" t="s">
        <v>8343</v>
      </c>
      <c r="S1569" s="5">
        <f t="shared" si="98"/>
        <v>4.117647058823529</v>
      </c>
      <c r="T1569" s="4">
        <f t="shared" si="99"/>
        <v>26.923076923076923</v>
      </c>
    </row>
    <row r="1570" spans="1:20" ht="45" x14ac:dyDescent="0.25">
      <c r="A1570" s="3">
        <v>1568</v>
      </c>
      <c r="B1570" s="1" t="s">
        <v>1569</v>
      </c>
      <c r="C1570" s="1" t="s">
        <v>5677</v>
      </c>
      <c r="D1570">
        <v>25000</v>
      </c>
      <c r="E1570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s="9">
        <f t="shared" si="96"/>
        <v>41997.062326388885</v>
      </c>
      <c r="L1570" s="9">
        <f t="shared" si="97"/>
        <v>41962.062326388885</v>
      </c>
      <c r="M1570" t="b">
        <v>0</v>
      </c>
      <c r="N1570">
        <v>22</v>
      </c>
      <c r="O1570" t="b">
        <v>0</v>
      </c>
      <c r="P1570" t="s">
        <v>8289</v>
      </c>
      <c r="Q1570" t="s">
        <v>8321</v>
      </c>
      <c r="R1570" t="s">
        <v>8343</v>
      </c>
      <c r="S1570" s="5">
        <f t="shared" si="98"/>
        <v>13.639999999999999</v>
      </c>
      <c r="T1570" s="4">
        <f t="shared" si="99"/>
        <v>155</v>
      </c>
    </row>
    <row r="1571" spans="1:20" ht="15.75" x14ac:dyDescent="0.25">
      <c r="A1571" s="3">
        <v>1569</v>
      </c>
      <c r="B1571" s="1" t="s">
        <v>1570</v>
      </c>
      <c r="C1571" s="1" t="s">
        <v>5678</v>
      </c>
      <c r="D1571">
        <v>30000</v>
      </c>
      <c r="E1571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s="9">
        <f t="shared" si="96"/>
        <v>41419.679560185185</v>
      </c>
      <c r="L1571" s="9">
        <f t="shared" si="97"/>
        <v>41389.679560185185</v>
      </c>
      <c r="M1571" t="b">
        <v>0</v>
      </c>
      <c r="N1571">
        <v>0</v>
      </c>
      <c r="O1571" t="b">
        <v>0</v>
      </c>
      <c r="P1571" t="s">
        <v>8289</v>
      </c>
      <c r="Q1571" t="s">
        <v>8321</v>
      </c>
      <c r="R1571" t="s">
        <v>8343</v>
      </c>
      <c r="S1571" s="5">
        <f t="shared" si="98"/>
        <v>0</v>
      </c>
      <c r="T1571" s="4" t="e">
        <f t="shared" si="99"/>
        <v>#DIV/0!</v>
      </c>
    </row>
    <row r="1572" spans="1:20" ht="30" x14ac:dyDescent="0.25">
      <c r="A1572" s="3">
        <v>1570</v>
      </c>
      <c r="B1572" s="1" t="s">
        <v>1571</v>
      </c>
      <c r="C1572" s="1" t="s">
        <v>5679</v>
      </c>
      <c r="D1572">
        <v>6000</v>
      </c>
      <c r="E1572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s="9">
        <f t="shared" si="96"/>
        <v>42468.771782407406</v>
      </c>
      <c r="L1572" s="9">
        <f t="shared" si="97"/>
        <v>42438.813449074078</v>
      </c>
      <c r="M1572" t="b">
        <v>0</v>
      </c>
      <c r="N1572">
        <v>52</v>
      </c>
      <c r="O1572" t="b">
        <v>0</v>
      </c>
      <c r="P1572" t="s">
        <v>8289</v>
      </c>
      <c r="Q1572" t="s">
        <v>8321</v>
      </c>
      <c r="R1572" t="s">
        <v>8343</v>
      </c>
      <c r="S1572" s="5">
        <f t="shared" si="98"/>
        <v>41.4</v>
      </c>
      <c r="T1572" s="4">
        <f t="shared" si="99"/>
        <v>47.769230769230766</v>
      </c>
    </row>
    <row r="1573" spans="1:20" ht="60" x14ac:dyDescent="0.25">
      <c r="A1573" s="3">
        <v>1571</v>
      </c>
      <c r="B1573" s="1" t="s">
        <v>1572</v>
      </c>
      <c r="C1573" s="1" t="s">
        <v>5680</v>
      </c>
      <c r="D1573">
        <v>12100</v>
      </c>
      <c r="E1573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s="9">
        <f t="shared" si="96"/>
        <v>42174.769479166673</v>
      </c>
      <c r="L1573" s="9">
        <f t="shared" si="97"/>
        <v>42144.769479166673</v>
      </c>
      <c r="M1573" t="b">
        <v>0</v>
      </c>
      <c r="N1573">
        <v>4</v>
      </c>
      <c r="O1573" t="b">
        <v>0</v>
      </c>
      <c r="P1573" t="s">
        <v>8289</v>
      </c>
      <c r="Q1573" t="s">
        <v>8321</v>
      </c>
      <c r="R1573" t="s">
        <v>8343</v>
      </c>
      <c r="S1573" s="5">
        <f t="shared" si="98"/>
        <v>0.66115702479338845</v>
      </c>
      <c r="T1573" s="4">
        <f t="shared" si="99"/>
        <v>20</v>
      </c>
    </row>
    <row r="1574" spans="1:20" ht="60" x14ac:dyDescent="0.25">
      <c r="A1574" s="3">
        <v>1572</v>
      </c>
      <c r="B1574" s="1" t="s">
        <v>1573</v>
      </c>
      <c r="C1574" s="1" t="s">
        <v>5681</v>
      </c>
      <c r="D1574">
        <v>2500</v>
      </c>
      <c r="E157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s="9">
        <f t="shared" si="96"/>
        <v>42428.999305555553</v>
      </c>
      <c r="L1574" s="9">
        <f t="shared" si="97"/>
        <v>42404.033090277779</v>
      </c>
      <c r="M1574" t="b">
        <v>0</v>
      </c>
      <c r="N1574">
        <v>3</v>
      </c>
      <c r="O1574" t="b">
        <v>0</v>
      </c>
      <c r="P1574" t="s">
        <v>8289</v>
      </c>
      <c r="Q1574" t="s">
        <v>8321</v>
      </c>
      <c r="R1574" t="s">
        <v>8343</v>
      </c>
      <c r="S1574" s="5">
        <f t="shared" si="98"/>
        <v>5</v>
      </c>
      <c r="T1574" s="4">
        <f t="shared" si="99"/>
        <v>41.666666666666664</v>
      </c>
    </row>
    <row r="1575" spans="1:20" ht="60" x14ac:dyDescent="0.25">
      <c r="A1575" s="3">
        <v>1573</v>
      </c>
      <c r="B1575" s="1" t="s">
        <v>1574</v>
      </c>
      <c r="C1575" s="1" t="s">
        <v>5682</v>
      </c>
      <c r="D1575">
        <v>9000</v>
      </c>
      <c r="E157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s="9">
        <f t="shared" si="96"/>
        <v>42826.165972222225</v>
      </c>
      <c r="L1575" s="9">
        <f t="shared" si="97"/>
        <v>42786.000023148154</v>
      </c>
      <c r="M1575" t="b">
        <v>0</v>
      </c>
      <c r="N1575">
        <v>3</v>
      </c>
      <c r="O1575" t="b">
        <v>0</v>
      </c>
      <c r="P1575" t="s">
        <v>8289</v>
      </c>
      <c r="Q1575" t="s">
        <v>8321</v>
      </c>
      <c r="R1575" t="s">
        <v>8343</v>
      </c>
      <c r="S1575" s="5">
        <f t="shared" si="98"/>
        <v>2.4777777777777779</v>
      </c>
      <c r="T1575" s="4">
        <f t="shared" si="99"/>
        <v>74.333333333333329</v>
      </c>
    </row>
    <row r="1576" spans="1:20" ht="60" x14ac:dyDescent="0.25">
      <c r="A1576" s="3">
        <v>1574</v>
      </c>
      <c r="B1576" s="1" t="s">
        <v>1575</v>
      </c>
      <c r="C1576" s="1" t="s">
        <v>5683</v>
      </c>
      <c r="D1576">
        <v>10000</v>
      </c>
      <c r="E157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s="9">
        <f t="shared" si="96"/>
        <v>42052.927418981482</v>
      </c>
      <c r="L1576" s="9">
        <f t="shared" si="97"/>
        <v>42017.927418981482</v>
      </c>
      <c r="M1576" t="b">
        <v>0</v>
      </c>
      <c r="N1576">
        <v>6</v>
      </c>
      <c r="O1576" t="b">
        <v>0</v>
      </c>
      <c r="P1576" t="s">
        <v>8289</v>
      </c>
      <c r="Q1576" t="s">
        <v>8321</v>
      </c>
      <c r="R1576" t="s">
        <v>8343</v>
      </c>
      <c r="S1576" s="5">
        <f t="shared" si="98"/>
        <v>5.0599999999999996</v>
      </c>
      <c r="T1576" s="4">
        <f t="shared" si="99"/>
        <v>84.333333333333329</v>
      </c>
    </row>
    <row r="1577" spans="1:20" ht="60" x14ac:dyDescent="0.25">
      <c r="A1577" s="3">
        <v>1575</v>
      </c>
      <c r="B1577" s="1" t="s">
        <v>1576</v>
      </c>
      <c r="C1577" s="1" t="s">
        <v>5684</v>
      </c>
      <c r="D1577">
        <v>10000</v>
      </c>
      <c r="E157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s="9">
        <f t="shared" si="96"/>
        <v>41829.524259259262</v>
      </c>
      <c r="L1577" s="9">
        <f t="shared" si="97"/>
        <v>41799.524259259262</v>
      </c>
      <c r="M1577" t="b">
        <v>0</v>
      </c>
      <c r="N1577">
        <v>35</v>
      </c>
      <c r="O1577" t="b">
        <v>0</v>
      </c>
      <c r="P1577" t="s">
        <v>8289</v>
      </c>
      <c r="Q1577" t="s">
        <v>8321</v>
      </c>
      <c r="R1577" t="s">
        <v>8343</v>
      </c>
      <c r="S1577" s="5">
        <f t="shared" si="98"/>
        <v>22.91</v>
      </c>
      <c r="T1577" s="4">
        <f t="shared" si="99"/>
        <v>65.457142857142856</v>
      </c>
    </row>
    <row r="1578" spans="1:20" ht="45" x14ac:dyDescent="0.25">
      <c r="A1578" s="3">
        <v>1576</v>
      </c>
      <c r="B1578" s="1" t="s">
        <v>1577</v>
      </c>
      <c r="C1578" s="1" t="s">
        <v>5685</v>
      </c>
      <c r="D1578">
        <v>5000</v>
      </c>
      <c r="E157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s="9">
        <f t="shared" si="96"/>
        <v>42185.879259259258</v>
      </c>
      <c r="L1578" s="9">
        <f t="shared" si="97"/>
        <v>42140.879259259258</v>
      </c>
      <c r="M1578" t="b">
        <v>0</v>
      </c>
      <c r="N1578">
        <v>10</v>
      </c>
      <c r="O1578" t="b">
        <v>0</v>
      </c>
      <c r="P1578" t="s">
        <v>8289</v>
      </c>
      <c r="Q1578" t="s">
        <v>8321</v>
      </c>
      <c r="R1578" t="s">
        <v>8343</v>
      </c>
      <c r="S1578" s="5">
        <f t="shared" si="98"/>
        <v>13</v>
      </c>
      <c r="T1578" s="4">
        <f t="shared" si="99"/>
        <v>65</v>
      </c>
    </row>
    <row r="1579" spans="1:20" ht="60" x14ac:dyDescent="0.25">
      <c r="A1579" s="3">
        <v>1577</v>
      </c>
      <c r="B1579" s="1" t="s">
        <v>1578</v>
      </c>
      <c r="C1579" s="1" t="s">
        <v>5686</v>
      </c>
      <c r="D1579">
        <v>10000</v>
      </c>
      <c r="E1579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s="9">
        <f t="shared" si="96"/>
        <v>41114.847777777781</v>
      </c>
      <c r="L1579" s="9">
        <f t="shared" si="97"/>
        <v>41054.847777777781</v>
      </c>
      <c r="M1579" t="b">
        <v>0</v>
      </c>
      <c r="N1579">
        <v>2</v>
      </c>
      <c r="O1579" t="b">
        <v>0</v>
      </c>
      <c r="P1579" t="s">
        <v>8289</v>
      </c>
      <c r="Q1579" t="s">
        <v>8321</v>
      </c>
      <c r="R1579" t="s">
        <v>8343</v>
      </c>
      <c r="S1579" s="5">
        <f t="shared" si="98"/>
        <v>0.54999999999999993</v>
      </c>
      <c r="T1579" s="4">
        <f t="shared" si="99"/>
        <v>27.5</v>
      </c>
    </row>
    <row r="1580" spans="1:20" ht="60" x14ac:dyDescent="0.25">
      <c r="A1580" s="3">
        <v>1578</v>
      </c>
      <c r="B1580" s="1" t="s">
        <v>1579</v>
      </c>
      <c r="C1580" s="1" t="s">
        <v>5687</v>
      </c>
      <c r="D1580">
        <v>1897</v>
      </c>
      <c r="E1580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s="9">
        <f t="shared" si="96"/>
        <v>40423.083333333336</v>
      </c>
      <c r="L1580" s="9">
        <f t="shared" si="97"/>
        <v>40399.065868055557</v>
      </c>
      <c r="M1580" t="b">
        <v>0</v>
      </c>
      <c r="N1580">
        <v>4</v>
      </c>
      <c r="O1580" t="b">
        <v>0</v>
      </c>
      <c r="P1580" t="s">
        <v>8289</v>
      </c>
      <c r="Q1580" t="s">
        <v>8321</v>
      </c>
      <c r="R1580" t="s">
        <v>8343</v>
      </c>
      <c r="S1580" s="5">
        <f t="shared" si="98"/>
        <v>10.806536636794938</v>
      </c>
      <c r="T1580" s="4">
        <f t="shared" si="99"/>
        <v>51.25</v>
      </c>
    </row>
    <row r="1581" spans="1:20" ht="45" x14ac:dyDescent="0.25">
      <c r="A1581" s="3">
        <v>1579</v>
      </c>
      <c r="B1581" s="1" t="s">
        <v>1580</v>
      </c>
      <c r="C1581" s="1" t="s">
        <v>5688</v>
      </c>
      <c r="D1581">
        <v>3333</v>
      </c>
      <c r="E1581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s="9">
        <f t="shared" si="96"/>
        <v>41514.996423611112</v>
      </c>
      <c r="L1581" s="9">
        <f t="shared" si="97"/>
        <v>41481.996423611112</v>
      </c>
      <c r="M1581" t="b">
        <v>0</v>
      </c>
      <c r="N1581">
        <v>2</v>
      </c>
      <c r="O1581" t="b">
        <v>0</v>
      </c>
      <c r="P1581" t="s">
        <v>8289</v>
      </c>
      <c r="Q1581" t="s">
        <v>8321</v>
      </c>
      <c r="R1581" t="s">
        <v>8343</v>
      </c>
      <c r="S1581" s="5">
        <f t="shared" si="98"/>
        <v>0.84008400840084008</v>
      </c>
      <c r="T1581" s="4">
        <f t="shared" si="99"/>
        <v>14</v>
      </c>
    </row>
    <row r="1582" spans="1:20" ht="45" x14ac:dyDescent="0.25">
      <c r="A1582" s="3">
        <v>1580</v>
      </c>
      <c r="B1582" s="1" t="s">
        <v>1581</v>
      </c>
      <c r="C1582" s="1" t="s">
        <v>5689</v>
      </c>
      <c r="D1582">
        <v>1750</v>
      </c>
      <c r="E1582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s="9">
        <f t="shared" si="96"/>
        <v>41050.050069444449</v>
      </c>
      <c r="L1582" s="9">
        <f t="shared" si="97"/>
        <v>40990.050069444449</v>
      </c>
      <c r="M1582" t="b">
        <v>0</v>
      </c>
      <c r="N1582">
        <v>0</v>
      </c>
      <c r="O1582" t="b">
        <v>0</v>
      </c>
      <c r="P1582" t="s">
        <v>8289</v>
      </c>
      <c r="Q1582" t="s">
        <v>8321</v>
      </c>
      <c r="R1582" t="s">
        <v>8343</v>
      </c>
      <c r="S1582" s="5">
        <f t="shared" si="98"/>
        <v>0</v>
      </c>
      <c r="T1582" s="4" t="e">
        <f t="shared" si="99"/>
        <v>#DIV/0!</v>
      </c>
    </row>
    <row r="1583" spans="1:20" ht="60" x14ac:dyDescent="0.25">
      <c r="A1583" s="3">
        <v>1581</v>
      </c>
      <c r="B1583" s="1" t="s">
        <v>1582</v>
      </c>
      <c r="C1583" s="1" t="s">
        <v>5690</v>
      </c>
      <c r="D1583">
        <v>1000</v>
      </c>
      <c r="E1583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s="9">
        <f t="shared" si="96"/>
        <v>42357.448958333334</v>
      </c>
      <c r="L1583" s="9">
        <f t="shared" si="97"/>
        <v>42325.448958333334</v>
      </c>
      <c r="M1583" t="b">
        <v>0</v>
      </c>
      <c r="N1583">
        <v>1</v>
      </c>
      <c r="O1583" t="b">
        <v>0</v>
      </c>
      <c r="P1583" t="s">
        <v>8290</v>
      </c>
      <c r="Q1583" t="s">
        <v>8337</v>
      </c>
      <c r="R1583" t="s">
        <v>8344</v>
      </c>
      <c r="S1583" s="5">
        <f t="shared" si="98"/>
        <v>0.5</v>
      </c>
      <c r="T1583" s="4">
        <f t="shared" si="99"/>
        <v>5</v>
      </c>
    </row>
    <row r="1584" spans="1:20" ht="30" x14ac:dyDescent="0.25">
      <c r="A1584" s="3">
        <v>1582</v>
      </c>
      <c r="B1584" s="1" t="s">
        <v>1583</v>
      </c>
      <c r="C1584" s="1" t="s">
        <v>5691</v>
      </c>
      <c r="D1584">
        <v>1000</v>
      </c>
      <c r="E158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s="9">
        <f t="shared" si="96"/>
        <v>42303.888888888891</v>
      </c>
      <c r="L1584" s="9">
        <f t="shared" si="97"/>
        <v>42246.789965277778</v>
      </c>
      <c r="M1584" t="b">
        <v>0</v>
      </c>
      <c r="N1584">
        <v>3</v>
      </c>
      <c r="O1584" t="b">
        <v>0</v>
      </c>
      <c r="P1584" t="s">
        <v>8290</v>
      </c>
      <c r="Q1584" t="s">
        <v>8337</v>
      </c>
      <c r="R1584" t="s">
        <v>8344</v>
      </c>
      <c r="S1584" s="5">
        <f t="shared" si="98"/>
        <v>9.3000000000000007</v>
      </c>
      <c r="T1584" s="4">
        <f t="shared" si="99"/>
        <v>31</v>
      </c>
    </row>
    <row r="1585" spans="1:20" ht="60" x14ac:dyDescent="0.25">
      <c r="A1585" s="3">
        <v>1583</v>
      </c>
      <c r="B1585" s="1" t="s">
        <v>1584</v>
      </c>
      <c r="C1585" s="1" t="s">
        <v>5692</v>
      </c>
      <c r="D1585">
        <v>20000</v>
      </c>
      <c r="E158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s="9">
        <f t="shared" si="96"/>
        <v>41907.904988425929</v>
      </c>
      <c r="L1585" s="9">
        <f t="shared" si="97"/>
        <v>41877.904988425929</v>
      </c>
      <c r="M1585" t="b">
        <v>0</v>
      </c>
      <c r="N1585">
        <v>1</v>
      </c>
      <c r="O1585" t="b">
        <v>0</v>
      </c>
      <c r="P1585" t="s">
        <v>8290</v>
      </c>
      <c r="Q1585" t="s">
        <v>8337</v>
      </c>
      <c r="R1585" t="s">
        <v>8344</v>
      </c>
      <c r="S1585" s="5">
        <f t="shared" si="98"/>
        <v>7.4999999999999997E-2</v>
      </c>
      <c r="T1585" s="4">
        <f t="shared" si="99"/>
        <v>15</v>
      </c>
    </row>
    <row r="1586" spans="1:20" ht="60" x14ac:dyDescent="0.25">
      <c r="A1586" s="3">
        <v>1584</v>
      </c>
      <c r="B1586" s="1" t="s">
        <v>1585</v>
      </c>
      <c r="C1586" s="1" t="s">
        <v>5693</v>
      </c>
      <c r="D1586">
        <v>1200</v>
      </c>
      <c r="E158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s="9">
        <f t="shared" si="96"/>
        <v>41789.649317129632</v>
      </c>
      <c r="L1586" s="9">
        <f t="shared" si="97"/>
        <v>41779.649317129632</v>
      </c>
      <c r="M1586" t="b">
        <v>0</v>
      </c>
      <c r="N1586">
        <v>0</v>
      </c>
      <c r="O1586" t="b">
        <v>0</v>
      </c>
      <c r="P1586" t="s">
        <v>8290</v>
      </c>
      <c r="Q1586" t="s">
        <v>8337</v>
      </c>
      <c r="R1586" t="s">
        <v>8344</v>
      </c>
      <c r="S1586" s="5">
        <f t="shared" si="98"/>
        <v>0</v>
      </c>
      <c r="T1586" s="4" t="e">
        <f t="shared" si="99"/>
        <v>#DIV/0!</v>
      </c>
    </row>
    <row r="1587" spans="1:20" ht="60" x14ac:dyDescent="0.25">
      <c r="A1587" s="3">
        <v>1585</v>
      </c>
      <c r="B1587" s="1" t="s">
        <v>1586</v>
      </c>
      <c r="C1587" s="1" t="s">
        <v>5694</v>
      </c>
      <c r="D1587">
        <v>2000</v>
      </c>
      <c r="E158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s="9">
        <f t="shared" si="96"/>
        <v>42729.458333333328</v>
      </c>
      <c r="L1587" s="9">
        <f t="shared" si="97"/>
        <v>42707.895462962959</v>
      </c>
      <c r="M1587" t="b">
        <v>0</v>
      </c>
      <c r="N1587">
        <v>12</v>
      </c>
      <c r="O1587" t="b">
        <v>0</v>
      </c>
      <c r="P1587" t="s">
        <v>8290</v>
      </c>
      <c r="Q1587" t="s">
        <v>8337</v>
      </c>
      <c r="R1587" t="s">
        <v>8344</v>
      </c>
      <c r="S1587" s="5">
        <f t="shared" si="98"/>
        <v>79</v>
      </c>
      <c r="T1587" s="4">
        <f t="shared" si="99"/>
        <v>131.66666666666666</v>
      </c>
    </row>
    <row r="1588" spans="1:20" ht="30" x14ac:dyDescent="0.25">
      <c r="A1588" s="3">
        <v>1586</v>
      </c>
      <c r="B1588" s="1" t="s">
        <v>1587</v>
      </c>
      <c r="C1588" s="1" t="s">
        <v>5695</v>
      </c>
      <c r="D1588">
        <v>1500</v>
      </c>
      <c r="E158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s="9">
        <f t="shared" si="96"/>
        <v>42099.062754629631</v>
      </c>
      <c r="L1588" s="9">
        <f t="shared" si="97"/>
        <v>42069.104421296302</v>
      </c>
      <c r="M1588" t="b">
        <v>0</v>
      </c>
      <c r="N1588">
        <v>0</v>
      </c>
      <c r="O1588" t="b">
        <v>0</v>
      </c>
      <c r="P1588" t="s">
        <v>8290</v>
      </c>
      <c r="Q1588" t="s">
        <v>8337</v>
      </c>
      <c r="R1588" t="s">
        <v>8344</v>
      </c>
      <c r="S1588" s="5">
        <f t="shared" si="98"/>
        <v>0</v>
      </c>
      <c r="T1588" s="4" t="e">
        <f t="shared" si="99"/>
        <v>#DIV/0!</v>
      </c>
    </row>
    <row r="1589" spans="1:20" ht="60" x14ac:dyDescent="0.25">
      <c r="A1589" s="3">
        <v>1587</v>
      </c>
      <c r="B1589" s="1" t="s">
        <v>1588</v>
      </c>
      <c r="C1589" s="1" t="s">
        <v>5696</v>
      </c>
      <c r="D1589">
        <v>7500</v>
      </c>
      <c r="E1589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s="9">
        <f t="shared" si="96"/>
        <v>41986.950983796298</v>
      </c>
      <c r="L1589" s="9">
        <f t="shared" si="97"/>
        <v>41956.950983796298</v>
      </c>
      <c r="M1589" t="b">
        <v>0</v>
      </c>
      <c r="N1589">
        <v>1</v>
      </c>
      <c r="O1589" t="b">
        <v>0</v>
      </c>
      <c r="P1589" t="s">
        <v>8290</v>
      </c>
      <c r="Q1589" t="s">
        <v>8337</v>
      </c>
      <c r="R1589" t="s">
        <v>8344</v>
      </c>
      <c r="S1589" s="5">
        <f t="shared" si="98"/>
        <v>1.3333333333333334E-2</v>
      </c>
      <c r="T1589" s="4">
        <f t="shared" si="99"/>
        <v>1</v>
      </c>
    </row>
    <row r="1590" spans="1:20" ht="30" x14ac:dyDescent="0.25">
      <c r="A1590" s="3">
        <v>1588</v>
      </c>
      <c r="B1590" s="1" t="s">
        <v>1589</v>
      </c>
      <c r="C1590" s="1" t="s">
        <v>5697</v>
      </c>
      <c r="D1590">
        <v>516</v>
      </c>
      <c r="E1590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s="9">
        <f t="shared" si="96"/>
        <v>42035.841666666667</v>
      </c>
      <c r="L1590" s="9">
        <f t="shared" si="97"/>
        <v>42005.24998842593</v>
      </c>
      <c r="M1590" t="b">
        <v>0</v>
      </c>
      <c r="N1590">
        <v>0</v>
      </c>
      <c r="O1590" t="b">
        <v>0</v>
      </c>
      <c r="P1590" t="s">
        <v>8290</v>
      </c>
      <c r="Q1590" t="s">
        <v>8337</v>
      </c>
      <c r="R1590" t="s">
        <v>8344</v>
      </c>
      <c r="S1590" s="5">
        <f t="shared" si="98"/>
        <v>0</v>
      </c>
      <c r="T1590" s="4" t="e">
        <f t="shared" si="99"/>
        <v>#DIV/0!</v>
      </c>
    </row>
    <row r="1591" spans="1:20" ht="45" x14ac:dyDescent="0.25">
      <c r="A1591" s="3">
        <v>1589</v>
      </c>
      <c r="B1591" s="1" t="s">
        <v>1590</v>
      </c>
      <c r="C1591" s="1" t="s">
        <v>5698</v>
      </c>
      <c r="D1591">
        <v>1200</v>
      </c>
      <c r="E1591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s="9">
        <f t="shared" si="96"/>
        <v>42286.984791666662</v>
      </c>
      <c r="L1591" s="9">
        <f t="shared" si="97"/>
        <v>42256.984791666662</v>
      </c>
      <c r="M1591" t="b">
        <v>0</v>
      </c>
      <c r="N1591">
        <v>0</v>
      </c>
      <c r="O1591" t="b">
        <v>0</v>
      </c>
      <c r="P1591" t="s">
        <v>8290</v>
      </c>
      <c r="Q1591" t="s">
        <v>8337</v>
      </c>
      <c r="R1591" t="s">
        <v>8344</v>
      </c>
      <c r="S1591" s="5">
        <f t="shared" si="98"/>
        <v>0</v>
      </c>
      <c r="T1591" s="4" t="e">
        <f t="shared" si="99"/>
        <v>#DIV/0!</v>
      </c>
    </row>
    <row r="1592" spans="1:20" ht="15.75" x14ac:dyDescent="0.25">
      <c r="A1592" s="3">
        <v>1590</v>
      </c>
      <c r="B1592" s="1" t="s">
        <v>1591</v>
      </c>
      <c r="C1592" s="1" t="s">
        <v>5699</v>
      </c>
      <c r="D1592">
        <v>60000</v>
      </c>
      <c r="E1592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s="9">
        <f t="shared" si="96"/>
        <v>42270.857222222221</v>
      </c>
      <c r="L1592" s="9">
        <f t="shared" si="97"/>
        <v>42240.857222222221</v>
      </c>
      <c r="M1592" t="b">
        <v>0</v>
      </c>
      <c r="N1592">
        <v>2</v>
      </c>
      <c r="O1592" t="b">
        <v>0</v>
      </c>
      <c r="P1592" t="s">
        <v>8290</v>
      </c>
      <c r="Q1592" t="s">
        <v>8337</v>
      </c>
      <c r="R1592" t="s">
        <v>8344</v>
      </c>
      <c r="S1592" s="5">
        <f t="shared" si="98"/>
        <v>1.7000000000000002</v>
      </c>
      <c r="T1592" s="4">
        <f t="shared" si="99"/>
        <v>510</v>
      </c>
    </row>
    <row r="1593" spans="1:20" ht="60" x14ac:dyDescent="0.25">
      <c r="A1593" s="3">
        <v>1591</v>
      </c>
      <c r="B1593" s="1" t="s">
        <v>1592</v>
      </c>
      <c r="C1593" s="1" t="s">
        <v>5700</v>
      </c>
      <c r="D1593">
        <v>14000</v>
      </c>
      <c r="E1593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s="9">
        <f t="shared" si="96"/>
        <v>42463.68450231482</v>
      </c>
      <c r="L1593" s="9">
        <f t="shared" si="97"/>
        <v>42433.726168981477</v>
      </c>
      <c r="M1593" t="b">
        <v>0</v>
      </c>
      <c r="N1593">
        <v>92</v>
      </c>
      <c r="O1593" t="b">
        <v>0</v>
      </c>
      <c r="P1593" t="s">
        <v>8290</v>
      </c>
      <c r="Q1593" t="s">
        <v>8337</v>
      </c>
      <c r="R1593" t="s">
        <v>8344</v>
      </c>
      <c r="S1593" s="5">
        <f t="shared" si="98"/>
        <v>29.228571428571428</v>
      </c>
      <c r="T1593" s="4">
        <f t="shared" si="99"/>
        <v>44.478260869565219</v>
      </c>
    </row>
    <row r="1594" spans="1:20" ht="30" x14ac:dyDescent="0.25">
      <c r="A1594" s="3">
        <v>1592</v>
      </c>
      <c r="B1594" s="1" t="s">
        <v>1593</v>
      </c>
      <c r="C1594" s="1" t="s">
        <v>5701</v>
      </c>
      <c r="D1594">
        <v>25</v>
      </c>
      <c r="E159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s="9">
        <f t="shared" si="96"/>
        <v>42091.031076388885</v>
      </c>
      <c r="L1594" s="9">
        <f t="shared" si="97"/>
        <v>42046.072743055556</v>
      </c>
      <c r="M1594" t="b">
        <v>0</v>
      </c>
      <c r="N1594">
        <v>0</v>
      </c>
      <c r="O1594" t="b">
        <v>0</v>
      </c>
      <c r="P1594" t="s">
        <v>8290</v>
      </c>
      <c r="Q1594" t="s">
        <v>8337</v>
      </c>
      <c r="R1594" t="s">
        <v>8344</v>
      </c>
      <c r="S1594" s="5">
        <f t="shared" si="98"/>
        <v>0</v>
      </c>
      <c r="T1594" s="4" t="e">
        <f t="shared" si="99"/>
        <v>#DIV/0!</v>
      </c>
    </row>
    <row r="1595" spans="1:20" ht="45" x14ac:dyDescent="0.25">
      <c r="A1595" s="3">
        <v>1593</v>
      </c>
      <c r="B1595" s="1" t="s">
        <v>1594</v>
      </c>
      <c r="C1595" s="1" t="s">
        <v>5702</v>
      </c>
      <c r="D1595">
        <v>22000</v>
      </c>
      <c r="E159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s="9">
        <f t="shared" si="96"/>
        <v>42063.845543981486</v>
      </c>
      <c r="L1595" s="9">
        <f t="shared" si="97"/>
        <v>42033.845543981486</v>
      </c>
      <c r="M1595" t="b">
        <v>0</v>
      </c>
      <c r="N1595">
        <v>3</v>
      </c>
      <c r="O1595" t="b">
        <v>0</v>
      </c>
      <c r="P1595" t="s">
        <v>8290</v>
      </c>
      <c r="Q1595" t="s">
        <v>8337</v>
      </c>
      <c r="R1595" t="s">
        <v>8344</v>
      </c>
      <c r="S1595" s="5">
        <f t="shared" si="98"/>
        <v>1.3636363636363637E-2</v>
      </c>
      <c r="T1595" s="4">
        <f t="shared" si="99"/>
        <v>1</v>
      </c>
    </row>
    <row r="1596" spans="1:20" ht="45" x14ac:dyDescent="0.25">
      <c r="A1596" s="3">
        <v>1594</v>
      </c>
      <c r="B1596" s="1" t="s">
        <v>1595</v>
      </c>
      <c r="C1596" s="1" t="s">
        <v>5703</v>
      </c>
      <c r="D1596">
        <v>1000</v>
      </c>
      <c r="E159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s="9">
        <f t="shared" si="96"/>
        <v>42505.681249999994</v>
      </c>
      <c r="L1596" s="9">
        <f t="shared" si="97"/>
        <v>42445.712754629625</v>
      </c>
      <c r="M1596" t="b">
        <v>0</v>
      </c>
      <c r="N1596">
        <v>10</v>
      </c>
      <c r="O1596" t="b">
        <v>0</v>
      </c>
      <c r="P1596" t="s">
        <v>8290</v>
      </c>
      <c r="Q1596" t="s">
        <v>8337</v>
      </c>
      <c r="R1596" t="s">
        <v>8344</v>
      </c>
      <c r="S1596" s="5">
        <f t="shared" si="98"/>
        <v>20.5</v>
      </c>
      <c r="T1596" s="4">
        <f t="shared" si="99"/>
        <v>20.5</v>
      </c>
    </row>
    <row r="1597" spans="1:20" ht="45" x14ac:dyDescent="0.25">
      <c r="A1597" s="3">
        <v>1595</v>
      </c>
      <c r="B1597" s="1" t="s">
        <v>1596</v>
      </c>
      <c r="C1597" s="1" t="s">
        <v>5704</v>
      </c>
      <c r="D1597">
        <v>100000</v>
      </c>
      <c r="E159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s="9">
        <f t="shared" si="96"/>
        <v>41808.842361111114</v>
      </c>
      <c r="L1597" s="9">
        <f t="shared" si="97"/>
        <v>41780.050092592595</v>
      </c>
      <c r="M1597" t="b">
        <v>0</v>
      </c>
      <c r="N1597">
        <v>7</v>
      </c>
      <c r="O1597" t="b">
        <v>0</v>
      </c>
      <c r="P1597" t="s">
        <v>8290</v>
      </c>
      <c r="Q1597" t="s">
        <v>8337</v>
      </c>
      <c r="R1597" t="s">
        <v>8344</v>
      </c>
      <c r="S1597" s="5">
        <f t="shared" si="98"/>
        <v>0.27999999999999997</v>
      </c>
      <c r="T1597" s="4">
        <f t="shared" si="99"/>
        <v>40</v>
      </c>
    </row>
    <row r="1598" spans="1:20" ht="45" x14ac:dyDescent="0.25">
      <c r="A1598" s="3">
        <v>1596</v>
      </c>
      <c r="B1598" s="1" t="s">
        <v>1597</v>
      </c>
      <c r="C1598" s="1" t="s">
        <v>5705</v>
      </c>
      <c r="D1598">
        <v>3250</v>
      </c>
      <c r="E159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s="9">
        <f t="shared" si="96"/>
        <v>41986.471863425926</v>
      </c>
      <c r="L1598" s="9">
        <f t="shared" si="97"/>
        <v>41941.430196759262</v>
      </c>
      <c r="M1598" t="b">
        <v>0</v>
      </c>
      <c r="N1598">
        <v>3</v>
      </c>
      <c r="O1598" t="b">
        <v>0</v>
      </c>
      <c r="P1598" t="s">
        <v>8290</v>
      </c>
      <c r="Q1598" t="s">
        <v>8337</v>
      </c>
      <c r="R1598" t="s">
        <v>8344</v>
      </c>
      <c r="S1598" s="5">
        <f t="shared" si="98"/>
        <v>2.3076923076923079</v>
      </c>
      <c r="T1598" s="4">
        <f t="shared" si="99"/>
        <v>25</v>
      </c>
    </row>
    <row r="1599" spans="1:20" ht="45" x14ac:dyDescent="0.25">
      <c r="A1599" s="3">
        <v>1597</v>
      </c>
      <c r="B1599" s="1" t="s">
        <v>1598</v>
      </c>
      <c r="C1599" s="1" t="s">
        <v>5706</v>
      </c>
      <c r="D1599">
        <v>15000</v>
      </c>
      <c r="E1599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s="9">
        <f t="shared" si="96"/>
        <v>42633.354131944448</v>
      </c>
      <c r="L1599" s="9">
        <f t="shared" si="97"/>
        <v>42603.354131944448</v>
      </c>
      <c r="M1599" t="b">
        <v>0</v>
      </c>
      <c r="N1599">
        <v>0</v>
      </c>
      <c r="O1599" t="b">
        <v>0</v>
      </c>
      <c r="P1599" t="s">
        <v>8290</v>
      </c>
      <c r="Q1599" t="s">
        <v>8337</v>
      </c>
      <c r="R1599" t="s">
        <v>8344</v>
      </c>
      <c r="S1599" s="5">
        <f t="shared" si="98"/>
        <v>0</v>
      </c>
      <c r="T1599" s="4" t="e">
        <f t="shared" si="99"/>
        <v>#DIV/0!</v>
      </c>
    </row>
    <row r="1600" spans="1:20" ht="60" x14ac:dyDescent="0.25">
      <c r="A1600" s="3">
        <v>1598</v>
      </c>
      <c r="B1600" s="1" t="s">
        <v>1599</v>
      </c>
      <c r="C1600" s="1" t="s">
        <v>5707</v>
      </c>
      <c r="D1600">
        <v>800</v>
      </c>
      <c r="E1600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s="9">
        <f t="shared" si="96"/>
        <v>42211.667337962965</v>
      </c>
      <c r="L1600" s="9">
        <f t="shared" si="97"/>
        <v>42151.667337962965</v>
      </c>
      <c r="M1600" t="b">
        <v>0</v>
      </c>
      <c r="N1600">
        <v>1</v>
      </c>
      <c r="O1600" t="b">
        <v>0</v>
      </c>
      <c r="P1600" t="s">
        <v>8290</v>
      </c>
      <c r="Q1600" t="s">
        <v>8337</v>
      </c>
      <c r="R1600" t="s">
        <v>8344</v>
      </c>
      <c r="S1600" s="5">
        <f t="shared" si="98"/>
        <v>0.125</v>
      </c>
      <c r="T1600" s="4">
        <f t="shared" si="99"/>
        <v>1</v>
      </c>
    </row>
    <row r="1601" spans="1:20" ht="45" x14ac:dyDescent="0.25">
      <c r="A1601" s="3">
        <v>1599</v>
      </c>
      <c r="B1601" s="1" t="s">
        <v>1600</v>
      </c>
      <c r="C1601" s="1" t="s">
        <v>5708</v>
      </c>
      <c r="D1601">
        <v>500</v>
      </c>
      <c r="E1601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s="9">
        <f t="shared" si="96"/>
        <v>42468.497407407413</v>
      </c>
      <c r="L1601" s="9">
        <f t="shared" si="97"/>
        <v>42438.53907407407</v>
      </c>
      <c r="M1601" t="b">
        <v>0</v>
      </c>
      <c r="N1601">
        <v>0</v>
      </c>
      <c r="O1601" t="b">
        <v>0</v>
      </c>
      <c r="P1601" t="s">
        <v>8290</v>
      </c>
      <c r="Q1601" t="s">
        <v>8337</v>
      </c>
      <c r="R1601" t="s">
        <v>8344</v>
      </c>
      <c r="S1601" s="5">
        <f t="shared" si="98"/>
        <v>0</v>
      </c>
      <c r="T1601" s="4" t="e">
        <f t="shared" si="99"/>
        <v>#DIV/0!</v>
      </c>
    </row>
    <row r="1602" spans="1:20" ht="60" x14ac:dyDescent="0.25">
      <c r="A1602" s="3">
        <v>1600</v>
      </c>
      <c r="B1602" s="1" t="s">
        <v>1601</v>
      </c>
      <c r="C1602" s="1" t="s">
        <v>5709</v>
      </c>
      <c r="D1602">
        <v>5000</v>
      </c>
      <c r="E1602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s="9">
        <f t="shared" si="96"/>
        <v>41835.21597222222</v>
      </c>
      <c r="L1602" s="9">
        <f t="shared" si="97"/>
        <v>41791.057314814818</v>
      </c>
      <c r="M1602" t="b">
        <v>0</v>
      </c>
      <c r="N1602">
        <v>9</v>
      </c>
      <c r="O1602" t="b">
        <v>0</v>
      </c>
      <c r="P1602" t="s">
        <v>8290</v>
      </c>
      <c r="Q1602" t="s">
        <v>8337</v>
      </c>
      <c r="R1602" t="s">
        <v>8344</v>
      </c>
      <c r="S1602" s="5">
        <f t="shared" si="98"/>
        <v>7.3400000000000007</v>
      </c>
      <c r="T1602" s="4">
        <f t="shared" si="99"/>
        <v>40.777777777777779</v>
      </c>
    </row>
    <row r="1603" spans="1:20" ht="45" x14ac:dyDescent="0.25">
      <c r="A1603" s="3">
        <v>1601</v>
      </c>
      <c r="B1603" s="1" t="s">
        <v>1602</v>
      </c>
      <c r="C1603" s="1" t="s">
        <v>5710</v>
      </c>
      <c r="D1603">
        <v>2500</v>
      </c>
      <c r="E1603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s="9">
        <f t="shared" ref="K1603:K1666" si="100">(((I1603/60)/60)/24)+DATE(1970,1,1)</f>
        <v>40668.092974537038</v>
      </c>
      <c r="L1603" s="9">
        <f t="shared" ref="L1603:L1666" si="101">(((J1603/60)/60)/24)+DATE(1970,1,1)</f>
        <v>40638.092974537038</v>
      </c>
      <c r="M1603" t="b">
        <v>0</v>
      </c>
      <c r="N1603">
        <v>56</v>
      </c>
      <c r="O1603" t="b">
        <v>1</v>
      </c>
      <c r="P1603" t="s">
        <v>8275</v>
      </c>
      <c r="Q1603" t="s">
        <v>8324</v>
      </c>
      <c r="R1603" t="s">
        <v>8325</v>
      </c>
      <c r="S1603" s="5">
        <f t="shared" ref="S1603:S1666" si="102">+(E1603/D1603)*100</f>
        <v>108.2492</v>
      </c>
      <c r="T1603" s="4">
        <f t="shared" ref="T1603:T1666" si="103">+E1603/N1603</f>
        <v>48.325535714285714</v>
      </c>
    </row>
    <row r="1604" spans="1:20" ht="45" x14ac:dyDescent="0.25">
      <c r="A1604" s="3">
        <v>1602</v>
      </c>
      <c r="B1604" s="1" t="s">
        <v>1603</v>
      </c>
      <c r="C1604" s="1" t="s">
        <v>5711</v>
      </c>
      <c r="D1604">
        <v>1500</v>
      </c>
      <c r="E160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s="9">
        <f t="shared" si="100"/>
        <v>40830.958333333336</v>
      </c>
      <c r="L1604" s="9">
        <f t="shared" si="101"/>
        <v>40788.297650462962</v>
      </c>
      <c r="M1604" t="b">
        <v>0</v>
      </c>
      <c r="N1604">
        <v>32</v>
      </c>
      <c r="O1604" t="b">
        <v>1</v>
      </c>
      <c r="P1604" t="s">
        <v>8275</v>
      </c>
      <c r="Q1604" t="s">
        <v>8324</v>
      </c>
      <c r="R1604" t="s">
        <v>8325</v>
      </c>
      <c r="S1604" s="5">
        <f t="shared" si="102"/>
        <v>100.16666666666667</v>
      </c>
      <c r="T1604" s="4">
        <f t="shared" si="103"/>
        <v>46.953125</v>
      </c>
    </row>
    <row r="1605" spans="1:20" ht="45" x14ac:dyDescent="0.25">
      <c r="A1605" s="3">
        <v>1603</v>
      </c>
      <c r="B1605" s="1" t="s">
        <v>1604</v>
      </c>
      <c r="C1605" s="1" t="s">
        <v>5712</v>
      </c>
      <c r="D1605">
        <v>2000</v>
      </c>
      <c r="E160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s="9">
        <f t="shared" si="100"/>
        <v>40936.169664351852</v>
      </c>
      <c r="L1605" s="9">
        <f t="shared" si="101"/>
        <v>40876.169664351852</v>
      </c>
      <c r="M1605" t="b">
        <v>0</v>
      </c>
      <c r="N1605">
        <v>30</v>
      </c>
      <c r="O1605" t="b">
        <v>1</v>
      </c>
      <c r="P1605" t="s">
        <v>8275</v>
      </c>
      <c r="Q1605" t="s">
        <v>8324</v>
      </c>
      <c r="R1605" t="s">
        <v>8325</v>
      </c>
      <c r="S1605" s="5">
        <f t="shared" si="102"/>
        <v>100.03299999999999</v>
      </c>
      <c r="T1605" s="4">
        <f t="shared" si="103"/>
        <v>66.688666666666663</v>
      </c>
    </row>
    <row r="1606" spans="1:20" ht="60" x14ac:dyDescent="0.25">
      <c r="A1606" s="3">
        <v>1604</v>
      </c>
      <c r="B1606" s="1" t="s">
        <v>1605</v>
      </c>
      <c r="C1606" s="1" t="s">
        <v>5713</v>
      </c>
      <c r="D1606">
        <v>2800</v>
      </c>
      <c r="E160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s="9">
        <f t="shared" si="100"/>
        <v>40985.80364583333</v>
      </c>
      <c r="L1606" s="9">
        <f t="shared" si="101"/>
        <v>40945.845312500001</v>
      </c>
      <c r="M1606" t="b">
        <v>0</v>
      </c>
      <c r="N1606">
        <v>70</v>
      </c>
      <c r="O1606" t="b">
        <v>1</v>
      </c>
      <c r="P1606" t="s">
        <v>8275</v>
      </c>
      <c r="Q1606" t="s">
        <v>8324</v>
      </c>
      <c r="R1606" t="s">
        <v>8325</v>
      </c>
      <c r="S1606" s="5">
        <f t="shared" si="102"/>
        <v>122.10714285714286</v>
      </c>
      <c r="T1606" s="4">
        <f t="shared" si="103"/>
        <v>48.842857142857142</v>
      </c>
    </row>
    <row r="1607" spans="1:20" ht="60" x14ac:dyDescent="0.25">
      <c r="A1607" s="3">
        <v>1605</v>
      </c>
      <c r="B1607" s="1" t="s">
        <v>1606</v>
      </c>
      <c r="C1607" s="1" t="s">
        <v>5714</v>
      </c>
      <c r="D1607">
        <v>6000</v>
      </c>
      <c r="E160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s="9">
        <f t="shared" si="100"/>
        <v>40756.291666666664</v>
      </c>
      <c r="L1607" s="9">
        <f t="shared" si="101"/>
        <v>40747.012881944444</v>
      </c>
      <c r="M1607" t="b">
        <v>0</v>
      </c>
      <c r="N1607">
        <v>44</v>
      </c>
      <c r="O1607" t="b">
        <v>1</v>
      </c>
      <c r="P1607" t="s">
        <v>8275</v>
      </c>
      <c r="Q1607" t="s">
        <v>8324</v>
      </c>
      <c r="R1607" t="s">
        <v>8325</v>
      </c>
      <c r="S1607" s="5">
        <f t="shared" si="102"/>
        <v>100.69333333333334</v>
      </c>
      <c r="T1607" s="4">
        <f t="shared" si="103"/>
        <v>137.30909090909091</v>
      </c>
    </row>
    <row r="1608" spans="1:20" ht="60" x14ac:dyDescent="0.25">
      <c r="A1608" s="3">
        <v>1606</v>
      </c>
      <c r="B1608" s="1" t="s">
        <v>1607</v>
      </c>
      <c r="C1608" s="1" t="s">
        <v>5715</v>
      </c>
      <c r="D1608">
        <v>8000</v>
      </c>
      <c r="E160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s="9">
        <f t="shared" si="100"/>
        <v>40626.069884259261</v>
      </c>
      <c r="L1608" s="9">
        <f t="shared" si="101"/>
        <v>40536.111550925925</v>
      </c>
      <c r="M1608" t="b">
        <v>0</v>
      </c>
      <c r="N1608">
        <v>92</v>
      </c>
      <c r="O1608" t="b">
        <v>1</v>
      </c>
      <c r="P1608" t="s">
        <v>8275</v>
      </c>
      <c r="Q1608" t="s">
        <v>8324</v>
      </c>
      <c r="R1608" t="s">
        <v>8325</v>
      </c>
      <c r="S1608" s="5">
        <f t="shared" si="102"/>
        <v>101.004125</v>
      </c>
      <c r="T1608" s="4">
        <f t="shared" si="103"/>
        <v>87.829673913043479</v>
      </c>
    </row>
    <row r="1609" spans="1:20" ht="45" x14ac:dyDescent="0.25">
      <c r="A1609" s="3">
        <v>1607</v>
      </c>
      <c r="B1609" s="1" t="s">
        <v>1608</v>
      </c>
      <c r="C1609" s="1" t="s">
        <v>5716</v>
      </c>
      <c r="D1609">
        <v>10000</v>
      </c>
      <c r="E1609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s="9">
        <f t="shared" si="100"/>
        <v>41074.80846064815</v>
      </c>
      <c r="L1609" s="9">
        <f t="shared" si="101"/>
        <v>41053.80846064815</v>
      </c>
      <c r="M1609" t="b">
        <v>0</v>
      </c>
      <c r="N1609">
        <v>205</v>
      </c>
      <c r="O1609" t="b">
        <v>1</v>
      </c>
      <c r="P1609" t="s">
        <v>8275</v>
      </c>
      <c r="Q1609" t="s">
        <v>8324</v>
      </c>
      <c r="R1609" t="s">
        <v>8325</v>
      </c>
      <c r="S1609" s="5">
        <f t="shared" si="102"/>
        <v>145.11000000000001</v>
      </c>
      <c r="T1609" s="4">
        <f t="shared" si="103"/>
        <v>70.785365853658533</v>
      </c>
    </row>
    <row r="1610" spans="1:20" ht="45" x14ac:dyDescent="0.25">
      <c r="A1610" s="3">
        <v>1608</v>
      </c>
      <c r="B1610" s="1" t="s">
        <v>1609</v>
      </c>
      <c r="C1610" s="1" t="s">
        <v>5717</v>
      </c>
      <c r="D1610">
        <v>1200</v>
      </c>
      <c r="E1610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s="9">
        <f t="shared" si="100"/>
        <v>41640.226388888892</v>
      </c>
      <c r="L1610" s="9">
        <f t="shared" si="101"/>
        <v>41607.83085648148</v>
      </c>
      <c r="M1610" t="b">
        <v>0</v>
      </c>
      <c r="N1610">
        <v>23</v>
      </c>
      <c r="O1610" t="b">
        <v>1</v>
      </c>
      <c r="P1610" t="s">
        <v>8275</v>
      </c>
      <c r="Q1610" t="s">
        <v>8324</v>
      </c>
      <c r="R1610" t="s">
        <v>8325</v>
      </c>
      <c r="S1610" s="5">
        <f t="shared" si="102"/>
        <v>101.25</v>
      </c>
      <c r="T1610" s="4">
        <f t="shared" si="103"/>
        <v>52.826086956521742</v>
      </c>
    </row>
    <row r="1611" spans="1:20" ht="45" x14ac:dyDescent="0.25">
      <c r="A1611" s="3">
        <v>1609</v>
      </c>
      <c r="B1611" s="1" t="s">
        <v>1610</v>
      </c>
      <c r="C1611" s="1" t="s">
        <v>5718</v>
      </c>
      <c r="D1611">
        <v>1500</v>
      </c>
      <c r="E1611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s="9">
        <f t="shared" si="100"/>
        <v>40849.333333333336</v>
      </c>
      <c r="L1611" s="9">
        <f t="shared" si="101"/>
        <v>40796.001261574071</v>
      </c>
      <c r="M1611" t="b">
        <v>0</v>
      </c>
      <c r="N1611">
        <v>4</v>
      </c>
      <c r="O1611" t="b">
        <v>1</v>
      </c>
      <c r="P1611" t="s">
        <v>8275</v>
      </c>
      <c r="Q1611" t="s">
        <v>8324</v>
      </c>
      <c r="R1611" t="s">
        <v>8325</v>
      </c>
      <c r="S1611" s="5">
        <f t="shared" si="102"/>
        <v>118.33333333333333</v>
      </c>
      <c r="T1611" s="4">
        <f t="shared" si="103"/>
        <v>443.75</v>
      </c>
    </row>
    <row r="1612" spans="1:20" ht="30" x14ac:dyDescent="0.25">
      <c r="A1612" s="3">
        <v>1610</v>
      </c>
      <c r="B1612" s="1" t="s">
        <v>1611</v>
      </c>
      <c r="C1612" s="1" t="s">
        <v>5719</v>
      </c>
      <c r="D1612">
        <v>2000</v>
      </c>
      <c r="E1612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s="9">
        <f t="shared" si="100"/>
        <v>41258.924884259257</v>
      </c>
      <c r="L1612" s="9">
        <f t="shared" si="101"/>
        <v>41228.924884259257</v>
      </c>
      <c r="M1612" t="b">
        <v>0</v>
      </c>
      <c r="N1612">
        <v>112</v>
      </c>
      <c r="O1612" t="b">
        <v>1</v>
      </c>
      <c r="P1612" t="s">
        <v>8275</v>
      </c>
      <c r="Q1612" t="s">
        <v>8324</v>
      </c>
      <c r="R1612" t="s">
        <v>8325</v>
      </c>
      <c r="S1612" s="5">
        <f t="shared" si="102"/>
        <v>271.85000000000002</v>
      </c>
      <c r="T1612" s="4">
        <f t="shared" si="103"/>
        <v>48.544642857142854</v>
      </c>
    </row>
    <row r="1613" spans="1:20" ht="15.75" x14ac:dyDescent="0.25">
      <c r="A1613" s="3">
        <v>1611</v>
      </c>
      <c r="B1613" s="1" t="s">
        <v>1612</v>
      </c>
      <c r="C1613" s="1" t="s">
        <v>5720</v>
      </c>
      <c r="D1613">
        <v>800</v>
      </c>
      <c r="E1613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s="9">
        <f t="shared" si="100"/>
        <v>41430.00037037037</v>
      </c>
      <c r="L1613" s="9">
        <f t="shared" si="101"/>
        <v>41409.00037037037</v>
      </c>
      <c r="M1613" t="b">
        <v>0</v>
      </c>
      <c r="N1613">
        <v>27</v>
      </c>
      <c r="O1613" t="b">
        <v>1</v>
      </c>
      <c r="P1613" t="s">
        <v>8275</v>
      </c>
      <c r="Q1613" t="s">
        <v>8324</v>
      </c>
      <c r="R1613" t="s">
        <v>8325</v>
      </c>
      <c r="S1613" s="5">
        <f t="shared" si="102"/>
        <v>125.125</v>
      </c>
      <c r="T1613" s="4">
        <f t="shared" si="103"/>
        <v>37.074074074074076</v>
      </c>
    </row>
    <row r="1614" spans="1:20" ht="45" x14ac:dyDescent="0.25">
      <c r="A1614" s="3">
        <v>1612</v>
      </c>
      <c r="B1614" s="1" t="s">
        <v>1613</v>
      </c>
      <c r="C1614" s="1" t="s">
        <v>5721</v>
      </c>
      <c r="D1614">
        <v>500</v>
      </c>
      <c r="E161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s="9">
        <f t="shared" si="100"/>
        <v>41276.874814814815</v>
      </c>
      <c r="L1614" s="9">
        <f t="shared" si="101"/>
        <v>41246.874814814815</v>
      </c>
      <c r="M1614" t="b">
        <v>0</v>
      </c>
      <c r="N1614">
        <v>11</v>
      </c>
      <c r="O1614" t="b">
        <v>1</v>
      </c>
      <c r="P1614" t="s">
        <v>8275</v>
      </c>
      <c r="Q1614" t="s">
        <v>8324</v>
      </c>
      <c r="R1614" t="s">
        <v>8325</v>
      </c>
      <c r="S1614" s="5">
        <f t="shared" si="102"/>
        <v>110.00000000000001</v>
      </c>
      <c r="T1614" s="4">
        <f t="shared" si="103"/>
        <v>50</v>
      </c>
    </row>
    <row r="1615" spans="1:20" ht="60" x14ac:dyDescent="0.25">
      <c r="A1615" s="3">
        <v>1613</v>
      </c>
      <c r="B1615" s="1" t="s">
        <v>1614</v>
      </c>
      <c r="C1615" s="1" t="s">
        <v>5722</v>
      </c>
      <c r="D1615">
        <v>1000</v>
      </c>
      <c r="E161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s="9">
        <f t="shared" si="100"/>
        <v>41112.069467592592</v>
      </c>
      <c r="L1615" s="9">
        <f t="shared" si="101"/>
        <v>41082.069467592592</v>
      </c>
      <c r="M1615" t="b">
        <v>0</v>
      </c>
      <c r="N1615">
        <v>26</v>
      </c>
      <c r="O1615" t="b">
        <v>1</v>
      </c>
      <c r="P1615" t="s">
        <v>8275</v>
      </c>
      <c r="Q1615" t="s">
        <v>8324</v>
      </c>
      <c r="R1615" t="s">
        <v>8325</v>
      </c>
      <c r="S1615" s="5">
        <f t="shared" si="102"/>
        <v>101.49999999999999</v>
      </c>
      <c r="T1615" s="4">
        <f t="shared" si="103"/>
        <v>39.03846153846154</v>
      </c>
    </row>
    <row r="1616" spans="1:20" ht="60" x14ac:dyDescent="0.25">
      <c r="A1616" s="3">
        <v>1614</v>
      </c>
      <c r="B1616" s="1" t="s">
        <v>1615</v>
      </c>
      <c r="C1616" s="1" t="s">
        <v>5723</v>
      </c>
      <c r="D1616">
        <v>5000</v>
      </c>
      <c r="E161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s="9">
        <f t="shared" si="100"/>
        <v>41854.708333333336</v>
      </c>
      <c r="L1616" s="9">
        <f t="shared" si="101"/>
        <v>41794.981122685182</v>
      </c>
      <c r="M1616" t="b">
        <v>0</v>
      </c>
      <c r="N1616">
        <v>77</v>
      </c>
      <c r="O1616" t="b">
        <v>1</v>
      </c>
      <c r="P1616" t="s">
        <v>8275</v>
      </c>
      <c r="Q1616" t="s">
        <v>8324</v>
      </c>
      <c r="R1616" t="s">
        <v>8325</v>
      </c>
      <c r="S1616" s="5">
        <f t="shared" si="102"/>
        <v>102.69999999999999</v>
      </c>
      <c r="T1616" s="4">
        <f t="shared" si="103"/>
        <v>66.688311688311686</v>
      </c>
    </row>
    <row r="1617" spans="1:20" ht="45" x14ac:dyDescent="0.25">
      <c r="A1617" s="3">
        <v>1615</v>
      </c>
      <c r="B1617" s="1" t="s">
        <v>1616</v>
      </c>
      <c r="C1617" s="1" t="s">
        <v>5724</v>
      </c>
      <c r="D1617">
        <v>8000</v>
      </c>
      <c r="E161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s="9">
        <f t="shared" si="100"/>
        <v>40890.092546296299</v>
      </c>
      <c r="L1617" s="9">
        <f t="shared" si="101"/>
        <v>40845.050879629627</v>
      </c>
      <c r="M1617" t="b">
        <v>0</v>
      </c>
      <c r="N1617">
        <v>136</v>
      </c>
      <c r="O1617" t="b">
        <v>1</v>
      </c>
      <c r="P1617" t="s">
        <v>8275</v>
      </c>
      <c r="Q1617" t="s">
        <v>8324</v>
      </c>
      <c r="R1617" t="s">
        <v>8325</v>
      </c>
      <c r="S1617" s="5">
        <f t="shared" si="102"/>
        <v>114.12500000000001</v>
      </c>
      <c r="T1617" s="4">
        <f t="shared" si="103"/>
        <v>67.132352941176464</v>
      </c>
    </row>
    <row r="1618" spans="1:20" ht="45" x14ac:dyDescent="0.25">
      <c r="A1618" s="3">
        <v>1616</v>
      </c>
      <c r="B1618" s="1" t="s">
        <v>1617</v>
      </c>
      <c r="C1618" s="1" t="s">
        <v>5725</v>
      </c>
      <c r="D1618">
        <v>10000</v>
      </c>
      <c r="E161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s="9">
        <f t="shared" si="100"/>
        <v>41235.916666666664</v>
      </c>
      <c r="L1618" s="9">
        <f t="shared" si="101"/>
        <v>41194.715520833335</v>
      </c>
      <c r="M1618" t="b">
        <v>0</v>
      </c>
      <c r="N1618">
        <v>157</v>
      </c>
      <c r="O1618" t="b">
        <v>1</v>
      </c>
      <c r="P1618" t="s">
        <v>8275</v>
      </c>
      <c r="Q1618" t="s">
        <v>8324</v>
      </c>
      <c r="R1618" t="s">
        <v>8325</v>
      </c>
      <c r="S1618" s="5">
        <f t="shared" si="102"/>
        <v>104.2</v>
      </c>
      <c r="T1618" s="4">
        <f t="shared" si="103"/>
        <v>66.369426751592357</v>
      </c>
    </row>
    <row r="1619" spans="1:20" ht="45" x14ac:dyDescent="0.25">
      <c r="A1619" s="3">
        <v>1617</v>
      </c>
      <c r="B1619" s="1" t="s">
        <v>1618</v>
      </c>
      <c r="C1619" s="1" t="s">
        <v>5726</v>
      </c>
      <c r="D1619">
        <v>7000</v>
      </c>
      <c r="E1619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s="9">
        <f t="shared" si="100"/>
        <v>41579.791666666664</v>
      </c>
      <c r="L1619" s="9">
        <f t="shared" si="101"/>
        <v>41546.664212962962</v>
      </c>
      <c r="M1619" t="b">
        <v>0</v>
      </c>
      <c r="N1619">
        <v>158</v>
      </c>
      <c r="O1619" t="b">
        <v>1</v>
      </c>
      <c r="P1619" t="s">
        <v>8275</v>
      </c>
      <c r="Q1619" t="s">
        <v>8324</v>
      </c>
      <c r="R1619" t="s">
        <v>8325</v>
      </c>
      <c r="S1619" s="5">
        <f t="shared" si="102"/>
        <v>145.85714285714286</v>
      </c>
      <c r="T1619" s="4">
        <f t="shared" si="103"/>
        <v>64.620253164556956</v>
      </c>
    </row>
    <row r="1620" spans="1:20" ht="45" x14ac:dyDescent="0.25">
      <c r="A1620" s="3">
        <v>1618</v>
      </c>
      <c r="B1620" s="1" t="s">
        <v>1619</v>
      </c>
      <c r="C1620" s="1" t="s">
        <v>5727</v>
      </c>
      <c r="D1620">
        <v>1500</v>
      </c>
      <c r="E1620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s="9">
        <f t="shared" si="100"/>
        <v>41341.654340277775</v>
      </c>
      <c r="L1620" s="9">
        <f t="shared" si="101"/>
        <v>41301.654340277775</v>
      </c>
      <c r="M1620" t="b">
        <v>0</v>
      </c>
      <c r="N1620">
        <v>27</v>
      </c>
      <c r="O1620" t="b">
        <v>1</v>
      </c>
      <c r="P1620" t="s">
        <v>8275</v>
      </c>
      <c r="Q1620" t="s">
        <v>8324</v>
      </c>
      <c r="R1620" t="s">
        <v>8325</v>
      </c>
      <c r="S1620" s="5">
        <f t="shared" si="102"/>
        <v>105.06666666666666</v>
      </c>
      <c r="T1620" s="4">
        <f t="shared" si="103"/>
        <v>58.370370370370374</v>
      </c>
    </row>
    <row r="1621" spans="1:20" ht="60" x14ac:dyDescent="0.25">
      <c r="A1621" s="3">
        <v>1619</v>
      </c>
      <c r="B1621" s="1" t="s">
        <v>1620</v>
      </c>
      <c r="C1621" s="1" t="s">
        <v>5728</v>
      </c>
      <c r="D1621">
        <v>1500</v>
      </c>
      <c r="E1621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s="9">
        <f t="shared" si="100"/>
        <v>41897.18618055556</v>
      </c>
      <c r="L1621" s="9">
        <f t="shared" si="101"/>
        <v>41876.18618055556</v>
      </c>
      <c r="M1621" t="b">
        <v>0</v>
      </c>
      <c r="N1621">
        <v>23</v>
      </c>
      <c r="O1621" t="b">
        <v>1</v>
      </c>
      <c r="P1621" t="s">
        <v>8275</v>
      </c>
      <c r="Q1621" t="s">
        <v>8324</v>
      </c>
      <c r="R1621" t="s">
        <v>8325</v>
      </c>
      <c r="S1621" s="5">
        <f t="shared" si="102"/>
        <v>133.33333333333331</v>
      </c>
      <c r="T1621" s="4">
        <f t="shared" si="103"/>
        <v>86.956521739130437</v>
      </c>
    </row>
    <row r="1622" spans="1:20" ht="30" x14ac:dyDescent="0.25">
      <c r="A1622" s="3">
        <v>1620</v>
      </c>
      <c r="B1622" s="1" t="s">
        <v>1621</v>
      </c>
      <c r="C1622" s="1" t="s">
        <v>5729</v>
      </c>
      <c r="D1622">
        <v>1000</v>
      </c>
      <c r="E1622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s="9">
        <f t="shared" si="100"/>
        <v>41328.339583333334</v>
      </c>
      <c r="L1622" s="9">
        <f t="shared" si="101"/>
        <v>41321.339583333334</v>
      </c>
      <c r="M1622" t="b">
        <v>0</v>
      </c>
      <c r="N1622">
        <v>17</v>
      </c>
      <c r="O1622" t="b">
        <v>1</v>
      </c>
      <c r="P1622" t="s">
        <v>8275</v>
      </c>
      <c r="Q1622" t="s">
        <v>8324</v>
      </c>
      <c r="R1622" t="s">
        <v>8325</v>
      </c>
      <c r="S1622" s="5">
        <f t="shared" si="102"/>
        <v>112.99999999999999</v>
      </c>
      <c r="T1622" s="4">
        <f t="shared" si="103"/>
        <v>66.470588235294116</v>
      </c>
    </row>
    <row r="1623" spans="1:20" ht="45" x14ac:dyDescent="0.25">
      <c r="A1623" s="3">
        <v>1621</v>
      </c>
      <c r="B1623" s="1" t="s">
        <v>1622</v>
      </c>
      <c r="C1623" s="1" t="s">
        <v>5730</v>
      </c>
      <c r="D1623">
        <v>5000</v>
      </c>
      <c r="E1623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s="9">
        <f t="shared" si="100"/>
        <v>41057.165972222225</v>
      </c>
      <c r="L1623" s="9">
        <f t="shared" si="101"/>
        <v>41003.60665509259</v>
      </c>
      <c r="M1623" t="b">
        <v>0</v>
      </c>
      <c r="N1623">
        <v>37</v>
      </c>
      <c r="O1623" t="b">
        <v>1</v>
      </c>
      <c r="P1623" t="s">
        <v>8275</v>
      </c>
      <c r="Q1623" t="s">
        <v>8324</v>
      </c>
      <c r="R1623" t="s">
        <v>8325</v>
      </c>
      <c r="S1623" s="5">
        <f t="shared" si="102"/>
        <v>121.2</v>
      </c>
      <c r="T1623" s="4">
        <f t="shared" si="103"/>
        <v>163.78378378378378</v>
      </c>
    </row>
    <row r="1624" spans="1:20" ht="45" x14ac:dyDescent="0.25">
      <c r="A1624" s="3">
        <v>1622</v>
      </c>
      <c r="B1624" s="1" t="s">
        <v>1623</v>
      </c>
      <c r="C1624" s="1" t="s">
        <v>5731</v>
      </c>
      <c r="D1624">
        <v>6900</v>
      </c>
      <c r="E162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s="9">
        <f t="shared" si="100"/>
        <v>41990.332638888889</v>
      </c>
      <c r="L1624" s="9">
        <f t="shared" si="101"/>
        <v>41950.29483796296</v>
      </c>
      <c r="M1624" t="b">
        <v>0</v>
      </c>
      <c r="N1624">
        <v>65</v>
      </c>
      <c r="O1624" t="b">
        <v>1</v>
      </c>
      <c r="P1624" t="s">
        <v>8275</v>
      </c>
      <c r="Q1624" t="s">
        <v>8324</v>
      </c>
      <c r="R1624" t="s">
        <v>8325</v>
      </c>
      <c r="S1624" s="5">
        <f t="shared" si="102"/>
        <v>101.72463768115942</v>
      </c>
      <c r="T1624" s="4">
        <f t="shared" si="103"/>
        <v>107.98461538461538</v>
      </c>
    </row>
    <row r="1625" spans="1:20" ht="60" x14ac:dyDescent="0.25">
      <c r="A1625" s="3">
        <v>1623</v>
      </c>
      <c r="B1625" s="1" t="s">
        <v>1624</v>
      </c>
      <c r="C1625" s="1" t="s">
        <v>5732</v>
      </c>
      <c r="D1625">
        <v>750</v>
      </c>
      <c r="E162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s="9">
        <f t="shared" si="100"/>
        <v>41513.688530092593</v>
      </c>
      <c r="L1625" s="9">
        <f t="shared" si="101"/>
        <v>41453.688530092593</v>
      </c>
      <c r="M1625" t="b">
        <v>0</v>
      </c>
      <c r="N1625">
        <v>18</v>
      </c>
      <c r="O1625" t="b">
        <v>1</v>
      </c>
      <c r="P1625" t="s">
        <v>8275</v>
      </c>
      <c r="Q1625" t="s">
        <v>8324</v>
      </c>
      <c r="R1625" t="s">
        <v>8325</v>
      </c>
      <c r="S1625" s="5">
        <f t="shared" si="102"/>
        <v>101.06666666666666</v>
      </c>
      <c r="T1625" s="4">
        <f t="shared" si="103"/>
        <v>42.111111111111114</v>
      </c>
    </row>
    <row r="1626" spans="1:20" ht="45" x14ac:dyDescent="0.25">
      <c r="A1626" s="3">
        <v>1624</v>
      </c>
      <c r="B1626" s="1" t="s">
        <v>1625</v>
      </c>
      <c r="C1626" s="1" t="s">
        <v>5733</v>
      </c>
      <c r="D1626">
        <v>1000</v>
      </c>
      <c r="E162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s="9">
        <f t="shared" si="100"/>
        <v>41283.367303240739</v>
      </c>
      <c r="L1626" s="9">
        <f t="shared" si="101"/>
        <v>41243.367303240739</v>
      </c>
      <c r="M1626" t="b">
        <v>0</v>
      </c>
      <c r="N1626">
        <v>25</v>
      </c>
      <c r="O1626" t="b">
        <v>1</v>
      </c>
      <c r="P1626" t="s">
        <v>8275</v>
      </c>
      <c r="Q1626" t="s">
        <v>8324</v>
      </c>
      <c r="R1626" t="s">
        <v>8325</v>
      </c>
      <c r="S1626" s="5">
        <f t="shared" si="102"/>
        <v>118</v>
      </c>
      <c r="T1626" s="4">
        <f t="shared" si="103"/>
        <v>47.2</v>
      </c>
    </row>
    <row r="1627" spans="1:20" ht="60" x14ac:dyDescent="0.25">
      <c r="A1627" s="3">
        <v>1625</v>
      </c>
      <c r="B1627" s="1" t="s">
        <v>1626</v>
      </c>
      <c r="C1627" s="1" t="s">
        <v>5734</v>
      </c>
      <c r="D1627">
        <v>7500</v>
      </c>
      <c r="E162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s="9">
        <f t="shared" si="100"/>
        <v>41163.699687500004</v>
      </c>
      <c r="L1627" s="9">
        <f t="shared" si="101"/>
        <v>41135.699687500004</v>
      </c>
      <c r="M1627" t="b">
        <v>0</v>
      </c>
      <c r="N1627">
        <v>104</v>
      </c>
      <c r="O1627" t="b">
        <v>1</v>
      </c>
      <c r="P1627" t="s">
        <v>8275</v>
      </c>
      <c r="Q1627" t="s">
        <v>8324</v>
      </c>
      <c r="R1627" t="s">
        <v>8325</v>
      </c>
      <c r="S1627" s="5">
        <f t="shared" si="102"/>
        <v>155.33333333333331</v>
      </c>
      <c r="T1627" s="4">
        <f t="shared" si="103"/>
        <v>112.01923076923077</v>
      </c>
    </row>
    <row r="1628" spans="1:20" ht="45" x14ac:dyDescent="0.25">
      <c r="A1628" s="3">
        <v>1626</v>
      </c>
      <c r="B1628" s="1" t="s">
        <v>1627</v>
      </c>
      <c r="C1628" s="1" t="s">
        <v>5735</v>
      </c>
      <c r="D1628">
        <v>8000</v>
      </c>
      <c r="E162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s="9">
        <f t="shared" si="100"/>
        <v>41609.889664351853</v>
      </c>
      <c r="L1628" s="9">
        <f t="shared" si="101"/>
        <v>41579.847997685189</v>
      </c>
      <c r="M1628" t="b">
        <v>0</v>
      </c>
      <c r="N1628">
        <v>108</v>
      </c>
      <c r="O1628" t="b">
        <v>1</v>
      </c>
      <c r="P1628" t="s">
        <v>8275</v>
      </c>
      <c r="Q1628" t="s">
        <v>8324</v>
      </c>
      <c r="R1628" t="s">
        <v>8325</v>
      </c>
      <c r="S1628" s="5">
        <f t="shared" si="102"/>
        <v>101.18750000000001</v>
      </c>
      <c r="T1628" s="4">
        <f t="shared" si="103"/>
        <v>74.953703703703709</v>
      </c>
    </row>
    <row r="1629" spans="1:20" ht="60" x14ac:dyDescent="0.25">
      <c r="A1629" s="3">
        <v>1627</v>
      </c>
      <c r="B1629" s="1" t="s">
        <v>1628</v>
      </c>
      <c r="C1629" s="1" t="s">
        <v>5736</v>
      </c>
      <c r="D1629">
        <v>2000</v>
      </c>
      <c r="E1629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s="9">
        <f t="shared" si="100"/>
        <v>41239.207638888889</v>
      </c>
      <c r="L1629" s="9">
        <f t="shared" si="101"/>
        <v>41205.707048611112</v>
      </c>
      <c r="M1629" t="b">
        <v>0</v>
      </c>
      <c r="N1629">
        <v>38</v>
      </c>
      <c r="O1629" t="b">
        <v>1</v>
      </c>
      <c r="P1629" t="s">
        <v>8275</v>
      </c>
      <c r="Q1629" t="s">
        <v>8324</v>
      </c>
      <c r="R1629" t="s">
        <v>8325</v>
      </c>
      <c r="S1629" s="5">
        <f t="shared" si="102"/>
        <v>117</v>
      </c>
      <c r="T1629" s="4">
        <f t="shared" si="103"/>
        <v>61.578947368421055</v>
      </c>
    </row>
    <row r="1630" spans="1:20" ht="30" x14ac:dyDescent="0.25">
      <c r="A1630" s="3">
        <v>1628</v>
      </c>
      <c r="B1630" s="1" t="s">
        <v>1629</v>
      </c>
      <c r="C1630" s="1" t="s">
        <v>5737</v>
      </c>
      <c r="D1630">
        <v>4000</v>
      </c>
      <c r="E1630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s="9">
        <f t="shared" si="100"/>
        <v>41807.737060185187</v>
      </c>
      <c r="L1630" s="9">
        <f t="shared" si="101"/>
        <v>41774.737060185187</v>
      </c>
      <c r="M1630" t="b">
        <v>0</v>
      </c>
      <c r="N1630">
        <v>88</v>
      </c>
      <c r="O1630" t="b">
        <v>1</v>
      </c>
      <c r="P1630" t="s">
        <v>8275</v>
      </c>
      <c r="Q1630" t="s">
        <v>8324</v>
      </c>
      <c r="R1630" t="s">
        <v>8325</v>
      </c>
      <c r="S1630" s="5">
        <f t="shared" si="102"/>
        <v>100.925</v>
      </c>
      <c r="T1630" s="4">
        <f t="shared" si="103"/>
        <v>45.875</v>
      </c>
    </row>
    <row r="1631" spans="1:20" ht="30" x14ac:dyDescent="0.25">
      <c r="A1631" s="3">
        <v>1629</v>
      </c>
      <c r="B1631" s="1" t="s">
        <v>1630</v>
      </c>
      <c r="C1631" s="1" t="s">
        <v>5738</v>
      </c>
      <c r="D1631">
        <v>6000</v>
      </c>
      <c r="E1631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s="9">
        <f t="shared" si="100"/>
        <v>41690.867280092592</v>
      </c>
      <c r="L1631" s="9">
        <f t="shared" si="101"/>
        <v>41645.867280092592</v>
      </c>
      <c r="M1631" t="b">
        <v>0</v>
      </c>
      <c r="N1631">
        <v>82</v>
      </c>
      <c r="O1631" t="b">
        <v>1</v>
      </c>
      <c r="P1631" t="s">
        <v>8275</v>
      </c>
      <c r="Q1631" t="s">
        <v>8324</v>
      </c>
      <c r="R1631" t="s">
        <v>8325</v>
      </c>
      <c r="S1631" s="5">
        <f t="shared" si="102"/>
        <v>103.66666666666666</v>
      </c>
      <c r="T1631" s="4">
        <f t="shared" si="103"/>
        <v>75.853658536585371</v>
      </c>
    </row>
    <row r="1632" spans="1:20" ht="60" x14ac:dyDescent="0.25">
      <c r="A1632" s="3">
        <v>1630</v>
      </c>
      <c r="B1632" s="1" t="s">
        <v>1631</v>
      </c>
      <c r="C1632" s="1" t="s">
        <v>5739</v>
      </c>
      <c r="D1632">
        <v>4000</v>
      </c>
      <c r="E1632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s="9">
        <f t="shared" si="100"/>
        <v>40970.290972222225</v>
      </c>
      <c r="L1632" s="9">
        <f t="shared" si="101"/>
        <v>40939.837673611109</v>
      </c>
      <c r="M1632" t="b">
        <v>0</v>
      </c>
      <c r="N1632">
        <v>126</v>
      </c>
      <c r="O1632" t="b">
        <v>1</v>
      </c>
      <c r="P1632" t="s">
        <v>8275</v>
      </c>
      <c r="Q1632" t="s">
        <v>8324</v>
      </c>
      <c r="R1632" t="s">
        <v>8325</v>
      </c>
      <c r="S1632" s="5">
        <f t="shared" si="102"/>
        <v>265.25</v>
      </c>
      <c r="T1632" s="4">
        <f t="shared" si="103"/>
        <v>84.206349206349202</v>
      </c>
    </row>
    <row r="1633" spans="1:20" ht="60" x14ac:dyDescent="0.25">
      <c r="A1633" s="3">
        <v>1631</v>
      </c>
      <c r="B1633" s="1" t="s">
        <v>1632</v>
      </c>
      <c r="C1633" s="1" t="s">
        <v>5740</v>
      </c>
      <c r="D1633">
        <v>10000</v>
      </c>
      <c r="E1633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s="9">
        <f t="shared" si="100"/>
        <v>41194.859502314815</v>
      </c>
      <c r="L1633" s="9">
        <f t="shared" si="101"/>
        <v>41164.859502314815</v>
      </c>
      <c r="M1633" t="b">
        <v>0</v>
      </c>
      <c r="N1633">
        <v>133</v>
      </c>
      <c r="O1633" t="b">
        <v>1</v>
      </c>
      <c r="P1633" t="s">
        <v>8275</v>
      </c>
      <c r="Q1633" t="s">
        <v>8324</v>
      </c>
      <c r="R1633" t="s">
        <v>8325</v>
      </c>
      <c r="S1633" s="5">
        <f t="shared" si="102"/>
        <v>155.91</v>
      </c>
      <c r="T1633" s="4">
        <f t="shared" si="103"/>
        <v>117.22556390977444</v>
      </c>
    </row>
    <row r="1634" spans="1:20" ht="60" x14ac:dyDescent="0.25">
      <c r="A1634" s="3">
        <v>1632</v>
      </c>
      <c r="B1634" s="1" t="s">
        <v>1633</v>
      </c>
      <c r="C1634" s="1" t="s">
        <v>5741</v>
      </c>
      <c r="D1634">
        <v>4000</v>
      </c>
      <c r="E163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s="9">
        <f t="shared" si="100"/>
        <v>40810.340902777774</v>
      </c>
      <c r="L1634" s="9">
        <f t="shared" si="101"/>
        <v>40750.340902777774</v>
      </c>
      <c r="M1634" t="b">
        <v>0</v>
      </c>
      <c r="N1634">
        <v>47</v>
      </c>
      <c r="O1634" t="b">
        <v>1</v>
      </c>
      <c r="P1634" t="s">
        <v>8275</v>
      </c>
      <c r="Q1634" t="s">
        <v>8324</v>
      </c>
      <c r="R1634" t="s">
        <v>8325</v>
      </c>
      <c r="S1634" s="5">
        <f t="shared" si="102"/>
        <v>101.62500000000001</v>
      </c>
      <c r="T1634" s="4">
        <f t="shared" si="103"/>
        <v>86.489361702127653</v>
      </c>
    </row>
    <row r="1635" spans="1:20" ht="60" x14ac:dyDescent="0.25">
      <c r="A1635" s="3">
        <v>1633</v>
      </c>
      <c r="B1635" s="1" t="s">
        <v>1634</v>
      </c>
      <c r="C1635" s="1" t="s">
        <v>5742</v>
      </c>
      <c r="D1635">
        <v>10000</v>
      </c>
      <c r="E163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s="9">
        <f t="shared" si="100"/>
        <v>40924.208333333336</v>
      </c>
      <c r="L1635" s="9">
        <f t="shared" si="101"/>
        <v>40896.883750000001</v>
      </c>
      <c r="M1635" t="b">
        <v>0</v>
      </c>
      <c r="N1635">
        <v>58</v>
      </c>
      <c r="O1635" t="b">
        <v>1</v>
      </c>
      <c r="P1635" t="s">
        <v>8275</v>
      </c>
      <c r="Q1635" t="s">
        <v>8324</v>
      </c>
      <c r="R1635" t="s">
        <v>8325</v>
      </c>
      <c r="S1635" s="5">
        <f t="shared" si="102"/>
        <v>100</v>
      </c>
      <c r="T1635" s="4">
        <f t="shared" si="103"/>
        <v>172.41379310344828</v>
      </c>
    </row>
    <row r="1636" spans="1:20" ht="45" x14ac:dyDescent="0.25">
      <c r="A1636" s="3">
        <v>1634</v>
      </c>
      <c r="B1636" s="1" t="s">
        <v>1635</v>
      </c>
      <c r="C1636" s="1" t="s">
        <v>5743</v>
      </c>
      <c r="D1636">
        <v>2000</v>
      </c>
      <c r="E163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s="9">
        <f t="shared" si="100"/>
        <v>40696.249305555553</v>
      </c>
      <c r="L1636" s="9">
        <f t="shared" si="101"/>
        <v>40658.189826388887</v>
      </c>
      <c r="M1636" t="b">
        <v>0</v>
      </c>
      <c r="N1636">
        <v>32</v>
      </c>
      <c r="O1636" t="b">
        <v>1</v>
      </c>
      <c r="P1636" t="s">
        <v>8275</v>
      </c>
      <c r="Q1636" t="s">
        <v>8324</v>
      </c>
      <c r="R1636" t="s">
        <v>8325</v>
      </c>
      <c r="S1636" s="5">
        <f t="shared" si="102"/>
        <v>100.49999999999999</v>
      </c>
      <c r="T1636" s="4">
        <f t="shared" si="103"/>
        <v>62.8125</v>
      </c>
    </row>
    <row r="1637" spans="1:20" ht="60" x14ac:dyDescent="0.25">
      <c r="A1637" s="3">
        <v>1635</v>
      </c>
      <c r="B1637" s="1" t="s">
        <v>1636</v>
      </c>
      <c r="C1637" s="1" t="s">
        <v>5744</v>
      </c>
      <c r="D1637">
        <v>2000</v>
      </c>
      <c r="E163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s="9">
        <f t="shared" si="100"/>
        <v>42562.868761574078</v>
      </c>
      <c r="L1637" s="9">
        <f t="shared" si="101"/>
        <v>42502.868761574078</v>
      </c>
      <c r="M1637" t="b">
        <v>0</v>
      </c>
      <c r="N1637">
        <v>37</v>
      </c>
      <c r="O1637" t="b">
        <v>1</v>
      </c>
      <c r="P1637" t="s">
        <v>8275</v>
      </c>
      <c r="Q1637" t="s">
        <v>8324</v>
      </c>
      <c r="R1637" t="s">
        <v>8325</v>
      </c>
      <c r="S1637" s="5">
        <f t="shared" si="102"/>
        <v>125.29999999999998</v>
      </c>
      <c r="T1637" s="4">
        <f t="shared" si="103"/>
        <v>67.729729729729726</v>
      </c>
    </row>
    <row r="1638" spans="1:20" ht="45" x14ac:dyDescent="0.25">
      <c r="A1638" s="3">
        <v>1636</v>
      </c>
      <c r="B1638" s="1" t="s">
        <v>1637</v>
      </c>
      <c r="C1638" s="1" t="s">
        <v>5745</v>
      </c>
      <c r="D1638">
        <v>4500</v>
      </c>
      <c r="E163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s="9">
        <f t="shared" si="100"/>
        <v>40706.166666666664</v>
      </c>
      <c r="L1638" s="9">
        <f t="shared" si="101"/>
        <v>40663.08666666667</v>
      </c>
      <c r="M1638" t="b">
        <v>0</v>
      </c>
      <c r="N1638">
        <v>87</v>
      </c>
      <c r="O1638" t="b">
        <v>1</v>
      </c>
      <c r="P1638" t="s">
        <v>8275</v>
      </c>
      <c r="Q1638" t="s">
        <v>8324</v>
      </c>
      <c r="R1638" t="s">
        <v>8325</v>
      </c>
      <c r="S1638" s="5">
        <f t="shared" si="102"/>
        <v>103.55555555555556</v>
      </c>
      <c r="T1638" s="4">
        <f t="shared" si="103"/>
        <v>53.5632183908046</v>
      </c>
    </row>
    <row r="1639" spans="1:20" ht="45" x14ac:dyDescent="0.25">
      <c r="A1639" s="3">
        <v>1637</v>
      </c>
      <c r="B1639" s="1" t="s">
        <v>1638</v>
      </c>
      <c r="C1639" s="1" t="s">
        <v>5746</v>
      </c>
      <c r="D1639">
        <v>500</v>
      </c>
      <c r="E1639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s="9">
        <f t="shared" si="100"/>
        <v>40178.98541666667</v>
      </c>
      <c r="L1639" s="9">
        <f t="shared" si="101"/>
        <v>40122.751620370371</v>
      </c>
      <c r="M1639" t="b">
        <v>0</v>
      </c>
      <c r="N1639">
        <v>15</v>
      </c>
      <c r="O1639" t="b">
        <v>1</v>
      </c>
      <c r="P1639" t="s">
        <v>8275</v>
      </c>
      <c r="Q1639" t="s">
        <v>8324</v>
      </c>
      <c r="R1639" t="s">
        <v>8325</v>
      </c>
      <c r="S1639" s="5">
        <f t="shared" si="102"/>
        <v>103.8</v>
      </c>
      <c r="T1639" s="4">
        <f t="shared" si="103"/>
        <v>34.6</v>
      </c>
    </row>
    <row r="1640" spans="1:20" ht="30" x14ac:dyDescent="0.25">
      <c r="A1640" s="3">
        <v>1638</v>
      </c>
      <c r="B1640" s="1" t="s">
        <v>1639</v>
      </c>
      <c r="C1640" s="1" t="s">
        <v>5747</v>
      </c>
      <c r="D1640">
        <v>1000</v>
      </c>
      <c r="E1640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s="9">
        <f t="shared" si="100"/>
        <v>41333.892361111109</v>
      </c>
      <c r="L1640" s="9">
        <f t="shared" si="101"/>
        <v>41288.68712962963</v>
      </c>
      <c r="M1640" t="b">
        <v>0</v>
      </c>
      <c r="N1640">
        <v>27</v>
      </c>
      <c r="O1640" t="b">
        <v>1</v>
      </c>
      <c r="P1640" t="s">
        <v>8275</v>
      </c>
      <c r="Q1640" t="s">
        <v>8324</v>
      </c>
      <c r="R1640" t="s">
        <v>8325</v>
      </c>
      <c r="S1640" s="5">
        <f t="shared" si="102"/>
        <v>105</v>
      </c>
      <c r="T1640" s="4">
        <f t="shared" si="103"/>
        <v>38.888888888888886</v>
      </c>
    </row>
    <row r="1641" spans="1:20" ht="60" x14ac:dyDescent="0.25">
      <c r="A1641" s="3">
        <v>1639</v>
      </c>
      <c r="B1641" s="1" t="s">
        <v>1640</v>
      </c>
      <c r="C1641" s="1" t="s">
        <v>5748</v>
      </c>
      <c r="D1641">
        <v>1800</v>
      </c>
      <c r="E1641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s="9">
        <f t="shared" si="100"/>
        <v>40971.652372685188</v>
      </c>
      <c r="L1641" s="9">
        <f t="shared" si="101"/>
        <v>40941.652372685188</v>
      </c>
      <c r="M1641" t="b">
        <v>0</v>
      </c>
      <c r="N1641">
        <v>19</v>
      </c>
      <c r="O1641" t="b">
        <v>1</v>
      </c>
      <c r="P1641" t="s">
        <v>8275</v>
      </c>
      <c r="Q1641" t="s">
        <v>8324</v>
      </c>
      <c r="R1641" t="s">
        <v>8325</v>
      </c>
      <c r="S1641" s="5">
        <f t="shared" si="102"/>
        <v>100</v>
      </c>
      <c r="T1641" s="4">
        <f t="shared" si="103"/>
        <v>94.736842105263165</v>
      </c>
    </row>
    <row r="1642" spans="1:20" ht="60" x14ac:dyDescent="0.25">
      <c r="A1642" s="3">
        <v>1640</v>
      </c>
      <c r="B1642" s="1" t="s">
        <v>1641</v>
      </c>
      <c r="C1642" s="1" t="s">
        <v>5749</v>
      </c>
      <c r="D1642">
        <v>400</v>
      </c>
      <c r="E1642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s="9">
        <f t="shared" si="100"/>
        <v>40393.082638888889</v>
      </c>
      <c r="L1642" s="9">
        <f t="shared" si="101"/>
        <v>40379.23096064815</v>
      </c>
      <c r="M1642" t="b">
        <v>0</v>
      </c>
      <c r="N1642">
        <v>17</v>
      </c>
      <c r="O1642" t="b">
        <v>1</v>
      </c>
      <c r="P1642" t="s">
        <v>8275</v>
      </c>
      <c r="Q1642" t="s">
        <v>8324</v>
      </c>
      <c r="R1642" t="s">
        <v>8325</v>
      </c>
      <c r="S1642" s="5">
        <f t="shared" si="102"/>
        <v>169.86</v>
      </c>
      <c r="T1642" s="4">
        <f t="shared" si="103"/>
        <v>39.967058823529413</v>
      </c>
    </row>
    <row r="1643" spans="1:20" ht="30" x14ac:dyDescent="0.25">
      <c r="A1643" s="3">
        <v>1641</v>
      </c>
      <c r="B1643" s="1" t="s">
        <v>1642</v>
      </c>
      <c r="C1643" s="1" t="s">
        <v>5750</v>
      </c>
      <c r="D1643">
        <v>2500</v>
      </c>
      <c r="E1643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s="9">
        <f t="shared" si="100"/>
        <v>41992.596574074079</v>
      </c>
      <c r="L1643" s="9">
        <f t="shared" si="101"/>
        <v>41962.596574074079</v>
      </c>
      <c r="M1643" t="b">
        <v>0</v>
      </c>
      <c r="N1643">
        <v>26</v>
      </c>
      <c r="O1643" t="b">
        <v>1</v>
      </c>
      <c r="P1643" t="s">
        <v>8291</v>
      </c>
      <c r="Q1643" t="s">
        <v>8324</v>
      </c>
      <c r="R1643" t="s">
        <v>8345</v>
      </c>
      <c r="S1643" s="5">
        <f t="shared" si="102"/>
        <v>101.4</v>
      </c>
      <c r="T1643" s="4">
        <f t="shared" si="103"/>
        <v>97.5</v>
      </c>
    </row>
    <row r="1644" spans="1:20" ht="45" x14ac:dyDescent="0.25">
      <c r="A1644" s="3">
        <v>1642</v>
      </c>
      <c r="B1644" s="1" t="s">
        <v>1643</v>
      </c>
      <c r="C1644" s="1" t="s">
        <v>5751</v>
      </c>
      <c r="D1644">
        <v>1200</v>
      </c>
      <c r="E164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s="9">
        <f t="shared" si="100"/>
        <v>40708.024618055555</v>
      </c>
      <c r="L1644" s="9">
        <f t="shared" si="101"/>
        <v>40688.024618055555</v>
      </c>
      <c r="M1644" t="b">
        <v>0</v>
      </c>
      <c r="N1644">
        <v>28</v>
      </c>
      <c r="O1644" t="b">
        <v>1</v>
      </c>
      <c r="P1644" t="s">
        <v>8291</v>
      </c>
      <c r="Q1644" t="s">
        <v>8324</v>
      </c>
      <c r="R1644" t="s">
        <v>8345</v>
      </c>
      <c r="S1644" s="5">
        <f t="shared" si="102"/>
        <v>100</v>
      </c>
      <c r="T1644" s="4">
        <f t="shared" si="103"/>
        <v>42.857142857142854</v>
      </c>
    </row>
    <row r="1645" spans="1:20" ht="30" x14ac:dyDescent="0.25">
      <c r="A1645" s="3">
        <v>1643</v>
      </c>
      <c r="B1645" s="1" t="s">
        <v>1644</v>
      </c>
      <c r="C1645" s="1" t="s">
        <v>5752</v>
      </c>
      <c r="D1645">
        <v>5000</v>
      </c>
      <c r="E164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s="9">
        <f t="shared" si="100"/>
        <v>41176.824212962965</v>
      </c>
      <c r="L1645" s="9">
        <f t="shared" si="101"/>
        <v>41146.824212962965</v>
      </c>
      <c r="M1645" t="b">
        <v>0</v>
      </c>
      <c r="N1645">
        <v>37</v>
      </c>
      <c r="O1645" t="b">
        <v>1</v>
      </c>
      <c r="P1645" t="s">
        <v>8291</v>
      </c>
      <c r="Q1645" t="s">
        <v>8324</v>
      </c>
      <c r="R1645" t="s">
        <v>8345</v>
      </c>
      <c r="S1645" s="5">
        <f t="shared" si="102"/>
        <v>124.70000000000002</v>
      </c>
      <c r="T1645" s="4">
        <f t="shared" si="103"/>
        <v>168.51351351351352</v>
      </c>
    </row>
    <row r="1646" spans="1:20" ht="60" x14ac:dyDescent="0.25">
      <c r="A1646" s="3">
        <v>1644</v>
      </c>
      <c r="B1646" s="1" t="s">
        <v>1645</v>
      </c>
      <c r="C1646" s="1" t="s">
        <v>5753</v>
      </c>
      <c r="D1646">
        <v>10000</v>
      </c>
      <c r="E164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s="9">
        <f t="shared" si="100"/>
        <v>41235.101388888892</v>
      </c>
      <c r="L1646" s="9">
        <f t="shared" si="101"/>
        <v>41175.05972222222</v>
      </c>
      <c r="M1646" t="b">
        <v>0</v>
      </c>
      <c r="N1646">
        <v>128</v>
      </c>
      <c r="O1646" t="b">
        <v>1</v>
      </c>
      <c r="P1646" t="s">
        <v>8291</v>
      </c>
      <c r="Q1646" t="s">
        <v>8324</v>
      </c>
      <c r="R1646" t="s">
        <v>8345</v>
      </c>
      <c r="S1646" s="5">
        <f t="shared" si="102"/>
        <v>109.5</v>
      </c>
      <c r="T1646" s="4">
        <f t="shared" si="103"/>
        <v>85.546875</v>
      </c>
    </row>
    <row r="1647" spans="1:20" ht="45" x14ac:dyDescent="0.25">
      <c r="A1647" s="3">
        <v>1645</v>
      </c>
      <c r="B1647" s="1" t="s">
        <v>1646</v>
      </c>
      <c r="C1647" s="1" t="s">
        <v>5754</v>
      </c>
      <c r="D1647">
        <v>5000</v>
      </c>
      <c r="E164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s="9">
        <f t="shared" si="100"/>
        <v>41535.617361111108</v>
      </c>
      <c r="L1647" s="9">
        <f t="shared" si="101"/>
        <v>41521.617361111108</v>
      </c>
      <c r="M1647" t="b">
        <v>0</v>
      </c>
      <c r="N1647">
        <v>10</v>
      </c>
      <c r="O1647" t="b">
        <v>1</v>
      </c>
      <c r="P1647" t="s">
        <v>8291</v>
      </c>
      <c r="Q1647" t="s">
        <v>8324</v>
      </c>
      <c r="R1647" t="s">
        <v>8345</v>
      </c>
      <c r="S1647" s="5">
        <f t="shared" si="102"/>
        <v>110.80000000000001</v>
      </c>
      <c r="T1647" s="4">
        <f t="shared" si="103"/>
        <v>554</v>
      </c>
    </row>
    <row r="1648" spans="1:20" ht="60" x14ac:dyDescent="0.25">
      <c r="A1648" s="3">
        <v>1646</v>
      </c>
      <c r="B1648" s="1" t="s">
        <v>1647</v>
      </c>
      <c r="C1648" s="1" t="s">
        <v>5755</v>
      </c>
      <c r="D1648">
        <v>2000</v>
      </c>
      <c r="E164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s="9">
        <f t="shared" si="100"/>
        <v>41865.757638888892</v>
      </c>
      <c r="L1648" s="9">
        <f t="shared" si="101"/>
        <v>41833.450266203705</v>
      </c>
      <c r="M1648" t="b">
        <v>0</v>
      </c>
      <c r="N1648">
        <v>83</v>
      </c>
      <c r="O1648" t="b">
        <v>1</v>
      </c>
      <c r="P1648" t="s">
        <v>8291</v>
      </c>
      <c r="Q1648" t="s">
        <v>8324</v>
      </c>
      <c r="R1648" t="s">
        <v>8345</v>
      </c>
      <c r="S1648" s="5">
        <f t="shared" si="102"/>
        <v>110.2</v>
      </c>
      <c r="T1648" s="4">
        <f t="shared" si="103"/>
        <v>26.554216867469879</v>
      </c>
    </row>
    <row r="1649" spans="1:20" ht="45" x14ac:dyDescent="0.25">
      <c r="A1649" s="3">
        <v>1647</v>
      </c>
      <c r="B1649" s="1" t="s">
        <v>1648</v>
      </c>
      <c r="C1649" s="1" t="s">
        <v>5756</v>
      </c>
      <c r="D1649">
        <v>5000</v>
      </c>
      <c r="E1649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s="9">
        <f t="shared" si="100"/>
        <v>41069.409456018519</v>
      </c>
      <c r="L1649" s="9">
        <f t="shared" si="101"/>
        <v>41039.409456018519</v>
      </c>
      <c r="M1649" t="b">
        <v>0</v>
      </c>
      <c r="N1649">
        <v>46</v>
      </c>
      <c r="O1649" t="b">
        <v>1</v>
      </c>
      <c r="P1649" t="s">
        <v>8291</v>
      </c>
      <c r="Q1649" t="s">
        <v>8324</v>
      </c>
      <c r="R1649" t="s">
        <v>8345</v>
      </c>
      <c r="S1649" s="5">
        <f t="shared" si="102"/>
        <v>104.71999999999998</v>
      </c>
      <c r="T1649" s="4">
        <f t="shared" si="103"/>
        <v>113.82608695652173</v>
      </c>
    </row>
    <row r="1650" spans="1:20" ht="45" x14ac:dyDescent="0.25">
      <c r="A1650" s="3">
        <v>1648</v>
      </c>
      <c r="B1650" s="1" t="s">
        <v>1649</v>
      </c>
      <c r="C1650" s="1" t="s">
        <v>5757</v>
      </c>
      <c r="D1650">
        <v>2300</v>
      </c>
      <c r="E1650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s="9">
        <f t="shared" si="100"/>
        <v>40622.662986111114</v>
      </c>
      <c r="L1650" s="9">
        <f t="shared" si="101"/>
        <v>40592.704652777778</v>
      </c>
      <c r="M1650" t="b">
        <v>0</v>
      </c>
      <c r="N1650">
        <v>90</v>
      </c>
      <c r="O1650" t="b">
        <v>1</v>
      </c>
      <c r="P1650" t="s">
        <v>8291</v>
      </c>
      <c r="Q1650" t="s">
        <v>8324</v>
      </c>
      <c r="R1650" t="s">
        <v>8345</v>
      </c>
      <c r="S1650" s="5">
        <f t="shared" si="102"/>
        <v>125.26086956521738</v>
      </c>
      <c r="T1650" s="4">
        <f t="shared" si="103"/>
        <v>32.011111111111113</v>
      </c>
    </row>
    <row r="1651" spans="1:20" ht="60" x14ac:dyDescent="0.25">
      <c r="A1651" s="3">
        <v>1649</v>
      </c>
      <c r="B1651" s="1" t="s">
        <v>1650</v>
      </c>
      <c r="C1651" s="1" t="s">
        <v>5758</v>
      </c>
      <c r="D1651">
        <v>3800</v>
      </c>
      <c r="E1651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s="9">
        <f t="shared" si="100"/>
        <v>41782.684664351851</v>
      </c>
      <c r="L1651" s="9">
        <f t="shared" si="101"/>
        <v>41737.684664351851</v>
      </c>
      <c r="M1651" t="b">
        <v>0</v>
      </c>
      <c r="N1651">
        <v>81</v>
      </c>
      <c r="O1651" t="b">
        <v>1</v>
      </c>
      <c r="P1651" t="s">
        <v>8291</v>
      </c>
      <c r="Q1651" t="s">
        <v>8324</v>
      </c>
      <c r="R1651" t="s">
        <v>8345</v>
      </c>
      <c r="S1651" s="5">
        <f t="shared" si="102"/>
        <v>100.58763157894737</v>
      </c>
      <c r="T1651" s="4">
        <f t="shared" si="103"/>
        <v>47.189259259259259</v>
      </c>
    </row>
    <row r="1652" spans="1:20" ht="45" x14ac:dyDescent="0.25">
      <c r="A1652" s="3">
        <v>1650</v>
      </c>
      <c r="B1652" s="1" t="s">
        <v>1651</v>
      </c>
      <c r="C1652" s="1" t="s">
        <v>5759</v>
      </c>
      <c r="D1652">
        <v>2000</v>
      </c>
      <c r="E1652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s="9">
        <f t="shared" si="100"/>
        <v>41556.435613425929</v>
      </c>
      <c r="L1652" s="9">
        <f t="shared" si="101"/>
        <v>41526.435613425929</v>
      </c>
      <c r="M1652" t="b">
        <v>0</v>
      </c>
      <c r="N1652">
        <v>32</v>
      </c>
      <c r="O1652" t="b">
        <v>1</v>
      </c>
      <c r="P1652" t="s">
        <v>8291</v>
      </c>
      <c r="Q1652" t="s">
        <v>8324</v>
      </c>
      <c r="R1652" t="s">
        <v>8345</v>
      </c>
      <c r="S1652" s="5">
        <f t="shared" si="102"/>
        <v>141.55000000000001</v>
      </c>
      <c r="T1652" s="4">
        <f t="shared" si="103"/>
        <v>88.46875</v>
      </c>
    </row>
    <row r="1653" spans="1:20" ht="60" x14ac:dyDescent="0.25">
      <c r="A1653" s="3">
        <v>1651</v>
      </c>
      <c r="B1653" s="1" t="s">
        <v>1652</v>
      </c>
      <c r="C1653" s="1" t="s">
        <v>5760</v>
      </c>
      <c r="D1653">
        <v>2000</v>
      </c>
      <c r="E1653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s="9">
        <f t="shared" si="100"/>
        <v>40659.290972222225</v>
      </c>
      <c r="L1653" s="9">
        <f t="shared" si="101"/>
        <v>40625.900694444441</v>
      </c>
      <c r="M1653" t="b">
        <v>0</v>
      </c>
      <c r="N1653">
        <v>20</v>
      </c>
      <c r="O1653" t="b">
        <v>1</v>
      </c>
      <c r="P1653" t="s">
        <v>8291</v>
      </c>
      <c r="Q1653" t="s">
        <v>8324</v>
      </c>
      <c r="R1653" t="s">
        <v>8345</v>
      </c>
      <c r="S1653" s="5">
        <f t="shared" si="102"/>
        <v>100.75</v>
      </c>
      <c r="T1653" s="4">
        <f t="shared" si="103"/>
        <v>100.75</v>
      </c>
    </row>
    <row r="1654" spans="1:20" ht="60" x14ac:dyDescent="0.25">
      <c r="A1654" s="3">
        <v>1652</v>
      </c>
      <c r="B1654" s="1" t="s">
        <v>1653</v>
      </c>
      <c r="C1654" s="1" t="s">
        <v>5761</v>
      </c>
      <c r="D1654">
        <v>4500</v>
      </c>
      <c r="E165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s="9">
        <f t="shared" si="100"/>
        <v>41602.534641203703</v>
      </c>
      <c r="L1654" s="9">
        <f t="shared" si="101"/>
        <v>41572.492974537039</v>
      </c>
      <c r="M1654" t="b">
        <v>0</v>
      </c>
      <c r="N1654">
        <v>70</v>
      </c>
      <c r="O1654" t="b">
        <v>1</v>
      </c>
      <c r="P1654" t="s">
        <v>8291</v>
      </c>
      <c r="Q1654" t="s">
        <v>8324</v>
      </c>
      <c r="R1654" t="s">
        <v>8345</v>
      </c>
      <c r="S1654" s="5">
        <f t="shared" si="102"/>
        <v>100.66666666666666</v>
      </c>
      <c r="T1654" s="4">
        <f t="shared" si="103"/>
        <v>64.714285714285708</v>
      </c>
    </row>
    <row r="1655" spans="1:20" ht="45" x14ac:dyDescent="0.25">
      <c r="A1655" s="3">
        <v>1653</v>
      </c>
      <c r="B1655" s="1" t="s">
        <v>1654</v>
      </c>
      <c r="C1655" s="1" t="s">
        <v>5762</v>
      </c>
      <c r="D1655">
        <v>5000</v>
      </c>
      <c r="E165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s="9">
        <f t="shared" si="100"/>
        <v>40657.834444444445</v>
      </c>
      <c r="L1655" s="9">
        <f t="shared" si="101"/>
        <v>40626.834444444445</v>
      </c>
      <c r="M1655" t="b">
        <v>0</v>
      </c>
      <c r="N1655">
        <v>168</v>
      </c>
      <c r="O1655" t="b">
        <v>1</v>
      </c>
      <c r="P1655" t="s">
        <v>8291</v>
      </c>
      <c r="Q1655" t="s">
        <v>8324</v>
      </c>
      <c r="R1655" t="s">
        <v>8345</v>
      </c>
      <c r="S1655" s="5">
        <f t="shared" si="102"/>
        <v>174.2304</v>
      </c>
      <c r="T1655" s="4">
        <f t="shared" si="103"/>
        <v>51.854285714285716</v>
      </c>
    </row>
    <row r="1656" spans="1:20" ht="60" x14ac:dyDescent="0.25">
      <c r="A1656" s="3">
        <v>1654</v>
      </c>
      <c r="B1656" s="1" t="s">
        <v>1655</v>
      </c>
      <c r="C1656" s="1" t="s">
        <v>5763</v>
      </c>
      <c r="D1656">
        <v>1100</v>
      </c>
      <c r="E165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s="9">
        <f t="shared" si="100"/>
        <v>41017.890740740739</v>
      </c>
      <c r="L1656" s="9">
        <f t="shared" si="101"/>
        <v>40987.890740740739</v>
      </c>
      <c r="M1656" t="b">
        <v>0</v>
      </c>
      <c r="N1656">
        <v>34</v>
      </c>
      <c r="O1656" t="b">
        <v>1</v>
      </c>
      <c r="P1656" t="s">
        <v>8291</v>
      </c>
      <c r="Q1656" t="s">
        <v>8324</v>
      </c>
      <c r="R1656" t="s">
        <v>8345</v>
      </c>
      <c r="S1656" s="5">
        <f t="shared" si="102"/>
        <v>119.90909090909089</v>
      </c>
      <c r="T1656" s="4">
        <f t="shared" si="103"/>
        <v>38.794117647058826</v>
      </c>
    </row>
    <row r="1657" spans="1:20" ht="45" x14ac:dyDescent="0.25">
      <c r="A1657" s="3">
        <v>1655</v>
      </c>
      <c r="B1657" s="1" t="s">
        <v>1656</v>
      </c>
      <c r="C1657" s="1" t="s">
        <v>5764</v>
      </c>
      <c r="D1657">
        <v>1500</v>
      </c>
      <c r="E165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s="9">
        <f t="shared" si="100"/>
        <v>41004.750231481477</v>
      </c>
      <c r="L1657" s="9">
        <f t="shared" si="101"/>
        <v>40974.791898148149</v>
      </c>
      <c r="M1657" t="b">
        <v>0</v>
      </c>
      <c r="N1657">
        <v>48</v>
      </c>
      <c r="O1657" t="b">
        <v>1</v>
      </c>
      <c r="P1657" t="s">
        <v>8291</v>
      </c>
      <c r="Q1657" t="s">
        <v>8324</v>
      </c>
      <c r="R1657" t="s">
        <v>8345</v>
      </c>
      <c r="S1657" s="5">
        <f t="shared" si="102"/>
        <v>142.86666666666667</v>
      </c>
      <c r="T1657" s="4">
        <f t="shared" si="103"/>
        <v>44.645833333333336</v>
      </c>
    </row>
    <row r="1658" spans="1:20" ht="60" x14ac:dyDescent="0.25">
      <c r="A1658" s="3">
        <v>1656</v>
      </c>
      <c r="B1658" s="1" t="s">
        <v>1657</v>
      </c>
      <c r="C1658" s="1" t="s">
        <v>5765</v>
      </c>
      <c r="D1658">
        <v>7500</v>
      </c>
      <c r="E165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s="9">
        <f t="shared" si="100"/>
        <v>41256.928842592592</v>
      </c>
      <c r="L1658" s="9">
        <f t="shared" si="101"/>
        <v>41226.928842592592</v>
      </c>
      <c r="M1658" t="b">
        <v>0</v>
      </c>
      <c r="N1658">
        <v>48</v>
      </c>
      <c r="O1658" t="b">
        <v>1</v>
      </c>
      <c r="P1658" t="s">
        <v>8291</v>
      </c>
      <c r="Q1658" t="s">
        <v>8324</v>
      </c>
      <c r="R1658" t="s">
        <v>8345</v>
      </c>
      <c r="S1658" s="5">
        <f t="shared" si="102"/>
        <v>100.33493333333334</v>
      </c>
      <c r="T1658" s="4">
        <f t="shared" si="103"/>
        <v>156.77333333333334</v>
      </c>
    </row>
    <row r="1659" spans="1:20" ht="60" x14ac:dyDescent="0.25">
      <c r="A1659" s="3">
        <v>1657</v>
      </c>
      <c r="B1659" s="1" t="s">
        <v>1658</v>
      </c>
      <c r="C1659" s="1" t="s">
        <v>5766</v>
      </c>
      <c r="D1659">
        <v>25000</v>
      </c>
      <c r="E1659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s="9">
        <f t="shared" si="100"/>
        <v>41053.782037037039</v>
      </c>
      <c r="L1659" s="9">
        <f t="shared" si="101"/>
        <v>41023.782037037039</v>
      </c>
      <c r="M1659" t="b">
        <v>0</v>
      </c>
      <c r="N1659">
        <v>221</v>
      </c>
      <c r="O1659" t="b">
        <v>1</v>
      </c>
      <c r="P1659" t="s">
        <v>8291</v>
      </c>
      <c r="Q1659" t="s">
        <v>8324</v>
      </c>
      <c r="R1659" t="s">
        <v>8345</v>
      </c>
      <c r="S1659" s="5">
        <f t="shared" si="102"/>
        <v>104.93380000000001</v>
      </c>
      <c r="T1659" s="4">
        <f t="shared" si="103"/>
        <v>118.70339366515837</v>
      </c>
    </row>
    <row r="1660" spans="1:20" ht="60" x14ac:dyDescent="0.25">
      <c r="A1660" s="3">
        <v>1658</v>
      </c>
      <c r="B1660" s="1" t="s">
        <v>1659</v>
      </c>
      <c r="C1660" s="1" t="s">
        <v>5767</v>
      </c>
      <c r="D1660">
        <v>6000</v>
      </c>
      <c r="E1660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s="9">
        <f t="shared" si="100"/>
        <v>41261.597222222219</v>
      </c>
      <c r="L1660" s="9">
        <f t="shared" si="101"/>
        <v>41223.22184027778</v>
      </c>
      <c r="M1660" t="b">
        <v>0</v>
      </c>
      <c r="N1660">
        <v>107</v>
      </c>
      <c r="O1660" t="b">
        <v>1</v>
      </c>
      <c r="P1660" t="s">
        <v>8291</v>
      </c>
      <c r="Q1660" t="s">
        <v>8324</v>
      </c>
      <c r="R1660" t="s">
        <v>8345</v>
      </c>
      <c r="S1660" s="5">
        <f t="shared" si="102"/>
        <v>132.23333333333335</v>
      </c>
      <c r="T1660" s="4">
        <f t="shared" si="103"/>
        <v>74.149532710280369</v>
      </c>
    </row>
    <row r="1661" spans="1:20" ht="60" x14ac:dyDescent="0.25">
      <c r="A1661" s="3">
        <v>1659</v>
      </c>
      <c r="B1661" s="1" t="s">
        <v>1660</v>
      </c>
      <c r="C1661" s="1" t="s">
        <v>5768</v>
      </c>
      <c r="D1661">
        <v>500</v>
      </c>
      <c r="E1661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s="9">
        <f t="shared" si="100"/>
        <v>41625.5</v>
      </c>
      <c r="L1661" s="9">
        <f t="shared" si="101"/>
        <v>41596.913437499999</v>
      </c>
      <c r="M1661" t="b">
        <v>0</v>
      </c>
      <c r="N1661">
        <v>45</v>
      </c>
      <c r="O1661" t="b">
        <v>1</v>
      </c>
      <c r="P1661" t="s">
        <v>8291</v>
      </c>
      <c r="Q1661" t="s">
        <v>8324</v>
      </c>
      <c r="R1661" t="s">
        <v>8345</v>
      </c>
      <c r="S1661" s="5">
        <f t="shared" si="102"/>
        <v>112.79999999999998</v>
      </c>
      <c r="T1661" s="4">
        <f t="shared" si="103"/>
        <v>12.533333333333333</v>
      </c>
    </row>
    <row r="1662" spans="1:20" ht="60" x14ac:dyDescent="0.25">
      <c r="A1662" s="3">
        <v>1660</v>
      </c>
      <c r="B1662" s="1" t="s">
        <v>1661</v>
      </c>
      <c r="C1662" s="1" t="s">
        <v>5769</v>
      </c>
      <c r="D1662">
        <v>80</v>
      </c>
      <c r="E1662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s="9">
        <f t="shared" si="100"/>
        <v>42490.915972222225</v>
      </c>
      <c r="L1662" s="9">
        <f t="shared" si="101"/>
        <v>42459.693865740745</v>
      </c>
      <c r="M1662" t="b">
        <v>0</v>
      </c>
      <c r="N1662">
        <v>36</v>
      </c>
      <c r="O1662" t="b">
        <v>1</v>
      </c>
      <c r="P1662" t="s">
        <v>8291</v>
      </c>
      <c r="Q1662" t="s">
        <v>8324</v>
      </c>
      <c r="R1662" t="s">
        <v>8345</v>
      </c>
      <c r="S1662" s="5">
        <f t="shared" si="102"/>
        <v>1253.75</v>
      </c>
      <c r="T1662" s="4">
        <f t="shared" si="103"/>
        <v>27.861111111111111</v>
      </c>
    </row>
    <row r="1663" spans="1:20" ht="75" x14ac:dyDescent="0.25">
      <c r="A1663" s="3">
        <v>1661</v>
      </c>
      <c r="B1663" s="1" t="s">
        <v>1662</v>
      </c>
      <c r="C1663" s="1" t="s">
        <v>5770</v>
      </c>
      <c r="D1663">
        <v>7900</v>
      </c>
      <c r="E1663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s="9">
        <f t="shared" si="100"/>
        <v>42386.875</v>
      </c>
      <c r="L1663" s="9">
        <f t="shared" si="101"/>
        <v>42343.998043981483</v>
      </c>
      <c r="M1663" t="b">
        <v>0</v>
      </c>
      <c r="N1663">
        <v>101</v>
      </c>
      <c r="O1663" t="b">
        <v>1</v>
      </c>
      <c r="P1663" t="s">
        <v>8291</v>
      </c>
      <c r="Q1663" t="s">
        <v>8324</v>
      </c>
      <c r="R1663" t="s">
        <v>8345</v>
      </c>
      <c r="S1663" s="5">
        <f t="shared" si="102"/>
        <v>102.50632911392405</v>
      </c>
      <c r="T1663" s="4">
        <f t="shared" si="103"/>
        <v>80.178217821782184</v>
      </c>
    </row>
    <row r="1664" spans="1:20" ht="60" x14ac:dyDescent="0.25">
      <c r="A1664" s="3">
        <v>1662</v>
      </c>
      <c r="B1664" s="1" t="s">
        <v>1663</v>
      </c>
      <c r="C1664" s="1" t="s">
        <v>5771</v>
      </c>
      <c r="D1664">
        <v>8000</v>
      </c>
      <c r="E166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s="9">
        <f t="shared" si="100"/>
        <v>40908.239999999998</v>
      </c>
      <c r="L1664" s="9">
        <f t="shared" si="101"/>
        <v>40848.198333333334</v>
      </c>
      <c r="M1664" t="b">
        <v>0</v>
      </c>
      <c r="N1664">
        <v>62</v>
      </c>
      <c r="O1664" t="b">
        <v>1</v>
      </c>
      <c r="P1664" t="s">
        <v>8291</v>
      </c>
      <c r="Q1664" t="s">
        <v>8324</v>
      </c>
      <c r="R1664" t="s">
        <v>8345</v>
      </c>
      <c r="S1664" s="5">
        <f t="shared" si="102"/>
        <v>102.6375</v>
      </c>
      <c r="T1664" s="4">
        <f t="shared" si="103"/>
        <v>132.43548387096774</v>
      </c>
    </row>
    <row r="1665" spans="1:20" ht="45" x14ac:dyDescent="0.25">
      <c r="A1665" s="3">
        <v>1663</v>
      </c>
      <c r="B1665" s="1" t="s">
        <v>1664</v>
      </c>
      <c r="C1665" s="1" t="s">
        <v>5772</v>
      </c>
      <c r="D1665">
        <v>1000</v>
      </c>
      <c r="E166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s="9">
        <f t="shared" si="100"/>
        <v>42036.02207175926</v>
      </c>
      <c r="L1665" s="9">
        <f t="shared" si="101"/>
        <v>42006.02207175926</v>
      </c>
      <c r="M1665" t="b">
        <v>0</v>
      </c>
      <c r="N1665">
        <v>32</v>
      </c>
      <c r="O1665" t="b">
        <v>1</v>
      </c>
      <c r="P1665" t="s">
        <v>8291</v>
      </c>
      <c r="Q1665" t="s">
        <v>8324</v>
      </c>
      <c r="R1665" t="s">
        <v>8345</v>
      </c>
      <c r="S1665" s="5">
        <f t="shared" si="102"/>
        <v>108</v>
      </c>
      <c r="T1665" s="4">
        <f t="shared" si="103"/>
        <v>33.75</v>
      </c>
    </row>
    <row r="1666" spans="1:20" ht="45" x14ac:dyDescent="0.25">
      <c r="A1666" s="3">
        <v>1664</v>
      </c>
      <c r="B1666" s="1" t="s">
        <v>1665</v>
      </c>
      <c r="C1666" s="1" t="s">
        <v>5773</v>
      </c>
      <c r="D1666">
        <v>2500</v>
      </c>
      <c r="E166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s="9">
        <f t="shared" si="100"/>
        <v>40984.165972222225</v>
      </c>
      <c r="L1666" s="9">
        <f t="shared" si="101"/>
        <v>40939.761782407404</v>
      </c>
      <c r="M1666" t="b">
        <v>0</v>
      </c>
      <c r="N1666">
        <v>89</v>
      </c>
      <c r="O1666" t="b">
        <v>1</v>
      </c>
      <c r="P1666" t="s">
        <v>8291</v>
      </c>
      <c r="Q1666" t="s">
        <v>8324</v>
      </c>
      <c r="R1666" t="s">
        <v>8345</v>
      </c>
      <c r="S1666" s="5">
        <f t="shared" si="102"/>
        <v>122.40879999999999</v>
      </c>
      <c r="T1666" s="4">
        <f t="shared" si="103"/>
        <v>34.384494382022467</v>
      </c>
    </row>
    <row r="1667" spans="1:20" ht="60" x14ac:dyDescent="0.25">
      <c r="A1667" s="3">
        <v>1665</v>
      </c>
      <c r="B1667" s="1" t="s">
        <v>1666</v>
      </c>
      <c r="C1667" s="1" t="s">
        <v>5774</v>
      </c>
      <c r="D1667">
        <v>3500</v>
      </c>
      <c r="E166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s="9">
        <f t="shared" ref="K1667:K1730" si="104">(((I1667/60)/60)/24)+DATE(1970,1,1)</f>
        <v>40596.125</v>
      </c>
      <c r="L1667" s="9">
        <f t="shared" ref="L1667:L1730" si="105">(((J1667/60)/60)/24)+DATE(1970,1,1)</f>
        <v>40564.649456018517</v>
      </c>
      <c r="M1667" t="b">
        <v>0</v>
      </c>
      <c r="N1667">
        <v>93</v>
      </c>
      <c r="O1667" t="b">
        <v>1</v>
      </c>
      <c r="P1667" t="s">
        <v>8291</v>
      </c>
      <c r="Q1667" t="s">
        <v>8324</v>
      </c>
      <c r="R1667" t="s">
        <v>8345</v>
      </c>
      <c r="S1667" s="5">
        <f t="shared" ref="S1667:S1730" si="106">+(E1667/D1667)*100</f>
        <v>119.45714285714286</v>
      </c>
      <c r="T1667" s="4">
        <f t="shared" ref="T1667:T1730" si="107">+E1667/N1667</f>
        <v>44.956989247311824</v>
      </c>
    </row>
    <row r="1668" spans="1:20" ht="45" x14ac:dyDescent="0.25">
      <c r="A1668" s="3">
        <v>1666</v>
      </c>
      <c r="B1668" s="1" t="s">
        <v>1667</v>
      </c>
      <c r="C1668" s="1" t="s">
        <v>5775</v>
      </c>
      <c r="D1668">
        <v>2500</v>
      </c>
      <c r="E166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s="9">
        <f t="shared" si="104"/>
        <v>41361.211493055554</v>
      </c>
      <c r="L1668" s="9">
        <f t="shared" si="105"/>
        <v>41331.253159722226</v>
      </c>
      <c r="M1668" t="b">
        <v>0</v>
      </c>
      <c r="N1668">
        <v>98</v>
      </c>
      <c r="O1668" t="b">
        <v>1</v>
      </c>
      <c r="P1668" t="s">
        <v>8291</v>
      </c>
      <c r="Q1668" t="s">
        <v>8324</v>
      </c>
      <c r="R1668" t="s">
        <v>8345</v>
      </c>
      <c r="S1668" s="5">
        <f t="shared" si="106"/>
        <v>160.88</v>
      </c>
      <c r="T1668" s="4">
        <f t="shared" si="107"/>
        <v>41.04081632653061</v>
      </c>
    </row>
    <row r="1669" spans="1:20" ht="45" x14ac:dyDescent="0.25">
      <c r="A1669" s="3">
        <v>1667</v>
      </c>
      <c r="B1669" s="1" t="s">
        <v>1668</v>
      </c>
      <c r="C1669" s="1" t="s">
        <v>5776</v>
      </c>
      <c r="D1669">
        <v>3400</v>
      </c>
      <c r="E1669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s="9">
        <f t="shared" si="104"/>
        <v>41709.290972222225</v>
      </c>
      <c r="L1669" s="9">
        <f t="shared" si="105"/>
        <v>41682.0705787037</v>
      </c>
      <c r="M1669" t="b">
        <v>0</v>
      </c>
      <c r="N1669">
        <v>82</v>
      </c>
      <c r="O1669" t="b">
        <v>1</v>
      </c>
      <c r="P1669" t="s">
        <v>8291</v>
      </c>
      <c r="Q1669" t="s">
        <v>8324</v>
      </c>
      <c r="R1669" t="s">
        <v>8345</v>
      </c>
      <c r="S1669" s="5">
        <f t="shared" si="106"/>
        <v>126.85294117647059</v>
      </c>
      <c r="T1669" s="4">
        <f t="shared" si="107"/>
        <v>52.597560975609753</v>
      </c>
    </row>
    <row r="1670" spans="1:20" ht="60" x14ac:dyDescent="0.25">
      <c r="A1670" s="3">
        <v>1668</v>
      </c>
      <c r="B1670" s="1" t="s">
        <v>1669</v>
      </c>
      <c r="C1670" s="1" t="s">
        <v>5777</v>
      </c>
      <c r="D1670">
        <v>8000</v>
      </c>
      <c r="E1670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s="9">
        <f t="shared" si="104"/>
        <v>40875.191423611112</v>
      </c>
      <c r="L1670" s="9">
        <f t="shared" si="105"/>
        <v>40845.14975694444</v>
      </c>
      <c r="M1670" t="b">
        <v>0</v>
      </c>
      <c r="N1670">
        <v>116</v>
      </c>
      <c r="O1670" t="b">
        <v>1</v>
      </c>
      <c r="P1670" t="s">
        <v>8291</v>
      </c>
      <c r="Q1670" t="s">
        <v>8324</v>
      </c>
      <c r="R1670" t="s">
        <v>8345</v>
      </c>
      <c r="S1670" s="5">
        <f t="shared" si="106"/>
        <v>102.6375</v>
      </c>
      <c r="T1670" s="4">
        <f t="shared" si="107"/>
        <v>70.784482758620683</v>
      </c>
    </row>
    <row r="1671" spans="1:20" ht="60" x14ac:dyDescent="0.25">
      <c r="A1671" s="3">
        <v>1669</v>
      </c>
      <c r="B1671" s="1" t="s">
        <v>1670</v>
      </c>
      <c r="C1671" s="1" t="s">
        <v>5778</v>
      </c>
      <c r="D1671">
        <v>2000</v>
      </c>
      <c r="E1671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s="9">
        <f t="shared" si="104"/>
        <v>42521.885138888887</v>
      </c>
      <c r="L1671" s="9">
        <f t="shared" si="105"/>
        <v>42461.885138888887</v>
      </c>
      <c r="M1671" t="b">
        <v>0</v>
      </c>
      <c r="N1671">
        <v>52</v>
      </c>
      <c r="O1671" t="b">
        <v>1</v>
      </c>
      <c r="P1671" t="s">
        <v>8291</v>
      </c>
      <c r="Q1671" t="s">
        <v>8324</v>
      </c>
      <c r="R1671" t="s">
        <v>8345</v>
      </c>
      <c r="S1671" s="5">
        <f t="shared" si="106"/>
        <v>139.75</v>
      </c>
      <c r="T1671" s="4">
        <f t="shared" si="107"/>
        <v>53.75</v>
      </c>
    </row>
    <row r="1672" spans="1:20" ht="60" x14ac:dyDescent="0.25">
      <c r="A1672" s="3">
        <v>1670</v>
      </c>
      <c r="B1672" s="1" t="s">
        <v>1671</v>
      </c>
      <c r="C1672" s="1" t="s">
        <v>5779</v>
      </c>
      <c r="D1672">
        <v>1000</v>
      </c>
      <c r="E1672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s="9">
        <f t="shared" si="104"/>
        <v>40364.166666666664</v>
      </c>
      <c r="L1672" s="9">
        <f t="shared" si="105"/>
        <v>40313.930543981485</v>
      </c>
      <c r="M1672" t="b">
        <v>0</v>
      </c>
      <c r="N1672">
        <v>23</v>
      </c>
      <c r="O1672" t="b">
        <v>1</v>
      </c>
      <c r="P1672" t="s">
        <v>8291</v>
      </c>
      <c r="Q1672" t="s">
        <v>8324</v>
      </c>
      <c r="R1672" t="s">
        <v>8345</v>
      </c>
      <c r="S1672" s="5">
        <f t="shared" si="106"/>
        <v>102.60000000000001</v>
      </c>
      <c r="T1672" s="4">
        <f t="shared" si="107"/>
        <v>44.608695652173914</v>
      </c>
    </row>
    <row r="1673" spans="1:20" ht="30" x14ac:dyDescent="0.25">
      <c r="A1673" s="3">
        <v>1671</v>
      </c>
      <c r="B1673" s="1" t="s">
        <v>1672</v>
      </c>
      <c r="C1673" s="1" t="s">
        <v>5780</v>
      </c>
      <c r="D1673">
        <v>2000</v>
      </c>
      <c r="E1673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s="9">
        <f t="shared" si="104"/>
        <v>42583.54414351852</v>
      </c>
      <c r="L1673" s="9">
        <f t="shared" si="105"/>
        <v>42553.54414351852</v>
      </c>
      <c r="M1673" t="b">
        <v>0</v>
      </c>
      <c r="N1673">
        <v>77</v>
      </c>
      <c r="O1673" t="b">
        <v>1</v>
      </c>
      <c r="P1673" t="s">
        <v>8291</v>
      </c>
      <c r="Q1673" t="s">
        <v>8324</v>
      </c>
      <c r="R1673" t="s">
        <v>8345</v>
      </c>
      <c r="S1673" s="5">
        <f t="shared" si="106"/>
        <v>100.67349999999999</v>
      </c>
      <c r="T1673" s="4">
        <f t="shared" si="107"/>
        <v>26.148961038961041</v>
      </c>
    </row>
    <row r="1674" spans="1:20" ht="45" x14ac:dyDescent="0.25">
      <c r="A1674" s="3">
        <v>1672</v>
      </c>
      <c r="B1674" s="1" t="s">
        <v>1673</v>
      </c>
      <c r="C1674" s="1" t="s">
        <v>5781</v>
      </c>
      <c r="D1674">
        <v>1700</v>
      </c>
      <c r="E167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s="9">
        <f t="shared" si="104"/>
        <v>41064.656597222223</v>
      </c>
      <c r="L1674" s="9">
        <f t="shared" si="105"/>
        <v>41034.656597222223</v>
      </c>
      <c r="M1674" t="b">
        <v>0</v>
      </c>
      <c r="N1674">
        <v>49</v>
      </c>
      <c r="O1674" t="b">
        <v>1</v>
      </c>
      <c r="P1674" t="s">
        <v>8291</v>
      </c>
      <c r="Q1674" t="s">
        <v>8324</v>
      </c>
      <c r="R1674" t="s">
        <v>8345</v>
      </c>
      <c r="S1674" s="5">
        <f t="shared" si="106"/>
        <v>112.94117647058823</v>
      </c>
      <c r="T1674" s="4">
        <f t="shared" si="107"/>
        <v>39.183673469387756</v>
      </c>
    </row>
    <row r="1675" spans="1:20" ht="45" x14ac:dyDescent="0.25">
      <c r="A1675" s="3">
        <v>1673</v>
      </c>
      <c r="B1675" s="1" t="s">
        <v>1674</v>
      </c>
      <c r="C1675" s="1" t="s">
        <v>5782</v>
      </c>
      <c r="D1675">
        <v>2100</v>
      </c>
      <c r="E167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s="9">
        <f t="shared" si="104"/>
        <v>42069.878379629634</v>
      </c>
      <c r="L1675" s="9">
        <f t="shared" si="105"/>
        <v>42039.878379629634</v>
      </c>
      <c r="M1675" t="b">
        <v>0</v>
      </c>
      <c r="N1675">
        <v>59</v>
      </c>
      <c r="O1675" t="b">
        <v>1</v>
      </c>
      <c r="P1675" t="s">
        <v>8291</v>
      </c>
      <c r="Q1675" t="s">
        <v>8324</v>
      </c>
      <c r="R1675" t="s">
        <v>8345</v>
      </c>
      <c r="S1675" s="5">
        <f t="shared" si="106"/>
        <v>128.09523809523807</v>
      </c>
      <c r="T1675" s="4">
        <f t="shared" si="107"/>
        <v>45.593220338983052</v>
      </c>
    </row>
    <row r="1676" spans="1:20" ht="60" x14ac:dyDescent="0.25">
      <c r="A1676" s="3">
        <v>1674</v>
      </c>
      <c r="B1676" s="1" t="s">
        <v>1675</v>
      </c>
      <c r="C1676" s="1" t="s">
        <v>5783</v>
      </c>
      <c r="D1676">
        <v>5000</v>
      </c>
      <c r="E167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s="9">
        <f t="shared" si="104"/>
        <v>42600.290972222225</v>
      </c>
      <c r="L1676" s="9">
        <f t="shared" si="105"/>
        <v>42569.605393518519</v>
      </c>
      <c r="M1676" t="b">
        <v>0</v>
      </c>
      <c r="N1676">
        <v>113</v>
      </c>
      <c r="O1676" t="b">
        <v>1</v>
      </c>
      <c r="P1676" t="s">
        <v>8291</v>
      </c>
      <c r="Q1676" t="s">
        <v>8324</v>
      </c>
      <c r="R1676" t="s">
        <v>8345</v>
      </c>
      <c r="S1676" s="5">
        <f t="shared" si="106"/>
        <v>201.7</v>
      </c>
      <c r="T1676" s="4">
        <f t="shared" si="107"/>
        <v>89.247787610619469</v>
      </c>
    </row>
    <row r="1677" spans="1:20" ht="30" x14ac:dyDescent="0.25">
      <c r="A1677" s="3">
        <v>1675</v>
      </c>
      <c r="B1677" s="1" t="s">
        <v>1676</v>
      </c>
      <c r="C1677" s="1" t="s">
        <v>5784</v>
      </c>
      <c r="D1677">
        <v>1000</v>
      </c>
      <c r="E167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s="9">
        <f t="shared" si="104"/>
        <v>40832.918749999997</v>
      </c>
      <c r="L1677" s="9">
        <f t="shared" si="105"/>
        <v>40802.733101851853</v>
      </c>
      <c r="M1677" t="b">
        <v>0</v>
      </c>
      <c r="N1677">
        <v>34</v>
      </c>
      <c r="O1677" t="b">
        <v>1</v>
      </c>
      <c r="P1677" t="s">
        <v>8291</v>
      </c>
      <c r="Q1677" t="s">
        <v>8324</v>
      </c>
      <c r="R1677" t="s">
        <v>8345</v>
      </c>
      <c r="S1677" s="5">
        <f t="shared" si="106"/>
        <v>137.416</v>
      </c>
      <c r="T1677" s="4">
        <f t="shared" si="107"/>
        <v>40.416470588235299</v>
      </c>
    </row>
    <row r="1678" spans="1:20" ht="45" x14ac:dyDescent="0.25">
      <c r="A1678" s="3">
        <v>1676</v>
      </c>
      <c r="B1678" s="1" t="s">
        <v>1677</v>
      </c>
      <c r="C1678" s="1" t="s">
        <v>5785</v>
      </c>
      <c r="D1678">
        <v>3000</v>
      </c>
      <c r="E167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s="9">
        <f t="shared" si="104"/>
        <v>41020.165972222225</v>
      </c>
      <c r="L1678" s="9">
        <f t="shared" si="105"/>
        <v>40973.72623842593</v>
      </c>
      <c r="M1678" t="b">
        <v>0</v>
      </c>
      <c r="N1678">
        <v>42</v>
      </c>
      <c r="O1678" t="b">
        <v>1</v>
      </c>
      <c r="P1678" t="s">
        <v>8291</v>
      </c>
      <c r="Q1678" t="s">
        <v>8324</v>
      </c>
      <c r="R1678" t="s">
        <v>8345</v>
      </c>
      <c r="S1678" s="5">
        <f t="shared" si="106"/>
        <v>115.33333333333333</v>
      </c>
      <c r="T1678" s="4">
        <f t="shared" si="107"/>
        <v>82.38095238095238</v>
      </c>
    </row>
    <row r="1679" spans="1:20" ht="45" x14ac:dyDescent="0.25">
      <c r="A1679" s="3">
        <v>1677</v>
      </c>
      <c r="B1679" s="1" t="s">
        <v>1678</v>
      </c>
      <c r="C1679" s="1" t="s">
        <v>5786</v>
      </c>
      <c r="D1679">
        <v>6000</v>
      </c>
      <c r="E1679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s="9">
        <f t="shared" si="104"/>
        <v>42476.249305555553</v>
      </c>
      <c r="L1679" s="9">
        <f t="shared" si="105"/>
        <v>42416.407129629632</v>
      </c>
      <c r="M1679" t="b">
        <v>0</v>
      </c>
      <c r="N1679">
        <v>42</v>
      </c>
      <c r="O1679" t="b">
        <v>1</v>
      </c>
      <c r="P1679" t="s">
        <v>8291</v>
      </c>
      <c r="Q1679" t="s">
        <v>8324</v>
      </c>
      <c r="R1679" t="s">
        <v>8345</v>
      </c>
      <c r="S1679" s="5">
        <f t="shared" si="106"/>
        <v>111.66666666666667</v>
      </c>
      <c r="T1679" s="4">
        <f t="shared" si="107"/>
        <v>159.52380952380952</v>
      </c>
    </row>
    <row r="1680" spans="1:20" ht="45" x14ac:dyDescent="0.25">
      <c r="A1680" s="3">
        <v>1678</v>
      </c>
      <c r="B1680" s="1" t="s">
        <v>1679</v>
      </c>
      <c r="C1680" s="1" t="s">
        <v>5787</v>
      </c>
      <c r="D1680">
        <v>1500</v>
      </c>
      <c r="E1680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s="9">
        <f t="shared" si="104"/>
        <v>41676.854988425926</v>
      </c>
      <c r="L1680" s="9">
        <f t="shared" si="105"/>
        <v>41662.854988425926</v>
      </c>
      <c r="M1680" t="b">
        <v>0</v>
      </c>
      <c r="N1680">
        <v>49</v>
      </c>
      <c r="O1680" t="b">
        <v>1</v>
      </c>
      <c r="P1680" t="s">
        <v>8291</v>
      </c>
      <c r="Q1680" t="s">
        <v>8324</v>
      </c>
      <c r="R1680" t="s">
        <v>8345</v>
      </c>
      <c r="S1680" s="5">
        <f t="shared" si="106"/>
        <v>118.39999999999999</v>
      </c>
      <c r="T1680" s="4">
        <f t="shared" si="107"/>
        <v>36.244897959183675</v>
      </c>
    </row>
    <row r="1681" spans="1:20" ht="60" x14ac:dyDescent="0.25">
      <c r="A1681" s="3">
        <v>1679</v>
      </c>
      <c r="B1681" s="1" t="s">
        <v>1680</v>
      </c>
      <c r="C1681" s="1" t="s">
        <v>5788</v>
      </c>
      <c r="D1681">
        <v>2000</v>
      </c>
      <c r="E1681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s="9">
        <f t="shared" si="104"/>
        <v>40746.068807870368</v>
      </c>
      <c r="L1681" s="9">
        <f t="shared" si="105"/>
        <v>40723.068807870368</v>
      </c>
      <c r="M1681" t="b">
        <v>0</v>
      </c>
      <c r="N1681">
        <v>56</v>
      </c>
      <c r="O1681" t="b">
        <v>1</v>
      </c>
      <c r="P1681" t="s">
        <v>8291</v>
      </c>
      <c r="Q1681" t="s">
        <v>8324</v>
      </c>
      <c r="R1681" t="s">
        <v>8345</v>
      </c>
      <c r="S1681" s="5">
        <f t="shared" si="106"/>
        <v>175</v>
      </c>
      <c r="T1681" s="4">
        <f t="shared" si="107"/>
        <v>62.5</v>
      </c>
    </row>
    <row r="1682" spans="1:20" ht="30" x14ac:dyDescent="0.25">
      <c r="A1682" s="3">
        <v>1680</v>
      </c>
      <c r="B1682" s="1" t="s">
        <v>1681</v>
      </c>
      <c r="C1682" s="1" t="s">
        <v>5789</v>
      </c>
      <c r="D1682">
        <v>1000</v>
      </c>
      <c r="E1682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s="9">
        <f t="shared" si="104"/>
        <v>41832.757719907408</v>
      </c>
      <c r="L1682" s="9">
        <f t="shared" si="105"/>
        <v>41802.757719907408</v>
      </c>
      <c r="M1682" t="b">
        <v>0</v>
      </c>
      <c r="N1682">
        <v>25</v>
      </c>
      <c r="O1682" t="b">
        <v>1</v>
      </c>
      <c r="P1682" t="s">
        <v>8291</v>
      </c>
      <c r="Q1682" t="s">
        <v>8324</v>
      </c>
      <c r="R1682" t="s">
        <v>8345</v>
      </c>
      <c r="S1682" s="5">
        <f t="shared" si="106"/>
        <v>117.5</v>
      </c>
      <c r="T1682" s="4">
        <f t="shared" si="107"/>
        <v>47</v>
      </c>
    </row>
    <row r="1683" spans="1:20" ht="60" x14ac:dyDescent="0.25">
      <c r="A1683" s="3">
        <v>1681</v>
      </c>
      <c r="B1683" s="1" t="s">
        <v>1682</v>
      </c>
      <c r="C1683" s="1" t="s">
        <v>5790</v>
      </c>
      <c r="D1683">
        <v>65000</v>
      </c>
      <c r="E1683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s="9">
        <f t="shared" si="104"/>
        <v>42823.083333333328</v>
      </c>
      <c r="L1683" s="9">
        <f t="shared" si="105"/>
        <v>42774.121342592596</v>
      </c>
      <c r="M1683" t="b">
        <v>0</v>
      </c>
      <c r="N1683">
        <v>884</v>
      </c>
      <c r="O1683" t="b">
        <v>0</v>
      </c>
      <c r="P1683" t="s">
        <v>8292</v>
      </c>
      <c r="Q1683" t="s">
        <v>8324</v>
      </c>
      <c r="R1683" t="s">
        <v>8346</v>
      </c>
      <c r="S1683" s="5">
        <f t="shared" si="106"/>
        <v>101.42212307692309</v>
      </c>
      <c r="T1683" s="4">
        <f t="shared" si="107"/>
        <v>74.575090497737563</v>
      </c>
    </row>
    <row r="1684" spans="1:20" ht="45" x14ac:dyDescent="0.25">
      <c r="A1684" s="3">
        <v>1682</v>
      </c>
      <c r="B1684" s="1" t="s">
        <v>1683</v>
      </c>
      <c r="C1684" s="1" t="s">
        <v>5791</v>
      </c>
      <c r="D1684">
        <v>6000</v>
      </c>
      <c r="E168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s="9">
        <f t="shared" si="104"/>
        <v>42839.171990740739</v>
      </c>
      <c r="L1684" s="9">
        <f t="shared" si="105"/>
        <v>42779.21365740741</v>
      </c>
      <c r="M1684" t="b">
        <v>0</v>
      </c>
      <c r="N1684">
        <v>0</v>
      </c>
      <c r="O1684" t="b">
        <v>0</v>
      </c>
      <c r="P1684" t="s">
        <v>8292</v>
      </c>
      <c r="Q1684" t="s">
        <v>8324</v>
      </c>
      <c r="R1684" t="s">
        <v>8346</v>
      </c>
      <c r="S1684" s="5">
        <f t="shared" si="106"/>
        <v>0</v>
      </c>
      <c r="T1684" s="4" t="e">
        <f t="shared" si="107"/>
        <v>#DIV/0!</v>
      </c>
    </row>
    <row r="1685" spans="1:20" ht="45" x14ac:dyDescent="0.25">
      <c r="A1685" s="3">
        <v>1683</v>
      </c>
      <c r="B1685" s="1" t="s">
        <v>1684</v>
      </c>
      <c r="C1685" s="1" t="s">
        <v>5792</v>
      </c>
      <c r="D1685">
        <v>3500</v>
      </c>
      <c r="E168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s="9">
        <f t="shared" si="104"/>
        <v>42832.781689814816</v>
      </c>
      <c r="L1685" s="9">
        <f t="shared" si="105"/>
        <v>42808.781689814816</v>
      </c>
      <c r="M1685" t="b">
        <v>0</v>
      </c>
      <c r="N1685">
        <v>10</v>
      </c>
      <c r="O1685" t="b">
        <v>0</v>
      </c>
      <c r="P1685" t="s">
        <v>8292</v>
      </c>
      <c r="Q1685" t="s">
        <v>8324</v>
      </c>
      <c r="R1685" t="s">
        <v>8346</v>
      </c>
      <c r="S1685" s="5">
        <f t="shared" si="106"/>
        <v>21.714285714285715</v>
      </c>
      <c r="T1685" s="4">
        <f t="shared" si="107"/>
        <v>76</v>
      </c>
    </row>
    <row r="1686" spans="1:20" ht="30" x14ac:dyDescent="0.25">
      <c r="A1686" s="3">
        <v>1684</v>
      </c>
      <c r="B1686" s="1" t="s">
        <v>1685</v>
      </c>
      <c r="C1686" s="1" t="s">
        <v>5793</v>
      </c>
      <c r="D1686">
        <v>8000</v>
      </c>
      <c r="E168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s="9">
        <f t="shared" si="104"/>
        <v>42811.773622685185</v>
      </c>
      <c r="L1686" s="9">
        <f t="shared" si="105"/>
        <v>42783.815289351856</v>
      </c>
      <c r="M1686" t="b">
        <v>0</v>
      </c>
      <c r="N1686">
        <v>101</v>
      </c>
      <c r="O1686" t="b">
        <v>0</v>
      </c>
      <c r="P1686" t="s">
        <v>8292</v>
      </c>
      <c r="Q1686" t="s">
        <v>8324</v>
      </c>
      <c r="R1686" t="s">
        <v>8346</v>
      </c>
      <c r="S1686" s="5">
        <f t="shared" si="106"/>
        <v>109.125</v>
      </c>
      <c r="T1686" s="4">
        <f t="shared" si="107"/>
        <v>86.43564356435644</v>
      </c>
    </row>
    <row r="1687" spans="1:20" ht="60" x14ac:dyDescent="0.25">
      <c r="A1687" s="3">
        <v>1685</v>
      </c>
      <c r="B1687" s="1" t="s">
        <v>1686</v>
      </c>
      <c r="C1687" s="1" t="s">
        <v>5794</v>
      </c>
      <c r="D1687">
        <v>350</v>
      </c>
      <c r="E168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s="9">
        <f t="shared" si="104"/>
        <v>42818.208599537036</v>
      </c>
      <c r="L1687" s="9">
        <f t="shared" si="105"/>
        <v>42788.2502662037</v>
      </c>
      <c r="M1687" t="b">
        <v>0</v>
      </c>
      <c r="N1687">
        <v>15</v>
      </c>
      <c r="O1687" t="b">
        <v>0</v>
      </c>
      <c r="P1687" t="s">
        <v>8292</v>
      </c>
      <c r="Q1687" t="s">
        <v>8324</v>
      </c>
      <c r="R1687" t="s">
        <v>8346</v>
      </c>
      <c r="S1687" s="5">
        <f t="shared" si="106"/>
        <v>102.85714285714285</v>
      </c>
      <c r="T1687" s="4">
        <f t="shared" si="107"/>
        <v>24</v>
      </c>
    </row>
    <row r="1688" spans="1:20" ht="60" x14ac:dyDescent="0.25">
      <c r="A1688" s="3">
        <v>1686</v>
      </c>
      <c r="B1688" s="1" t="s">
        <v>1687</v>
      </c>
      <c r="C1688" s="1" t="s">
        <v>5795</v>
      </c>
      <c r="D1688">
        <v>5000</v>
      </c>
      <c r="E168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s="9">
        <f t="shared" si="104"/>
        <v>42852.802303240736</v>
      </c>
      <c r="L1688" s="9">
        <f t="shared" si="105"/>
        <v>42792.843969907408</v>
      </c>
      <c r="M1688" t="b">
        <v>0</v>
      </c>
      <c r="N1688">
        <v>1</v>
      </c>
      <c r="O1688" t="b">
        <v>0</v>
      </c>
      <c r="P1688" t="s">
        <v>8292</v>
      </c>
      <c r="Q1688" t="s">
        <v>8324</v>
      </c>
      <c r="R1688" t="s">
        <v>8346</v>
      </c>
      <c r="S1688" s="5">
        <f t="shared" si="106"/>
        <v>0.36</v>
      </c>
      <c r="T1688" s="4">
        <f t="shared" si="107"/>
        <v>18</v>
      </c>
    </row>
    <row r="1689" spans="1:20" ht="60" x14ac:dyDescent="0.25">
      <c r="A1689" s="3">
        <v>1687</v>
      </c>
      <c r="B1689" s="1" t="s">
        <v>1688</v>
      </c>
      <c r="C1689" s="1" t="s">
        <v>5796</v>
      </c>
      <c r="D1689">
        <v>10000</v>
      </c>
      <c r="E1689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s="9">
        <f t="shared" si="104"/>
        <v>42835.84375</v>
      </c>
      <c r="L1689" s="9">
        <f t="shared" si="105"/>
        <v>42802.046817129631</v>
      </c>
      <c r="M1689" t="b">
        <v>0</v>
      </c>
      <c r="N1689">
        <v>39</v>
      </c>
      <c r="O1689" t="b">
        <v>0</v>
      </c>
      <c r="P1689" t="s">
        <v>8292</v>
      </c>
      <c r="Q1689" t="s">
        <v>8324</v>
      </c>
      <c r="R1689" t="s">
        <v>8346</v>
      </c>
      <c r="S1689" s="5">
        <f t="shared" si="106"/>
        <v>31.25</v>
      </c>
      <c r="T1689" s="4">
        <f t="shared" si="107"/>
        <v>80.128205128205124</v>
      </c>
    </row>
    <row r="1690" spans="1:20" ht="60" x14ac:dyDescent="0.25">
      <c r="A1690" s="3">
        <v>1688</v>
      </c>
      <c r="B1690" s="1" t="s">
        <v>1689</v>
      </c>
      <c r="C1690" s="1" t="s">
        <v>5797</v>
      </c>
      <c r="D1690">
        <v>4000</v>
      </c>
      <c r="E1690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s="9">
        <f t="shared" si="104"/>
        <v>42834.492986111116</v>
      </c>
      <c r="L1690" s="9">
        <f t="shared" si="105"/>
        <v>42804.534652777773</v>
      </c>
      <c r="M1690" t="b">
        <v>0</v>
      </c>
      <c r="N1690">
        <v>7</v>
      </c>
      <c r="O1690" t="b">
        <v>0</v>
      </c>
      <c r="P1690" t="s">
        <v>8292</v>
      </c>
      <c r="Q1690" t="s">
        <v>8324</v>
      </c>
      <c r="R1690" t="s">
        <v>8346</v>
      </c>
      <c r="S1690" s="5">
        <f t="shared" si="106"/>
        <v>44.3</v>
      </c>
      <c r="T1690" s="4">
        <f t="shared" si="107"/>
        <v>253.14285714285714</v>
      </c>
    </row>
    <row r="1691" spans="1:20" ht="30" x14ac:dyDescent="0.25">
      <c r="A1691" s="3">
        <v>1689</v>
      </c>
      <c r="B1691" s="1" t="s">
        <v>1690</v>
      </c>
      <c r="C1691" s="1" t="s">
        <v>5798</v>
      </c>
      <c r="D1691">
        <v>2400</v>
      </c>
      <c r="E1691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s="9">
        <f t="shared" si="104"/>
        <v>42810.900810185187</v>
      </c>
      <c r="L1691" s="9">
        <f t="shared" si="105"/>
        <v>42780.942476851851</v>
      </c>
      <c r="M1691" t="b">
        <v>0</v>
      </c>
      <c r="N1691">
        <v>14</v>
      </c>
      <c r="O1691" t="b">
        <v>0</v>
      </c>
      <c r="P1691" t="s">
        <v>8292</v>
      </c>
      <c r="Q1691" t="s">
        <v>8324</v>
      </c>
      <c r="R1691" t="s">
        <v>8346</v>
      </c>
      <c r="S1691" s="5">
        <f t="shared" si="106"/>
        <v>100</v>
      </c>
      <c r="T1691" s="4">
        <f t="shared" si="107"/>
        <v>171.42857142857142</v>
      </c>
    </row>
    <row r="1692" spans="1:20" ht="45" x14ac:dyDescent="0.25">
      <c r="A1692" s="3">
        <v>1690</v>
      </c>
      <c r="B1692" s="1" t="s">
        <v>1691</v>
      </c>
      <c r="C1692" s="1" t="s">
        <v>5799</v>
      </c>
      <c r="D1692">
        <v>2500</v>
      </c>
      <c r="E1692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s="9">
        <f t="shared" si="104"/>
        <v>42831.389374999999</v>
      </c>
      <c r="L1692" s="9">
        <f t="shared" si="105"/>
        <v>42801.43104166667</v>
      </c>
      <c r="M1692" t="b">
        <v>0</v>
      </c>
      <c r="N1692">
        <v>11</v>
      </c>
      <c r="O1692" t="b">
        <v>0</v>
      </c>
      <c r="P1692" t="s">
        <v>8292</v>
      </c>
      <c r="Q1692" t="s">
        <v>8324</v>
      </c>
      <c r="R1692" t="s">
        <v>8346</v>
      </c>
      <c r="S1692" s="5">
        <f t="shared" si="106"/>
        <v>25.4</v>
      </c>
      <c r="T1692" s="4">
        <f t="shared" si="107"/>
        <v>57.727272727272727</v>
      </c>
    </row>
    <row r="1693" spans="1:20" ht="60" x14ac:dyDescent="0.25">
      <c r="A1693" s="3">
        <v>1691</v>
      </c>
      <c r="B1693" s="1" t="s">
        <v>1692</v>
      </c>
      <c r="C1693" s="1" t="s">
        <v>5800</v>
      </c>
      <c r="D1693">
        <v>30000</v>
      </c>
      <c r="E1693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s="9">
        <f t="shared" si="104"/>
        <v>42828.041666666672</v>
      </c>
      <c r="L1693" s="9">
        <f t="shared" si="105"/>
        <v>42795.701481481476</v>
      </c>
      <c r="M1693" t="b">
        <v>0</v>
      </c>
      <c r="N1693">
        <v>38</v>
      </c>
      <c r="O1693" t="b">
        <v>0</v>
      </c>
      <c r="P1693" t="s">
        <v>8292</v>
      </c>
      <c r="Q1693" t="s">
        <v>8324</v>
      </c>
      <c r="R1693" t="s">
        <v>8346</v>
      </c>
      <c r="S1693" s="5">
        <f t="shared" si="106"/>
        <v>33.473333333333329</v>
      </c>
      <c r="T1693" s="4">
        <f t="shared" si="107"/>
        <v>264.26315789473682</v>
      </c>
    </row>
    <row r="1694" spans="1:20" ht="45" x14ac:dyDescent="0.25">
      <c r="A1694" s="3">
        <v>1692</v>
      </c>
      <c r="B1694" s="1" t="s">
        <v>1693</v>
      </c>
      <c r="C1694" s="1" t="s">
        <v>5801</v>
      </c>
      <c r="D1694">
        <v>5000</v>
      </c>
      <c r="E169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s="9">
        <f t="shared" si="104"/>
        <v>42820.999305555553</v>
      </c>
      <c r="L1694" s="9">
        <f t="shared" si="105"/>
        <v>42788.151238425926</v>
      </c>
      <c r="M1694" t="b">
        <v>0</v>
      </c>
      <c r="N1694">
        <v>15</v>
      </c>
      <c r="O1694" t="b">
        <v>0</v>
      </c>
      <c r="P1694" t="s">
        <v>8292</v>
      </c>
      <c r="Q1694" t="s">
        <v>8324</v>
      </c>
      <c r="R1694" t="s">
        <v>8346</v>
      </c>
      <c r="S1694" s="5">
        <f t="shared" si="106"/>
        <v>47.8</v>
      </c>
      <c r="T1694" s="4">
        <f t="shared" si="107"/>
        <v>159.33333333333334</v>
      </c>
    </row>
    <row r="1695" spans="1:20" ht="60" x14ac:dyDescent="0.25">
      <c r="A1695" s="3">
        <v>1693</v>
      </c>
      <c r="B1695" s="1" t="s">
        <v>1694</v>
      </c>
      <c r="C1695" s="1" t="s">
        <v>5802</v>
      </c>
      <c r="D1695">
        <v>3000</v>
      </c>
      <c r="E169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s="9">
        <f t="shared" si="104"/>
        <v>42834.833333333328</v>
      </c>
      <c r="L1695" s="9">
        <f t="shared" si="105"/>
        <v>42803.920277777783</v>
      </c>
      <c r="M1695" t="b">
        <v>0</v>
      </c>
      <c r="N1695">
        <v>8</v>
      </c>
      <c r="O1695" t="b">
        <v>0</v>
      </c>
      <c r="P1695" t="s">
        <v>8292</v>
      </c>
      <c r="Q1695" t="s">
        <v>8324</v>
      </c>
      <c r="R1695" t="s">
        <v>8346</v>
      </c>
      <c r="S1695" s="5">
        <f t="shared" si="106"/>
        <v>9.3333333333333339</v>
      </c>
      <c r="T1695" s="4">
        <f t="shared" si="107"/>
        <v>35</v>
      </c>
    </row>
    <row r="1696" spans="1:20" ht="60" x14ac:dyDescent="0.25">
      <c r="A1696" s="3">
        <v>1694</v>
      </c>
      <c r="B1696" s="1" t="s">
        <v>1695</v>
      </c>
      <c r="C1696" s="1" t="s">
        <v>5803</v>
      </c>
      <c r="D1696">
        <v>10000</v>
      </c>
      <c r="E169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s="9">
        <f t="shared" si="104"/>
        <v>42821.191666666666</v>
      </c>
      <c r="L1696" s="9">
        <f t="shared" si="105"/>
        <v>42791.669837962967</v>
      </c>
      <c r="M1696" t="b">
        <v>0</v>
      </c>
      <c r="N1696">
        <v>1</v>
      </c>
      <c r="O1696" t="b">
        <v>0</v>
      </c>
      <c r="P1696" t="s">
        <v>8292</v>
      </c>
      <c r="Q1696" t="s">
        <v>8324</v>
      </c>
      <c r="R1696" t="s">
        <v>8346</v>
      </c>
      <c r="S1696" s="5">
        <f t="shared" si="106"/>
        <v>0.05</v>
      </c>
      <c r="T1696" s="4">
        <f t="shared" si="107"/>
        <v>5</v>
      </c>
    </row>
    <row r="1697" spans="1:20" ht="60" x14ac:dyDescent="0.25">
      <c r="A1697" s="3">
        <v>1695</v>
      </c>
      <c r="B1697" s="1" t="s">
        <v>1696</v>
      </c>
      <c r="C1697" s="1" t="s">
        <v>5804</v>
      </c>
      <c r="D1697">
        <v>12000</v>
      </c>
      <c r="E169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s="9">
        <f t="shared" si="104"/>
        <v>42835.041666666672</v>
      </c>
      <c r="L1697" s="9">
        <f t="shared" si="105"/>
        <v>42801.031412037039</v>
      </c>
      <c r="M1697" t="b">
        <v>0</v>
      </c>
      <c r="N1697">
        <v>23</v>
      </c>
      <c r="O1697" t="b">
        <v>0</v>
      </c>
      <c r="P1697" t="s">
        <v>8292</v>
      </c>
      <c r="Q1697" t="s">
        <v>8324</v>
      </c>
      <c r="R1697" t="s">
        <v>8346</v>
      </c>
      <c r="S1697" s="5">
        <f t="shared" si="106"/>
        <v>11.708333333333334</v>
      </c>
      <c r="T1697" s="4">
        <f t="shared" si="107"/>
        <v>61.086956521739133</v>
      </c>
    </row>
    <row r="1698" spans="1:20" ht="60" x14ac:dyDescent="0.25">
      <c r="A1698" s="3">
        <v>1696</v>
      </c>
      <c r="B1698" s="1" t="s">
        <v>1697</v>
      </c>
      <c r="C1698" s="1" t="s">
        <v>5805</v>
      </c>
      <c r="D1698">
        <v>300000</v>
      </c>
      <c r="E169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s="9">
        <f t="shared" si="104"/>
        <v>42826.027905092589</v>
      </c>
      <c r="L1698" s="9">
        <f t="shared" si="105"/>
        <v>42796.069571759261</v>
      </c>
      <c r="M1698" t="b">
        <v>0</v>
      </c>
      <c r="N1698">
        <v>0</v>
      </c>
      <c r="O1698" t="b">
        <v>0</v>
      </c>
      <c r="P1698" t="s">
        <v>8292</v>
      </c>
      <c r="Q1698" t="s">
        <v>8324</v>
      </c>
      <c r="R1698" t="s">
        <v>8346</v>
      </c>
      <c r="S1698" s="5">
        <f t="shared" si="106"/>
        <v>0</v>
      </c>
      <c r="T1698" s="4" t="e">
        <f t="shared" si="107"/>
        <v>#DIV/0!</v>
      </c>
    </row>
    <row r="1699" spans="1:20" ht="45" x14ac:dyDescent="0.25">
      <c r="A1699" s="3">
        <v>1697</v>
      </c>
      <c r="B1699" s="1" t="s">
        <v>1698</v>
      </c>
      <c r="C1699" s="1" t="s">
        <v>5806</v>
      </c>
      <c r="D1699">
        <v>12500</v>
      </c>
      <c r="E1699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s="9">
        <f t="shared" si="104"/>
        <v>42834.991296296299</v>
      </c>
      <c r="L1699" s="9">
        <f t="shared" si="105"/>
        <v>42805.032962962956</v>
      </c>
      <c r="M1699" t="b">
        <v>0</v>
      </c>
      <c r="N1699">
        <v>22</v>
      </c>
      <c r="O1699" t="b">
        <v>0</v>
      </c>
      <c r="P1699" t="s">
        <v>8292</v>
      </c>
      <c r="Q1699" t="s">
        <v>8324</v>
      </c>
      <c r="R1699" t="s">
        <v>8346</v>
      </c>
      <c r="S1699" s="5">
        <f t="shared" si="106"/>
        <v>20.208000000000002</v>
      </c>
      <c r="T1699" s="4">
        <f t="shared" si="107"/>
        <v>114.81818181818181</v>
      </c>
    </row>
    <row r="1700" spans="1:20" ht="75" x14ac:dyDescent="0.25">
      <c r="A1700" s="3">
        <v>1698</v>
      </c>
      <c r="B1700" s="1" t="s">
        <v>1699</v>
      </c>
      <c r="C1700" s="1" t="s">
        <v>5807</v>
      </c>
      <c r="D1700">
        <v>125000</v>
      </c>
      <c r="E1700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s="9">
        <f t="shared" si="104"/>
        <v>42820.147916666669</v>
      </c>
      <c r="L1700" s="9">
        <f t="shared" si="105"/>
        <v>42796.207870370374</v>
      </c>
      <c r="M1700" t="b">
        <v>0</v>
      </c>
      <c r="N1700">
        <v>0</v>
      </c>
      <c r="O1700" t="b">
        <v>0</v>
      </c>
      <c r="P1700" t="s">
        <v>8292</v>
      </c>
      <c r="Q1700" t="s">
        <v>8324</v>
      </c>
      <c r="R1700" t="s">
        <v>8346</v>
      </c>
      <c r="S1700" s="5">
        <f t="shared" si="106"/>
        <v>0</v>
      </c>
      <c r="T1700" s="4" t="e">
        <f t="shared" si="107"/>
        <v>#DIV/0!</v>
      </c>
    </row>
    <row r="1701" spans="1:20" ht="60" x14ac:dyDescent="0.25">
      <c r="A1701" s="3">
        <v>1699</v>
      </c>
      <c r="B1701" s="1" t="s">
        <v>1700</v>
      </c>
      <c r="C1701" s="1" t="s">
        <v>5808</v>
      </c>
      <c r="D1701">
        <v>5105</v>
      </c>
      <c r="E1701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s="9">
        <f t="shared" si="104"/>
        <v>42836.863946759258</v>
      </c>
      <c r="L1701" s="9">
        <f t="shared" si="105"/>
        <v>42806.863946759258</v>
      </c>
      <c r="M1701" t="b">
        <v>0</v>
      </c>
      <c r="N1701">
        <v>4</v>
      </c>
      <c r="O1701" t="b">
        <v>0</v>
      </c>
      <c r="P1701" t="s">
        <v>8292</v>
      </c>
      <c r="Q1701" t="s">
        <v>8324</v>
      </c>
      <c r="R1701" t="s">
        <v>8346</v>
      </c>
      <c r="S1701" s="5">
        <f t="shared" si="106"/>
        <v>4.2311459353574925</v>
      </c>
      <c r="T1701" s="4">
        <f t="shared" si="107"/>
        <v>54</v>
      </c>
    </row>
    <row r="1702" spans="1:20" ht="60" x14ac:dyDescent="0.25">
      <c r="A1702" s="3">
        <v>1700</v>
      </c>
      <c r="B1702" s="1" t="s">
        <v>1701</v>
      </c>
      <c r="C1702" s="1" t="s">
        <v>5809</v>
      </c>
      <c r="D1702">
        <v>20000</v>
      </c>
      <c r="E1702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s="9">
        <f t="shared" si="104"/>
        <v>42826.166666666672</v>
      </c>
      <c r="L1702" s="9">
        <f t="shared" si="105"/>
        <v>42796.071643518517</v>
      </c>
      <c r="M1702" t="b">
        <v>0</v>
      </c>
      <c r="N1702">
        <v>79</v>
      </c>
      <c r="O1702" t="b">
        <v>0</v>
      </c>
      <c r="P1702" t="s">
        <v>8292</v>
      </c>
      <c r="Q1702" t="s">
        <v>8324</v>
      </c>
      <c r="R1702" t="s">
        <v>8346</v>
      </c>
      <c r="S1702" s="5">
        <f t="shared" si="106"/>
        <v>26.06</v>
      </c>
      <c r="T1702" s="4">
        <f t="shared" si="107"/>
        <v>65.974683544303801</v>
      </c>
    </row>
    <row r="1703" spans="1:20" ht="60" x14ac:dyDescent="0.25">
      <c r="A1703" s="3">
        <v>1701</v>
      </c>
      <c r="B1703" s="1" t="s">
        <v>1702</v>
      </c>
      <c r="C1703" s="1" t="s">
        <v>5810</v>
      </c>
      <c r="D1703">
        <v>5050</v>
      </c>
      <c r="E1703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s="9">
        <f t="shared" si="104"/>
        <v>42019.664409722223</v>
      </c>
      <c r="L1703" s="9">
        <f t="shared" si="105"/>
        <v>41989.664409722223</v>
      </c>
      <c r="M1703" t="b">
        <v>0</v>
      </c>
      <c r="N1703">
        <v>2</v>
      </c>
      <c r="O1703" t="b">
        <v>0</v>
      </c>
      <c r="P1703" t="s">
        <v>8292</v>
      </c>
      <c r="Q1703" t="s">
        <v>8324</v>
      </c>
      <c r="R1703" t="s">
        <v>8346</v>
      </c>
      <c r="S1703" s="5">
        <f t="shared" si="106"/>
        <v>0.19801980198019803</v>
      </c>
      <c r="T1703" s="4">
        <f t="shared" si="107"/>
        <v>5</v>
      </c>
    </row>
    <row r="1704" spans="1:20" ht="30" x14ac:dyDescent="0.25">
      <c r="A1704" s="3">
        <v>1702</v>
      </c>
      <c r="B1704" s="1" t="s">
        <v>1703</v>
      </c>
      <c r="C1704" s="1" t="s">
        <v>5811</v>
      </c>
      <c r="D1704">
        <v>16500</v>
      </c>
      <c r="E170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s="9">
        <f t="shared" si="104"/>
        <v>42093.828125</v>
      </c>
      <c r="L1704" s="9">
        <f t="shared" si="105"/>
        <v>42063.869791666672</v>
      </c>
      <c r="M1704" t="b">
        <v>0</v>
      </c>
      <c r="N1704">
        <v>1</v>
      </c>
      <c r="O1704" t="b">
        <v>0</v>
      </c>
      <c r="P1704" t="s">
        <v>8292</v>
      </c>
      <c r="Q1704" t="s">
        <v>8324</v>
      </c>
      <c r="R1704" t="s">
        <v>8346</v>
      </c>
      <c r="S1704" s="5">
        <f t="shared" si="106"/>
        <v>6.0606060606060606E-3</v>
      </c>
      <c r="T1704" s="4">
        <f t="shared" si="107"/>
        <v>1</v>
      </c>
    </row>
    <row r="1705" spans="1:20" ht="60" x14ac:dyDescent="0.25">
      <c r="A1705" s="3">
        <v>1703</v>
      </c>
      <c r="B1705" s="1" t="s">
        <v>1704</v>
      </c>
      <c r="C1705" s="1" t="s">
        <v>5812</v>
      </c>
      <c r="D1705">
        <v>5000</v>
      </c>
      <c r="E170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s="9">
        <f t="shared" si="104"/>
        <v>42247.281678240746</v>
      </c>
      <c r="L1705" s="9">
        <f t="shared" si="105"/>
        <v>42187.281678240746</v>
      </c>
      <c r="M1705" t="b">
        <v>0</v>
      </c>
      <c r="N1705">
        <v>2</v>
      </c>
      <c r="O1705" t="b">
        <v>0</v>
      </c>
      <c r="P1705" t="s">
        <v>8292</v>
      </c>
      <c r="Q1705" t="s">
        <v>8324</v>
      </c>
      <c r="R1705" t="s">
        <v>8346</v>
      </c>
      <c r="S1705" s="5">
        <f t="shared" si="106"/>
        <v>1.02</v>
      </c>
      <c r="T1705" s="4">
        <f t="shared" si="107"/>
        <v>25.5</v>
      </c>
    </row>
    <row r="1706" spans="1:20" ht="45" x14ac:dyDescent="0.25">
      <c r="A1706" s="3">
        <v>1704</v>
      </c>
      <c r="B1706" s="1" t="s">
        <v>1705</v>
      </c>
      <c r="C1706" s="1" t="s">
        <v>5813</v>
      </c>
      <c r="D1706">
        <v>2000</v>
      </c>
      <c r="E170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s="9">
        <f t="shared" si="104"/>
        <v>42051.139733796299</v>
      </c>
      <c r="L1706" s="9">
        <f t="shared" si="105"/>
        <v>42021.139733796299</v>
      </c>
      <c r="M1706" t="b">
        <v>0</v>
      </c>
      <c r="N1706">
        <v>11</v>
      </c>
      <c r="O1706" t="b">
        <v>0</v>
      </c>
      <c r="P1706" t="s">
        <v>8292</v>
      </c>
      <c r="Q1706" t="s">
        <v>8324</v>
      </c>
      <c r="R1706" t="s">
        <v>8346</v>
      </c>
      <c r="S1706" s="5">
        <f t="shared" si="106"/>
        <v>65.100000000000009</v>
      </c>
      <c r="T1706" s="4">
        <f t="shared" si="107"/>
        <v>118.36363636363636</v>
      </c>
    </row>
    <row r="1707" spans="1:20" ht="45" x14ac:dyDescent="0.25">
      <c r="A1707" s="3">
        <v>1705</v>
      </c>
      <c r="B1707" s="1" t="s">
        <v>1706</v>
      </c>
      <c r="C1707" s="1" t="s">
        <v>5814</v>
      </c>
      <c r="D1707">
        <v>2000</v>
      </c>
      <c r="E170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s="9">
        <f t="shared" si="104"/>
        <v>42256.666666666672</v>
      </c>
      <c r="L1707" s="9">
        <f t="shared" si="105"/>
        <v>42245.016736111109</v>
      </c>
      <c r="M1707" t="b">
        <v>0</v>
      </c>
      <c r="N1707">
        <v>0</v>
      </c>
      <c r="O1707" t="b">
        <v>0</v>
      </c>
      <c r="P1707" t="s">
        <v>8292</v>
      </c>
      <c r="Q1707" t="s">
        <v>8324</v>
      </c>
      <c r="R1707" t="s">
        <v>8346</v>
      </c>
      <c r="S1707" s="5">
        <f t="shared" si="106"/>
        <v>0</v>
      </c>
      <c r="T1707" s="4" t="e">
        <f t="shared" si="107"/>
        <v>#DIV/0!</v>
      </c>
    </row>
    <row r="1708" spans="1:20" ht="45" x14ac:dyDescent="0.25">
      <c r="A1708" s="3">
        <v>1706</v>
      </c>
      <c r="B1708" s="1" t="s">
        <v>1707</v>
      </c>
      <c r="C1708" s="1" t="s">
        <v>5815</v>
      </c>
      <c r="D1708">
        <v>5500</v>
      </c>
      <c r="E170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s="9">
        <f t="shared" si="104"/>
        <v>42239.306388888886</v>
      </c>
      <c r="L1708" s="9">
        <f t="shared" si="105"/>
        <v>42179.306388888886</v>
      </c>
      <c r="M1708" t="b">
        <v>0</v>
      </c>
      <c r="N1708">
        <v>0</v>
      </c>
      <c r="O1708" t="b">
        <v>0</v>
      </c>
      <c r="P1708" t="s">
        <v>8292</v>
      </c>
      <c r="Q1708" t="s">
        <v>8324</v>
      </c>
      <c r="R1708" t="s">
        <v>8346</v>
      </c>
      <c r="S1708" s="5">
        <f t="shared" si="106"/>
        <v>0</v>
      </c>
      <c r="T1708" s="4" t="e">
        <f t="shared" si="107"/>
        <v>#DIV/0!</v>
      </c>
    </row>
    <row r="1709" spans="1:20" ht="60" x14ac:dyDescent="0.25">
      <c r="A1709" s="3">
        <v>1707</v>
      </c>
      <c r="B1709" s="1" t="s">
        <v>1708</v>
      </c>
      <c r="C1709" s="1" t="s">
        <v>5816</v>
      </c>
      <c r="D1709">
        <v>5000</v>
      </c>
      <c r="E1709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s="9">
        <f t="shared" si="104"/>
        <v>42457.679340277777</v>
      </c>
      <c r="L1709" s="9">
        <f t="shared" si="105"/>
        <v>42427.721006944441</v>
      </c>
      <c r="M1709" t="b">
        <v>0</v>
      </c>
      <c r="N1709">
        <v>9</v>
      </c>
      <c r="O1709" t="b">
        <v>0</v>
      </c>
      <c r="P1709" t="s">
        <v>8292</v>
      </c>
      <c r="Q1709" t="s">
        <v>8324</v>
      </c>
      <c r="R1709" t="s">
        <v>8346</v>
      </c>
      <c r="S1709" s="5">
        <f t="shared" si="106"/>
        <v>9.74</v>
      </c>
      <c r="T1709" s="4">
        <f t="shared" si="107"/>
        <v>54.111111111111114</v>
      </c>
    </row>
    <row r="1710" spans="1:20" ht="60" x14ac:dyDescent="0.25">
      <c r="A1710" s="3">
        <v>1708</v>
      </c>
      <c r="B1710" s="1" t="s">
        <v>1709</v>
      </c>
      <c r="C1710" s="1" t="s">
        <v>5817</v>
      </c>
      <c r="D1710">
        <v>7000</v>
      </c>
      <c r="E1710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s="9">
        <f t="shared" si="104"/>
        <v>42491.866967592592</v>
      </c>
      <c r="L1710" s="9">
        <f t="shared" si="105"/>
        <v>42451.866967592592</v>
      </c>
      <c r="M1710" t="b">
        <v>0</v>
      </c>
      <c r="N1710">
        <v>0</v>
      </c>
      <c r="O1710" t="b">
        <v>0</v>
      </c>
      <c r="P1710" t="s">
        <v>8292</v>
      </c>
      <c r="Q1710" t="s">
        <v>8324</v>
      </c>
      <c r="R1710" t="s">
        <v>8346</v>
      </c>
      <c r="S1710" s="5">
        <f t="shared" si="106"/>
        <v>0</v>
      </c>
      <c r="T1710" s="4" t="e">
        <f t="shared" si="107"/>
        <v>#DIV/0!</v>
      </c>
    </row>
    <row r="1711" spans="1:20" ht="45" x14ac:dyDescent="0.25">
      <c r="A1711" s="3">
        <v>1709</v>
      </c>
      <c r="B1711" s="1" t="s">
        <v>1710</v>
      </c>
      <c r="C1711" s="1" t="s">
        <v>5818</v>
      </c>
      <c r="D1711">
        <v>1750</v>
      </c>
      <c r="E1711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s="9">
        <f t="shared" si="104"/>
        <v>41882.818749999999</v>
      </c>
      <c r="L1711" s="9">
        <f t="shared" si="105"/>
        <v>41841.56381944444</v>
      </c>
      <c r="M1711" t="b">
        <v>0</v>
      </c>
      <c r="N1711">
        <v>4</v>
      </c>
      <c r="O1711" t="b">
        <v>0</v>
      </c>
      <c r="P1711" t="s">
        <v>8292</v>
      </c>
      <c r="Q1711" t="s">
        <v>8324</v>
      </c>
      <c r="R1711" t="s">
        <v>8346</v>
      </c>
      <c r="S1711" s="5">
        <f t="shared" si="106"/>
        <v>4.8571428571428568</v>
      </c>
      <c r="T1711" s="4">
        <f t="shared" si="107"/>
        <v>21.25</v>
      </c>
    </row>
    <row r="1712" spans="1:20" ht="30" x14ac:dyDescent="0.25">
      <c r="A1712" s="3">
        <v>1710</v>
      </c>
      <c r="B1712" s="1" t="s">
        <v>1711</v>
      </c>
      <c r="C1712" s="1" t="s">
        <v>5819</v>
      </c>
      <c r="D1712">
        <v>5000</v>
      </c>
      <c r="E1712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s="9">
        <f t="shared" si="104"/>
        <v>42387.541666666672</v>
      </c>
      <c r="L1712" s="9">
        <f t="shared" si="105"/>
        <v>42341.59129629629</v>
      </c>
      <c r="M1712" t="b">
        <v>0</v>
      </c>
      <c r="N1712">
        <v>1</v>
      </c>
      <c r="O1712" t="b">
        <v>0</v>
      </c>
      <c r="P1712" t="s">
        <v>8292</v>
      </c>
      <c r="Q1712" t="s">
        <v>8324</v>
      </c>
      <c r="R1712" t="s">
        <v>8346</v>
      </c>
      <c r="S1712" s="5">
        <f t="shared" si="106"/>
        <v>0.67999999999999994</v>
      </c>
      <c r="T1712" s="4">
        <f t="shared" si="107"/>
        <v>34</v>
      </c>
    </row>
    <row r="1713" spans="1:20" ht="60" x14ac:dyDescent="0.25">
      <c r="A1713" s="3">
        <v>1711</v>
      </c>
      <c r="B1713" s="1" t="s">
        <v>1712</v>
      </c>
      <c r="C1713" s="1" t="s">
        <v>5820</v>
      </c>
      <c r="D1713">
        <v>10000</v>
      </c>
      <c r="E1713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s="9">
        <f t="shared" si="104"/>
        <v>41883.646226851852</v>
      </c>
      <c r="L1713" s="9">
        <f t="shared" si="105"/>
        <v>41852.646226851852</v>
      </c>
      <c r="M1713" t="b">
        <v>0</v>
      </c>
      <c r="N1713">
        <v>2</v>
      </c>
      <c r="O1713" t="b">
        <v>0</v>
      </c>
      <c r="P1713" t="s">
        <v>8292</v>
      </c>
      <c r="Q1713" t="s">
        <v>8324</v>
      </c>
      <c r="R1713" t="s">
        <v>8346</v>
      </c>
      <c r="S1713" s="5">
        <f t="shared" si="106"/>
        <v>10.5</v>
      </c>
      <c r="T1713" s="4">
        <f t="shared" si="107"/>
        <v>525</v>
      </c>
    </row>
    <row r="1714" spans="1:20" ht="60" x14ac:dyDescent="0.25">
      <c r="A1714" s="3">
        <v>1712</v>
      </c>
      <c r="B1714" s="1" t="s">
        <v>1713</v>
      </c>
      <c r="C1714" s="1" t="s">
        <v>5821</v>
      </c>
      <c r="D1714">
        <v>5000</v>
      </c>
      <c r="E171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s="9">
        <f t="shared" si="104"/>
        <v>42185.913807870369</v>
      </c>
      <c r="L1714" s="9">
        <f t="shared" si="105"/>
        <v>42125.913807870369</v>
      </c>
      <c r="M1714" t="b">
        <v>0</v>
      </c>
      <c r="N1714">
        <v>0</v>
      </c>
      <c r="O1714" t="b">
        <v>0</v>
      </c>
      <c r="P1714" t="s">
        <v>8292</v>
      </c>
      <c r="Q1714" t="s">
        <v>8324</v>
      </c>
      <c r="R1714" t="s">
        <v>8346</v>
      </c>
      <c r="S1714" s="5">
        <f t="shared" si="106"/>
        <v>0</v>
      </c>
      <c r="T1714" s="4" t="e">
        <f t="shared" si="107"/>
        <v>#DIV/0!</v>
      </c>
    </row>
    <row r="1715" spans="1:20" ht="60" x14ac:dyDescent="0.25">
      <c r="A1715" s="3">
        <v>1713</v>
      </c>
      <c r="B1715" s="1" t="s">
        <v>1714</v>
      </c>
      <c r="C1715" s="1" t="s">
        <v>5822</v>
      </c>
      <c r="D1715">
        <v>3000</v>
      </c>
      <c r="E171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s="9">
        <f t="shared" si="104"/>
        <v>41917.801064814819</v>
      </c>
      <c r="L1715" s="9">
        <f t="shared" si="105"/>
        <v>41887.801064814819</v>
      </c>
      <c r="M1715" t="b">
        <v>0</v>
      </c>
      <c r="N1715">
        <v>1</v>
      </c>
      <c r="O1715" t="b">
        <v>0</v>
      </c>
      <c r="P1715" t="s">
        <v>8292</v>
      </c>
      <c r="Q1715" t="s">
        <v>8324</v>
      </c>
      <c r="R1715" t="s">
        <v>8346</v>
      </c>
      <c r="S1715" s="5">
        <f t="shared" si="106"/>
        <v>1.6666666666666667</v>
      </c>
      <c r="T1715" s="4">
        <f t="shared" si="107"/>
        <v>50</v>
      </c>
    </row>
    <row r="1716" spans="1:20" ht="60" x14ac:dyDescent="0.25">
      <c r="A1716" s="3">
        <v>1714</v>
      </c>
      <c r="B1716" s="1" t="s">
        <v>1715</v>
      </c>
      <c r="C1716" s="1" t="s">
        <v>5823</v>
      </c>
      <c r="D1716">
        <v>25000</v>
      </c>
      <c r="E171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s="9">
        <f t="shared" si="104"/>
        <v>42125.918530092589</v>
      </c>
      <c r="L1716" s="9">
        <f t="shared" si="105"/>
        <v>42095.918530092589</v>
      </c>
      <c r="M1716" t="b">
        <v>0</v>
      </c>
      <c r="N1716">
        <v>17</v>
      </c>
      <c r="O1716" t="b">
        <v>0</v>
      </c>
      <c r="P1716" t="s">
        <v>8292</v>
      </c>
      <c r="Q1716" t="s">
        <v>8324</v>
      </c>
      <c r="R1716" t="s">
        <v>8346</v>
      </c>
      <c r="S1716" s="5">
        <f t="shared" si="106"/>
        <v>7.8680000000000003</v>
      </c>
      <c r="T1716" s="4">
        <f t="shared" si="107"/>
        <v>115.70588235294117</v>
      </c>
    </row>
    <row r="1717" spans="1:20" ht="45" x14ac:dyDescent="0.25">
      <c r="A1717" s="3">
        <v>1715</v>
      </c>
      <c r="B1717" s="1" t="s">
        <v>1716</v>
      </c>
      <c r="C1717" s="1" t="s">
        <v>5824</v>
      </c>
      <c r="D1717">
        <v>5000</v>
      </c>
      <c r="E171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s="9">
        <f t="shared" si="104"/>
        <v>42094.140277777777</v>
      </c>
      <c r="L1717" s="9">
        <f t="shared" si="105"/>
        <v>42064.217418981483</v>
      </c>
      <c r="M1717" t="b">
        <v>0</v>
      </c>
      <c r="N1717">
        <v>2</v>
      </c>
      <c r="O1717" t="b">
        <v>0</v>
      </c>
      <c r="P1717" t="s">
        <v>8292</v>
      </c>
      <c r="Q1717" t="s">
        <v>8324</v>
      </c>
      <c r="R1717" t="s">
        <v>8346</v>
      </c>
      <c r="S1717" s="5">
        <f t="shared" si="106"/>
        <v>0.22</v>
      </c>
      <c r="T1717" s="4">
        <f t="shared" si="107"/>
        <v>5.5</v>
      </c>
    </row>
    <row r="1718" spans="1:20" ht="60" x14ac:dyDescent="0.25">
      <c r="A1718" s="3">
        <v>1716</v>
      </c>
      <c r="B1718" s="1" t="s">
        <v>1717</v>
      </c>
      <c r="C1718" s="1" t="s">
        <v>5825</v>
      </c>
      <c r="D1718">
        <v>2000</v>
      </c>
      <c r="E171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s="9">
        <f t="shared" si="104"/>
        <v>42713.619201388887</v>
      </c>
      <c r="L1718" s="9">
        <f t="shared" si="105"/>
        <v>42673.577534722222</v>
      </c>
      <c r="M1718" t="b">
        <v>0</v>
      </c>
      <c r="N1718">
        <v>3</v>
      </c>
      <c r="O1718" t="b">
        <v>0</v>
      </c>
      <c r="P1718" t="s">
        <v>8292</v>
      </c>
      <c r="Q1718" t="s">
        <v>8324</v>
      </c>
      <c r="R1718" t="s">
        <v>8346</v>
      </c>
      <c r="S1718" s="5">
        <f t="shared" si="106"/>
        <v>7.5</v>
      </c>
      <c r="T1718" s="4">
        <f t="shared" si="107"/>
        <v>50</v>
      </c>
    </row>
    <row r="1719" spans="1:20" ht="45" x14ac:dyDescent="0.25">
      <c r="A1719" s="3">
        <v>1717</v>
      </c>
      <c r="B1719" s="1" t="s">
        <v>1718</v>
      </c>
      <c r="C1719" s="1" t="s">
        <v>5826</v>
      </c>
      <c r="D1719">
        <v>3265</v>
      </c>
      <c r="E1719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s="9">
        <f t="shared" si="104"/>
        <v>42481.166666666672</v>
      </c>
      <c r="L1719" s="9">
        <f t="shared" si="105"/>
        <v>42460.98192129629</v>
      </c>
      <c r="M1719" t="b">
        <v>0</v>
      </c>
      <c r="N1719">
        <v>41</v>
      </c>
      <c r="O1719" t="b">
        <v>0</v>
      </c>
      <c r="P1719" t="s">
        <v>8292</v>
      </c>
      <c r="Q1719" t="s">
        <v>8324</v>
      </c>
      <c r="R1719" t="s">
        <v>8346</v>
      </c>
      <c r="S1719" s="5">
        <f t="shared" si="106"/>
        <v>42.725880551301685</v>
      </c>
      <c r="T1719" s="4">
        <f t="shared" si="107"/>
        <v>34.024390243902438</v>
      </c>
    </row>
    <row r="1720" spans="1:20" ht="15.75" x14ac:dyDescent="0.25">
      <c r="A1720" s="3">
        <v>1718</v>
      </c>
      <c r="B1720" s="1" t="s">
        <v>1719</v>
      </c>
      <c r="C1720" s="1" t="s">
        <v>5827</v>
      </c>
      <c r="D1720">
        <v>35000</v>
      </c>
      <c r="E1720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s="9">
        <f t="shared" si="104"/>
        <v>42504.207638888889</v>
      </c>
      <c r="L1720" s="9">
        <f t="shared" si="105"/>
        <v>42460.610520833332</v>
      </c>
      <c r="M1720" t="b">
        <v>0</v>
      </c>
      <c r="N1720">
        <v>2</v>
      </c>
      <c r="O1720" t="b">
        <v>0</v>
      </c>
      <c r="P1720" t="s">
        <v>8292</v>
      </c>
      <c r="Q1720" t="s">
        <v>8324</v>
      </c>
      <c r="R1720" t="s">
        <v>8346</v>
      </c>
      <c r="S1720" s="5">
        <f t="shared" si="106"/>
        <v>0.2142857142857143</v>
      </c>
      <c r="T1720" s="4">
        <f t="shared" si="107"/>
        <v>37.5</v>
      </c>
    </row>
    <row r="1721" spans="1:20" ht="60" x14ac:dyDescent="0.25">
      <c r="A1721" s="3">
        <v>1719</v>
      </c>
      <c r="B1721" s="1" t="s">
        <v>1720</v>
      </c>
      <c r="C1721" s="1" t="s">
        <v>5828</v>
      </c>
      <c r="D1721">
        <v>4000</v>
      </c>
      <c r="E1721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s="9">
        <f t="shared" si="104"/>
        <v>41899.534618055557</v>
      </c>
      <c r="L1721" s="9">
        <f t="shared" si="105"/>
        <v>41869.534618055557</v>
      </c>
      <c r="M1721" t="b">
        <v>0</v>
      </c>
      <c r="N1721">
        <v>3</v>
      </c>
      <c r="O1721" t="b">
        <v>0</v>
      </c>
      <c r="P1721" t="s">
        <v>8292</v>
      </c>
      <c r="Q1721" t="s">
        <v>8324</v>
      </c>
      <c r="R1721" t="s">
        <v>8346</v>
      </c>
      <c r="S1721" s="5">
        <f t="shared" si="106"/>
        <v>0.87500000000000011</v>
      </c>
      <c r="T1721" s="4">
        <f t="shared" si="107"/>
        <v>11.666666666666666</v>
      </c>
    </row>
    <row r="1722" spans="1:20" ht="60" x14ac:dyDescent="0.25">
      <c r="A1722" s="3">
        <v>1720</v>
      </c>
      <c r="B1722" s="1" t="s">
        <v>1721</v>
      </c>
      <c r="C1722" s="1" t="s">
        <v>5829</v>
      </c>
      <c r="D1722">
        <v>4000</v>
      </c>
      <c r="E1722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s="9">
        <f t="shared" si="104"/>
        <v>41952.824895833335</v>
      </c>
      <c r="L1722" s="9">
        <f t="shared" si="105"/>
        <v>41922.783229166671</v>
      </c>
      <c r="M1722" t="b">
        <v>0</v>
      </c>
      <c r="N1722">
        <v>8</v>
      </c>
      <c r="O1722" t="b">
        <v>0</v>
      </c>
      <c r="P1722" t="s">
        <v>8292</v>
      </c>
      <c r="Q1722" t="s">
        <v>8324</v>
      </c>
      <c r="R1722" t="s">
        <v>8346</v>
      </c>
      <c r="S1722" s="5">
        <f t="shared" si="106"/>
        <v>5.625</v>
      </c>
      <c r="T1722" s="4">
        <f t="shared" si="107"/>
        <v>28.125</v>
      </c>
    </row>
    <row r="1723" spans="1:20" ht="45" x14ac:dyDescent="0.25">
      <c r="A1723" s="3">
        <v>1721</v>
      </c>
      <c r="B1723" s="1" t="s">
        <v>1722</v>
      </c>
      <c r="C1723" s="1" t="s">
        <v>5830</v>
      </c>
      <c r="D1723">
        <v>5000</v>
      </c>
      <c r="E1723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s="9">
        <f t="shared" si="104"/>
        <v>42349.461377314816</v>
      </c>
      <c r="L1723" s="9">
        <f t="shared" si="105"/>
        <v>42319.461377314816</v>
      </c>
      <c r="M1723" t="b">
        <v>0</v>
      </c>
      <c r="N1723">
        <v>0</v>
      </c>
      <c r="O1723" t="b">
        <v>0</v>
      </c>
      <c r="P1723" t="s">
        <v>8292</v>
      </c>
      <c r="Q1723" t="s">
        <v>8324</v>
      </c>
      <c r="R1723" t="s">
        <v>8346</v>
      </c>
      <c r="S1723" s="5">
        <f t="shared" si="106"/>
        <v>0</v>
      </c>
      <c r="T1723" s="4" t="e">
        <f t="shared" si="107"/>
        <v>#DIV/0!</v>
      </c>
    </row>
    <row r="1724" spans="1:20" ht="45" x14ac:dyDescent="0.25">
      <c r="A1724" s="3">
        <v>1722</v>
      </c>
      <c r="B1724" s="1" t="s">
        <v>1723</v>
      </c>
      <c r="C1724" s="1" t="s">
        <v>5831</v>
      </c>
      <c r="D1724">
        <v>2880</v>
      </c>
      <c r="E172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s="9">
        <f t="shared" si="104"/>
        <v>42463.006944444445</v>
      </c>
      <c r="L1724" s="9">
        <f t="shared" si="105"/>
        <v>42425.960983796293</v>
      </c>
      <c r="M1724" t="b">
        <v>0</v>
      </c>
      <c r="N1724">
        <v>1</v>
      </c>
      <c r="O1724" t="b">
        <v>0</v>
      </c>
      <c r="P1724" t="s">
        <v>8292</v>
      </c>
      <c r="Q1724" t="s">
        <v>8324</v>
      </c>
      <c r="R1724" t="s">
        <v>8346</v>
      </c>
      <c r="S1724" s="5">
        <f t="shared" si="106"/>
        <v>3.4722222222222224E-2</v>
      </c>
      <c r="T1724" s="4">
        <f t="shared" si="107"/>
        <v>1</v>
      </c>
    </row>
    <row r="1725" spans="1:20" ht="60" x14ac:dyDescent="0.25">
      <c r="A1725" s="3">
        <v>1723</v>
      </c>
      <c r="B1725" s="1" t="s">
        <v>1724</v>
      </c>
      <c r="C1725" s="1" t="s">
        <v>5832</v>
      </c>
      <c r="D1725">
        <v>10000</v>
      </c>
      <c r="E172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s="9">
        <f t="shared" si="104"/>
        <v>42186.25</v>
      </c>
      <c r="L1725" s="9">
        <f t="shared" si="105"/>
        <v>42129.82540509259</v>
      </c>
      <c r="M1725" t="b">
        <v>0</v>
      </c>
      <c r="N1725">
        <v>3</v>
      </c>
      <c r="O1725" t="b">
        <v>0</v>
      </c>
      <c r="P1725" t="s">
        <v>8292</v>
      </c>
      <c r="Q1725" t="s">
        <v>8324</v>
      </c>
      <c r="R1725" t="s">
        <v>8346</v>
      </c>
      <c r="S1725" s="5">
        <f t="shared" si="106"/>
        <v>6.5</v>
      </c>
      <c r="T1725" s="4">
        <f t="shared" si="107"/>
        <v>216.66666666666666</v>
      </c>
    </row>
    <row r="1726" spans="1:20" ht="60" x14ac:dyDescent="0.25">
      <c r="A1726" s="3">
        <v>1724</v>
      </c>
      <c r="B1726" s="1" t="s">
        <v>1725</v>
      </c>
      <c r="C1726" s="1" t="s">
        <v>5833</v>
      </c>
      <c r="D1726">
        <v>6000</v>
      </c>
      <c r="E172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s="9">
        <f t="shared" si="104"/>
        <v>41942.932430555556</v>
      </c>
      <c r="L1726" s="9">
        <f t="shared" si="105"/>
        <v>41912.932430555556</v>
      </c>
      <c r="M1726" t="b">
        <v>0</v>
      </c>
      <c r="N1726">
        <v>4</v>
      </c>
      <c r="O1726" t="b">
        <v>0</v>
      </c>
      <c r="P1726" t="s">
        <v>8292</v>
      </c>
      <c r="Q1726" t="s">
        <v>8324</v>
      </c>
      <c r="R1726" t="s">
        <v>8346</v>
      </c>
      <c r="S1726" s="5">
        <f t="shared" si="106"/>
        <v>0.58333333333333337</v>
      </c>
      <c r="T1726" s="4">
        <f t="shared" si="107"/>
        <v>8.75</v>
      </c>
    </row>
    <row r="1727" spans="1:20" ht="60" x14ac:dyDescent="0.25">
      <c r="A1727" s="3">
        <v>1725</v>
      </c>
      <c r="B1727" s="1" t="s">
        <v>1726</v>
      </c>
      <c r="C1727" s="1" t="s">
        <v>5834</v>
      </c>
      <c r="D1727">
        <v>5500</v>
      </c>
      <c r="E172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s="9">
        <f t="shared" si="104"/>
        <v>41875.968159722222</v>
      </c>
      <c r="L1727" s="9">
        <f t="shared" si="105"/>
        <v>41845.968159722222</v>
      </c>
      <c r="M1727" t="b">
        <v>0</v>
      </c>
      <c r="N1727">
        <v>9</v>
      </c>
      <c r="O1727" t="b">
        <v>0</v>
      </c>
      <c r="P1727" t="s">
        <v>8292</v>
      </c>
      <c r="Q1727" t="s">
        <v>8324</v>
      </c>
      <c r="R1727" t="s">
        <v>8346</v>
      </c>
      <c r="S1727" s="5">
        <f t="shared" si="106"/>
        <v>10.181818181818182</v>
      </c>
      <c r="T1727" s="4">
        <f t="shared" si="107"/>
        <v>62.222222222222221</v>
      </c>
    </row>
    <row r="1728" spans="1:20" ht="30" x14ac:dyDescent="0.25">
      <c r="A1728" s="3">
        <v>1726</v>
      </c>
      <c r="B1728" s="1" t="s">
        <v>1727</v>
      </c>
      <c r="C1728" s="1" t="s">
        <v>5835</v>
      </c>
      <c r="D1728">
        <v>6500</v>
      </c>
      <c r="E172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s="9">
        <f t="shared" si="104"/>
        <v>41817.919722222221</v>
      </c>
      <c r="L1728" s="9">
        <f t="shared" si="105"/>
        <v>41788.919722222221</v>
      </c>
      <c r="M1728" t="b">
        <v>0</v>
      </c>
      <c r="N1728">
        <v>16</v>
      </c>
      <c r="O1728" t="b">
        <v>0</v>
      </c>
      <c r="P1728" t="s">
        <v>8292</v>
      </c>
      <c r="Q1728" t="s">
        <v>8324</v>
      </c>
      <c r="R1728" t="s">
        <v>8346</v>
      </c>
      <c r="S1728" s="5">
        <f t="shared" si="106"/>
        <v>33.784615384615385</v>
      </c>
      <c r="T1728" s="4">
        <f t="shared" si="107"/>
        <v>137.25</v>
      </c>
    </row>
    <row r="1729" spans="1:20" ht="60" x14ac:dyDescent="0.25">
      <c r="A1729" s="3">
        <v>1727</v>
      </c>
      <c r="B1729" s="1" t="s">
        <v>1728</v>
      </c>
      <c r="C1729" s="1" t="s">
        <v>5836</v>
      </c>
      <c r="D1729">
        <v>3000</v>
      </c>
      <c r="E1729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s="9">
        <f t="shared" si="104"/>
        <v>42099.458333333328</v>
      </c>
      <c r="L1729" s="9">
        <f t="shared" si="105"/>
        <v>42044.927974537044</v>
      </c>
      <c r="M1729" t="b">
        <v>0</v>
      </c>
      <c r="N1729">
        <v>1</v>
      </c>
      <c r="O1729" t="b">
        <v>0</v>
      </c>
      <c r="P1729" t="s">
        <v>8292</v>
      </c>
      <c r="Q1729" t="s">
        <v>8324</v>
      </c>
      <c r="R1729" t="s">
        <v>8346</v>
      </c>
      <c r="S1729" s="5">
        <f t="shared" si="106"/>
        <v>3.3333333333333333E-2</v>
      </c>
      <c r="T1729" s="4">
        <f t="shared" si="107"/>
        <v>1</v>
      </c>
    </row>
    <row r="1730" spans="1:20" ht="45" x14ac:dyDescent="0.25">
      <c r="A1730" s="3">
        <v>1728</v>
      </c>
      <c r="B1730" s="1" t="s">
        <v>1729</v>
      </c>
      <c r="C1730" s="1" t="s">
        <v>5837</v>
      </c>
      <c r="D1730">
        <v>1250</v>
      </c>
      <c r="E1730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s="9">
        <f t="shared" si="104"/>
        <v>42298.625856481478</v>
      </c>
      <c r="L1730" s="9">
        <f t="shared" si="105"/>
        <v>42268.625856481478</v>
      </c>
      <c r="M1730" t="b">
        <v>0</v>
      </c>
      <c r="N1730">
        <v>7</v>
      </c>
      <c r="O1730" t="b">
        <v>0</v>
      </c>
      <c r="P1730" t="s">
        <v>8292</v>
      </c>
      <c r="Q1730" t="s">
        <v>8324</v>
      </c>
      <c r="R1730" t="s">
        <v>8346</v>
      </c>
      <c r="S1730" s="5">
        <f t="shared" si="106"/>
        <v>68.400000000000006</v>
      </c>
      <c r="T1730" s="4">
        <f t="shared" si="107"/>
        <v>122.14285714285714</v>
      </c>
    </row>
    <row r="1731" spans="1:20" ht="60" x14ac:dyDescent="0.25">
      <c r="A1731" s="3">
        <v>1729</v>
      </c>
      <c r="B1731" s="1" t="s">
        <v>1730</v>
      </c>
      <c r="C1731" s="1" t="s">
        <v>5838</v>
      </c>
      <c r="D1731">
        <v>10000</v>
      </c>
      <c r="E1731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s="9">
        <f t="shared" ref="K1731:K1794" si="108">(((I1731/60)/60)/24)+DATE(1970,1,1)</f>
        <v>42531.052152777775</v>
      </c>
      <c r="L1731" s="9">
        <f t="shared" ref="L1731:L1794" si="109">(((J1731/60)/60)/24)+DATE(1970,1,1)</f>
        <v>42471.052152777775</v>
      </c>
      <c r="M1731" t="b">
        <v>0</v>
      </c>
      <c r="N1731">
        <v>0</v>
      </c>
      <c r="O1731" t="b">
        <v>0</v>
      </c>
      <c r="P1731" t="s">
        <v>8292</v>
      </c>
      <c r="Q1731" t="s">
        <v>8324</v>
      </c>
      <c r="R1731" t="s">
        <v>8346</v>
      </c>
      <c r="S1731" s="5">
        <f t="shared" ref="S1731:S1794" si="110">+(E1731/D1731)*100</f>
        <v>0</v>
      </c>
      <c r="T1731" s="4" t="e">
        <f t="shared" ref="T1731:T1794" si="111">+E1731/N1731</f>
        <v>#DIV/0!</v>
      </c>
    </row>
    <row r="1732" spans="1:20" ht="45" x14ac:dyDescent="0.25">
      <c r="A1732" s="3">
        <v>1730</v>
      </c>
      <c r="B1732" s="1" t="s">
        <v>1731</v>
      </c>
      <c r="C1732" s="1" t="s">
        <v>5839</v>
      </c>
      <c r="D1732">
        <v>3000</v>
      </c>
      <c r="E1732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s="9">
        <f t="shared" si="108"/>
        <v>42302.087766203709</v>
      </c>
      <c r="L1732" s="9">
        <f t="shared" si="109"/>
        <v>42272.087766203709</v>
      </c>
      <c r="M1732" t="b">
        <v>0</v>
      </c>
      <c r="N1732">
        <v>0</v>
      </c>
      <c r="O1732" t="b">
        <v>0</v>
      </c>
      <c r="P1732" t="s">
        <v>8292</v>
      </c>
      <c r="Q1732" t="s">
        <v>8324</v>
      </c>
      <c r="R1732" t="s">
        <v>8346</v>
      </c>
      <c r="S1732" s="5">
        <f t="shared" si="110"/>
        <v>0</v>
      </c>
      <c r="T1732" s="4" t="e">
        <f t="shared" si="111"/>
        <v>#DIV/0!</v>
      </c>
    </row>
    <row r="1733" spans="1:20" ht="30" x14ac:dyDescent="0.25">
      <c r="A1733" s="3">
        <v>1731</v>
      </c>
      <c r="B1733" s="1" t="s">
        <v>1732</v>
      </c>
      <c r="C1733" s="1" t="s">
        <v>5840</v>
      </c>
      <c r="D1733">
        <v>1000</v>
      </c>
      <c r="E1733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s="9">
        <f t="shared" si="108"/>
        <v>42166.625</v>
      </c>
      <c r="L1733" s="9">
        <f t="shared" si="109"/>
        <v>42152.906851851847</v>
      </c>
      <c r="M1733" t="b">
        <v>0</v>
      </c>
      <c r="N1733">
        <v>0</v>
      </c>
      <c r="O1733" t="b">
        <v>0</v>
      </c>
      <c r="P1733" t="s">
        <v>8292</v>
      </c>
      <c r="Q1733" t="s">
        <v>8324</v>
      </c>
      <c r="R1733" t="s">
        <v>8346</v>
      </c>
      <c r="S1733" s="5">
        <f t="shared" si="110"/>
        <v>0</v>
      </c>
      <c r="T1733" s="4" t="e">
        <f t="shared" si="111"/>
        <v>#DIV/0!</v>
      </c>
    </row>
    <row r="1734" spans="1:20" ht="60" x14ac:dyDescent="0.25">
      <c r="A1734" s="3">
        <v>1732</v>
      </c>
      <c r="B1734" s="1" t="s">
        <v>1733</v>
      </c>
      <c r="C1734" s="1" t="s">
        <v>5841</v>
      </c>
      <c r="D1734">
        <v>4000</v>
      </c>
      <c r="E173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s="9">
        <f t="shared" si="108"/>
        <v>42385.208333333328</v>
      </c>
      <c r="L1734" s="9">
        <f t="shared" si="109"/>
        <v>42325.683807870373</v>
      </c>
      <c r="M1734" t="b">
        <v>0</v>
      </c>
      <c r="N1734">
        <v>0</v>
      </c>
      <c r="O1734" t="b">
        <v>0</v>
      </c>
      <c r="P1734" t="s">
        <v>8292</v>
      </c>
      <c r="Q1734" t="s">
        <v>8324</v>
      </c>
      <c r="R1734" t="s">
        <v>8346</v>
      </c>
      <c r="S1734" s="5">
        <f t="shared" si="110"/>
        <v>0</v>
      </c>
      <c r="T1734" s="4" t="e">
        <f t="shared" si="111"/>
        <v>#DIV/0!</v>
      </c>
    </row>
    <row r="1735" spans="1:20" ht="60" x14ac:dyDescent="0.25">
      <c r="A1735" s="3">
        <v>1733</v>
      </c>
      <c r="B1735" s="1" t="s">
        <v>1734</v>
      </c>
      <c r="C1735" s="1" t="s">
        <v>5842</v>
      </c>
      <c r="D1735">
        <v>10000</v>
      </c>
      <c r="E173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s="9">
        <f t="shared" si="108"/>
        <v>42626.895833333328</v>
      </c>
      <c r="L1735" s="9">
        <f t="shared" si="109"/>
        <v>42614.675625000003</v>
      </c>
      <c r="M1735" t="b">
        <v>0</v>
      </c>
      <c r="N1735">
        <v>0</v>
      </c>
      <c r="O1735" t="b">
        <v>0</v>
      </c>
      <c r="P1735" t="s">
        <v>8292</v>
      </c>
      <c r="Q1735" t="s">
        <v>8324</v>
      </c>
      <c r="R1735" t="s">
        <v>8346</v>
      </c>
      <c r="S1735" s="5">
        <f t="shared" si="110"/>
        <v>0</v>
      </c>
      <c r="T1735" s="4" t="e">
        <f t="shared" si="111"/>
        <v>#DIV/0!</v>
      </c>
    </row>
    <row r="1736" spans="1:20" ht="45" x14ac:dyDescent="0.25">
      <c r="A1736" s="3">
        <v>1734</v>
      </c>
      <c r="B1736" s="1" t="s">
        <v>1735</v>
      </c>
      <c r="C1736" s="1" t="s">
        <v>5843</v>
      </c>
      <c r="D1736">
        <v>4500</v>
      </c>
      <c r="E173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s="9">
        <f t="shared" si="108"/>
        <v>42132.036527777775</v>
      </c>
      <c r="L1736" s="9">
        <f t="shared" si="109"/>
        <v>42102.036527777775</v>
      </c>
      <c r="M1736" t="b">
        <v>0</v>
      </c>
      <c r="N1736">
        <v>1</v>
      </c>
      <c r="O1736" t="b">
        <v>0</v>
      </c>
      <c r="P1736" t="s">
        <v>8292</v>
      </c>
      <c r="Q1736" t="s">
        <v>8324</v>
      </c>
      <c r="R1736" t="s">
        <v>8346</v>
      </c>
      <c r="S1736" s="5">
        <f t="shared" si="110"/>
        <v>2.2222222222222223E-2</v>
      </c>
      <c r="T1736" s="4">
        <f t="shared" si="111"/>
        <v>1</v>
      </c>
    </row>
    <row r="1737" spans="1:20" ht="45" x14ac:dyDescent="0.25">
      <c r="A1737" s="3">
        <v>1735</v>
      </c>
      <c r="B1737" s="1" t="s">
        <v>1736</v>
      </c>
      <c r="C1737" s="1" t="s">
        <v>5844</v>
      </c>
      <c r="D1737">
        <v>1000</v>
      </c>
      <c r="E173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s="9">
        <f t="shared" si="108"/>
        <v>42589.814178240747</v>
      </c>
      <c r="L1737" s="9">
        <f t="shared" si="109"/>
        <v>42559.814178240747</v>
      </c>
      <c r="M1737" t="b">
        <v>0</v>
      </c>
      <c r="N1737">
        <v>2</v>
      </c>
      <c r="O1737" t="b">
        <v>0</v>
      </c>
      <c r="P1737" t="s">
        <v>8292</v>
      </c>
      <c r="Q1737" t="s">
        <v>8324</v>
      </c>
      <c r="R1737" t="s">
        <v>8346</v>
      </c>
      <c r="S1737" s="5">
        <f t="shared" si="110"/>
        <v>11</v>
      </c>
      <c r="T1737" s="4">
        <f t="shared" si="111"/>
        <v>55</v>
      </c>
    </row>
    <row r="1738" spans="1:20" ht="45" x14ac:dyDescent="0.25">
      <c r="A1738" s="3">
        <v>1736</v>
      </c>
      <c r="B1738" s="1" t="s">
        <v>1737</v>
      </c>
      <c r="C1738" s="1" t="s">
        <v>5845</v>
      </c>
      <c r="D1738">
        <v>3000</v>
      </c>
      <c r="E173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s="9">
        <f t="shared" si="108"/>
        <v>42316.90315972222</v>
      </c>
      <c r="L1738" s="9">
        <f t="shared" si="109"/>
        <v>42286.861493055556</v>
      </c>
      <c r="M1738" t="b">
        <v>0</v>
      </c>
      <c r="N1738">
        <v>1</v>
      </c>
      <c r="O1738" t="b">
        <v>0</v>
      </c>
      <c r="P1738" t="s">
        <v>8292</v>
      </c>
      <c r="Q1738" t="s">
        <v>8324</v>
      </c>
      <c r="R1738" t="s">
        <v>8346</v>
      </c>
      <c r="S1738" s="5">
        <f t="shared" si="110"/>
        <v>0.73333333333333328</v>
      </c>
      <c r="T1738" s="4">
        <f t="shared" si="111"/>
        <v>22</v>
      </c>
    </row>
    <row r="1739" spans="1:20" ht="60" x14ac:dyDescent="0.25">
      <c r="A1739" s="3">
        <v>1737</v>
      </c>
      <c r="B1739" s="1" t="s">
        <v>1738</v>
      </c>
      <c r="C1739" s="1" t="s">
        <v>5846</v>
      </c>
      <c r="D1739">
        <v>4000</v>
      </c>
      <c r="E1739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s="9">
        <f t="shared" si="108"/>
        <v>42205.948981481488</v>
      </c>
      <c r="L1739" s="9">
        <f t="shared" si="109"/>
        <v>42175.948981481488</v>
      </c>
      <c r="M1739" t="b">
        <v>0</v>
      </c>
      <c r="N1739">
        <v>15</v>
      </c>
      <c r="O1739" t="b">
        <v>0</v>
      </c>
      <c r="P1739" t="s">
        <v>8292</v>
      </c>
      <c r="Q1739" t="s">
        <v>8324</v>
      </c>
      <c r="R1739" t="s">
        <v>8346</v>
      </c>
      <c r="S1739" s="5">
        <f t="shared" si="110"/>
        <v>21.25</v>
      </c>
      <c r="T1739" s="4">
        <f t="shared" si="111"/>
        <v>56.666666666666664</v>
      </c>
    </row>
    <row r="1740" spans="1:20" ht="45" x14ac:dyDescent="0.25">
      <c r="A1740" s="3">
        <v>1738</v>
      </c>
      <c r="B1740" s="1" t="s">
        <v>1739</v>
      </c>
      <c r="C1740" s="1" t="s">
        <v>5847</v>
      </c>
      <c r="D1740">
        <v>5000</v>
      </c>
      <c r="E1740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s="9">
        <f t="shared" si="108"/>
        <v>41914.874328703707</v>
      </c>
      <c r="L1740" s="9">
        <f t="shared" si="109"/>
        <v>41884.874328703707</v>
      </c>
      <c r="M1740" t="b">
        <v>0</v>
      </c>
      <c r="N1740">
        <v>1</v>
      </c>
      <c r="O1740" t="b">
        <v>0</v>
      </c>
      <c r="P1740" t="s">
        <v>8292</v>
      </c>
      <c r="Q1740" t="s">
        <v>8324</v>
      </c>
      <c r="R1740" t="s">
        <v>8346</v>
      </c>
      <c r="S1740" s="5">
        <f t="shared" si="110"/>
        <v>0.4</v>
      </c>
      <c r="T1740" s="4">
        <f t="shared" si="111"/>
        <v>20</v>
      </c>
    </row>
    <row r="1741" spans="1:20" ht="45" x14ac:dyDescent="0.25">
      <c r="A1741" s="3">
        <v>1739</v>
      </c>
      <c r="B1741" s="1" t="s">
        <v>1740</v>
      </c>
      <c r="C1741" s="1" t="s">
        <v>5848</v>
      </c>
      <c r="D1741">
        <v>1000</v>
      </c>
      <c r="E1741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s="9">
        <f t="shared" si="108"/>
        <v>42494.832546296297</v>
      </c>
      <c r="L1741" s="9">
        <f t="shared" si="109"/>
        <v>42435.874212962968</v>
      </c>
      <c r="M1741" t="b">
        <v>0</v>
      </c>
      <c r="N1741">
        <v>1</v>
      </c>
      <c r="O1741" t="b">
        <v>0</v>
      </c>
      <c r="P1741" t="s">
        <v>8292</v>
      </c>
      <c r="Q1741" t="s">
        <v>8324</v>
      </c>
      <c r="R1741" t="s">
        <v>8346</v>
      </c>
      <c r="S1741" s="5">
        <f t="shared" si="110"/>
        <v>0.1</v>
      </c>
      <c r="T1741" s="4">
        <f t="shared" si="111"/>
        <v>1</v>
      </c>
    </row>
    <row r="1742" spans="1:20" ht="45" x14ac:dyDescent="0.25">
      <c r="A1742" s="3">
        <v>1740</v>
      </c>
      <c r="B1742" s="1" t="s">
        <v>1741</v>
      </c>
      <c r="C1742" s="1" t="s">
        <v>5849</v>
      </c>
      <c r="D1742">
        <v>3000</v>
      </c>
      <c r="E1742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s="9">
        <f t="shared" si="108"/>
        <v>42201.817384259266</v>
      </c>
      <c r="L1742" s="9">
        <f t="shared" si="109"/>
        <v>42171.817384259266</v>
      </c>
      <c r="M1742" t="b">
        <v>0</v>
      </c>
      <c r="N1742">
        <v>0</v>
      </c>
      <c r="O1742" t="b">
        <v>0</v>
      </c>
      <c r="P1742" t="s">
        <v>8292</v>
      </c>
      <c r="Q1742" t="s">
        <v>8324</v>
      </c>
      <c r="R1742" t="s">
        <v>8346</v>
      </c>
      <c r="S1742" s="5">
        <f t="shared" si="110"/>
        <v>0</v>
      </c>
      <c r="T1742" s="4" t="e">
        <f t="shared" si="111"/>
        <v>#DIV/0!</v>
      </c>
    </row>
    <row r="1743" spans="1:20" ht="45" x14ac:dyDescent="0.25">
      <c r="A1743" s="3">
        <v>1741</v>
      </c>
      <c r="B1743" s="1" t="s">
        <v>1742</v>
      </c>
      <c r="C1743" s="1" t="s">
        <v>5850</v>
      </c>
      <c r="D1743">
        <v>1200</v>
      </c>
      <c r="E1743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s="9">
        <f t="shared" si="108"/>
        <v>42165.628136574072</v>
      </c>
      <c r="L1743" s="9">
        <f t="shared" si="109"/>
        <v>42120.628136574072</v>
      </c>
      <c r="M1743" t="b">
        <v>0</v>
      </c>
      <c r="N1743">
        <v>52</v>
      </c>
      <c r="O1743" t="b">
        <v>1</v>
      </c>
      <c r="P1743" t="s">
        <v>8284</v>
      </c>
      <c r="Q1743" t="s">
        <v>8337</v>
      </c>
      <c r="R1743" t="s">
        <v>8338</v>
      </c>
      <c r="S1743" s="5">
        <f t="shared" si="110"/>
        <v>110.83333333333334</v>
      </c>
      <c r="T1743" s="4">
        <f t="shared" si="111"/>
        <v>25.576923076923077</v>
      </c>
    </row>
    <row r="1744" spans="1:20" ht="60" x14ac:dyDescent="0.25">
      <c r="A1744" s="3">
        <v>1742</v>
      </c>
      <c r="B1744" s="1" t="s">
        <v>1743</v>
      </c>
      <c r="C1744" s="1" t="s">
        <v>5851</v>
      </c>
      <c r="D1744">
        <v>2000</v>
      </c>
      <c r="E174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s="9">
        <f t="shared" si="108"/>
        <v>42742.875</v>
      </c>
      <c r="L1744" s="9">
        <f t="shared" si="109"/>
        <v>42710.876967592587</v>
      </c>
      <c r="M1744" t="b">
        <v>0</v>
      </c>
      <c r="N1744">
        <v>34</v>
      </c>
      <c r="O1744" t="b">
        <v>1</v>
      </c>
      <c r="P1744" t="s">
        <v>8284</v>
      </c>
      <c r="Q1744" t="s">
        <v>8337</v>
      </c>
      <c r="R1744" t="s">
        <v>8338</v>
      </c>
      <c r="S1744" s="5">
        <f t="shared" si="110"/>
        <v>108.74999999999999</v>
      </c>
      <c r="T1744" s="4">
        <f t="shared" si="111"/>
        <v>63.970588235294116</v>
      </c>
    </row>
    <row r="1745" spans="1:20" ht="45" x14ac:dyDescent="0.25">
      <c r="A1745" s="3">
        <v>1743</v>
      </c>
      <c r="B1745" s="1" t="s">
        <v>1744</v>
      </c>
      <c r="C1745" s="1" t="s">
        <v>5852</v>
      </c>
      <c r="D1745">
        <v>6000</v>
      </c>
      <c r="E174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s="9">
        <f t="shared" si="108"/>
        <v>42609.165972222225</v>
      </c>
      <c r="L1745" s="9">
        <f t="shared" si="109"/>
        <v>42586.925636574073</v>
      </c>
      <c r="M1745" t="b">
        <v>0</v>
      </c>
      <c r="N1745">
        <v>67</v>
      </c>
      <c r="O1745" t="b">
        <v>1</v>
      </c>
      <c r="P1745" t="s">
        <v>8284</v>
      </c>
      <c r="Q1745" t="s">
        <v>8337</v>
      </c>
      <c r="R1745" t="s">
        <v>8338</v>
      </c>
      <c r="S1745" s="5">
        <f t="shared" si="110"/>
        <v>100.41666666666667</v>
      </c>
      <c r="T1745" s="4">
        <f t="shared" si="111"/>
        <v>89.925373134328353</v>
      </c>
    </row>
    <row r="1746" spans="1:20" ht="60" x14ac:dyDescent="0.25">
      <c r="A1746" s="3">
        <v>1744</v>
      </c>
      <c r="B1746" s="1" t="s">
        <v>1745</v>
      </c>
      <c r="C1746" s="1" t="s">
        <v>5853</v>
      </c>
      <c r="D1746">
        <v>5500</v>
      </c>
      <c r="E174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s="9">
        <f t="shared" si="108"/>
        <v>42071.563391203701</v>
      </c>
      <c r="L1746" s="9">
        <f t="shared" si="109"/>
        <v>42026.605057870373</v>
      </c>
      <c r="M1746" t="b">
        <v>0</v>
      </c>
      <c r="N1746">
        <v>70</v>
      </c>
      <c r="O1746" t="b">
        <v>1</v>
      </c>
      <c r="P1746" t="s">
        <v>8284</v>
      </c>
      <c r="Q1746" t="s">
        <v>8337</v>
      </c>
      <c r="R1746" t="s">
        <v>8338</v>
      </c>
      <c r="S1746" s="5">
        <f t="shared" si="110"/>
        <v>118.45454545454545</v>
      </c>
      <c r="T1746" s="4">
        <f t="shared" si="111"/>
        <v>93.071428571428569</v>
      </c>
    </row>
    <row r="1747" spans="1:20" ht="60" x14ac:dyDescent="0.25">
      <c r="A1747" s="3">
        <v>1745</v>
      </c>
      <c r="B1747" s="1" t="s">
        <v>1746</v>
      </c>
      <c r="C1747" s="1" t="s">
        <v>5854</v>
      </c>
      <c r="D1747">
        <v>7000</v>
      </c>
      <c r="E174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s="9">
        <f t="shared" si="108"/>
        <v>42726.083333333328</v>
      </c>
      <c r="L1747" s="9">
        <f t="shared" si="109"/>
        <v>42690.259699074071</v>
      </c>
      <c r="M1747" t="b">
        <v>0</v>
      </c>
      <c r="N1747">
        <v>89</v>
      </c>
      <c r="O1747" t="b">
        <v>1</v>
      </c>
      <c r="P1747" t="s">
        <v>8284</v>
      </c>
      <c r="Q1747" t="s">
        <v>8337</v>
      </c>
      <c r="R1747" t="s">
        <v>8338</v>
      </c>
      <c r="S1747" s="5">
        <f t="shared" si="110"/>
        <v>114.01428571428571</v>
      </c>
      <c r="T1747" s="4">
        <f t="shared" si="111"/>
        <v>89.674157303370791</v>
      </c>
    </row>
    <row r="1748" spans="1:20" ht="60" x14ac:dyDescent="0.25">
      <c r="A1748" s="3">
        <v>1746</v>
      </c>
      <c r="B1748" s="1" t="s">
        <v>1747</v>
      </c>
      <c r="C1748" s="1" t="s">
        <v>5855</v>
      </c>
      <c r="D1748">
        <v>15000</v>
      </c>
      <c r="E174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s="9">
        <f t="shared" si="108"/>
        <v>42698.083333333328</v>
      </c>
      <c r="L1748" s="9">
        <f t="shared" si="109"/>
        <v>42668.176701388889</v>
      </c>
      <c r="M1748" t="b">
        <v>0</v>
      </c>
      <c r="N1748">
        <v>107</v>
      </c>
      <c r="O1748" t="b">
        <v>1</v>
      </c>
      <c r="P1748" t="s">
        <v>8284</v>
      </c>
      <c r="Q1748" t="s">
        <v>8337</v>
      </c>
      <c r="R1748" t="s">
        <v>8338</v>
      </c>
      <c r="S1748" s="5">
        <f t="shared" si="110"/>
        <v>148.10000000000002</v>
      </c>
      <c r="T1748" s="4">
        <f t="shared" si="111"/>
        <v>207.61682242990653</v>
      </c>
    </row>
    <row r="1749" spans="1:20" ht="60" x14ac:dyDescent="0.25">
      <c r="A1749" s="3">
        <v>1747</v>
      </c>
      <c r="B1749" s="1" t="s">
        <v>1748</v>
      </c>
      <c r="C1749" s="1" t="s">
        <v>5856</v>
      </c>
      <c r="D1749">
        <v>9000</v>
      </c>
      <c r="E1749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s="9">
        <f t="shared" si="108"/>
        <v>42321.625</v>
      </c>
      <c r="L1749" s="9">
        <f t="shared" si="109"/>
        <v>42292.435532407413</v>
      </c>
      <c r="M1749" t="b">
        <v>0</v>
      </c>
      <c r="N1749">
        <v>159</v>
      </c>
      <c r="O1749" t="b">
        <v>1</v>
      </c>
      <c r="P1749" t="s">
        <v>8284</v>
      </c>
      <c r="Q1749" t="s">
        <v>8337</v>
      </c>
      <c r="R1749" t="s">
        <v>8338</v>
      </c>
      <c r="S1749" s="5">
        <f t="shared" si="110"/>
        <v>104.95555555555556</v>
      </c>
      <c r="T1749" s="4">
        <f t="shared" si="111"/>
        <v>59.408805031446541</v>
      </c>
    </row>
    <row r="1750" spans="1:20" ht="45" x14ac:dyDescent="0.25">
      <c r="A1750" s="3">
        <v>1748</v>
      </c>
      <c r="B1750" s="1" t="s">
        <v>1749</v>
      </c>
      <c r="C1750" s="1" t="s">
        <v>5857</v>
      </c>
      <c r="D1750">
        <v>50000</v>
      </c>
      <c r="E1750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s="9">
        <f t="shared" si="108"/>
        <v>42249.950729166667</v>
      </c>
      <c r="L1750" s="9">
        <f t="shared" si="109"/>
        <v>42219.950729166667</v>
      </c>
      <c r="M1750" t="b">
        <v>0</v>
      </c>
      <c r="N1750">
        <v>181</v>
      </c>
      <c r="O1750" t="b">
        <v>1</v>
      </c>
      <c r="P1750" t="s">
        <v>8284</v>
      </c>
      <c r="Q1750" t="s">
        <v>8337</v>
      </c>
      <c r="R1750" t="s">
        <v>8338</v>
      </c>
      <c r="S1750" s="5">
        <f t="shared" si="110"/>
        <v>129.94800000000001</v>
      </c>
      <c r="T1750" s="4">
        <f t="shared" si="111"/>
        <v>358.97237569060775</v>
      </c>
    </row>
    <row r="1751" spans="1:20" ht="45" x14ac:dyDescent="0.25">
      <c r="A1751" s="3">
        <v>1749</v>
      </c>
      <c r="B1751" s="1" t="s">
        <v>1750</v>
      </c>
      <c r="C1751" s="1" t="s">
        <v>5858</v>
      </c>
      <c r="D1751">
        <v>10050</v>
      </c>
      <c r="E1751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s="9">
        <f t="shared" si="108"/>
        <v>42795.791666666672</v>
      </c>
      <c r="L1751" s="9">
        <f t="shared" si="109"/>
        <v>42758.975937499999</v>
      </c>
      <c r="M1751" t="b">
        <v>0</v>
      </c>
      <c r="N1751">
        <v>131</v>
      </c>
      <c r="O1751" t="b">
        <v>1</v>
      </c>
      <c r="P1751" t="s">
        <v>8284</v>
      </c>
      <c r="Q1751" t="s">
        <v>8337</v>
      </c>
      <c r="R1751" t="s">
        <v>8338</v>
      </c>
      <c r="S1751" s="5">
        <f t="shared" si="110"/>
        <v>123.48756218905473</v>
      </c>
      <c r="T1751" s="4">
        <f t="shared" si="111"/>
        <v>94.736641221374043</v>
      </c>
    </row>
    <row r="1752" spans="1:20" ht="60" x14ac:dyDescent="0.25">
      <c r="A1752" s="3">
        <v>1750</v>
      </c>
      <c r="B1752" s="1" t="s">
        <v>1751</v>
      </c>
      <c r="C1752" s="1" t="s">
        <v>5859</v>
      </c>
      <c r="D1752">
        <v>5000</v>
      </c>
      <c r="E1752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s="9">
        <f t="shared" si="108"/>
        <v>42479.836851851855</v>
      </c>
      <c r="L1752" s="9">
        <f t="shared" si="109"/>
        <v>42454.836851851855</v>
      </c>
      <c r="M1752" t="b">
        <v>0</v>
      </c>
      <c r="N1752">
        <v>125</v>
      </c>
      <c r="O1752" t="b">
        <v>1</v>
      </c>
      <c r="P1752" t="s">
        <v>8284</v>
      </c>
      <c r="Q1752" t="s">
        <v>8337</v>
      </c>
      <c r="R1752" t="s">
        <v>8338</v>
      </c>
      <c r="S1752" s="5">
        <f t="shared" si="110"/>
        <v>201.62</v>
      </c>
      <c r="T1752" s="4">
        <f t="shared" si="111"/>
        <v>80.647999999999996</v>
      </c>
    </row>
    <row r="1753" spans="1:20" ht="30" x14ac:dyDescent="0.25">
      <c r="A1753" s="3">
        <v>1751</v>
      </c>
      <c r="B1753" s="1" t="s">
        <v>1752</v>
      </c>
      <c r="C1753" s="1" t="s">
        <v>5860</v>
      </c>
      <c r="D1753">
        <v>10000</v>
      </c>
      <c r="E1753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s="9">
        <f t="shared" si="108"/>
        <v>42082.739849537036</v>
      </c>
      <c r="L1753" s="9">
        <f t="shared" si="109"/>
        <v>42052.7815162037</v>
      </c>
      <c r="M1753" t="b">
        <v>0</v>
      </c>
      <c r="N1753">
        <v>61</v>
      </c>
      <c r="O1753" t="b">
        <v>1</v>
      </c>
      <c r="P1753" t="s">
        <v>8284</v>
      </c>
      <c r="Q1753" t="s">
        <v>8337</v>
      </c>
      <c r="R1753" t="s">
        <v>8338</v>
      </c>
      <c r="S1753" s="5">
        <f t="shared" si="110"/>
        <v>102.89999999999999</v>
      </c>
      <c r="T1753" s="4">
        <f t="shared" si="111"/>
        <v>168.68852459016392</v>
      </c>
    </row>
    <row r="1754" spans="1:20" ht="45" x14ac:dyDescent="0.25">
      <c r="A1754" s="3">
        <v>1752</v>
      </c>
      <c r="B1754" s="1" t="s">
        <v>1753</v>
      </c>
      <c r="C1754" s="1" t="s">
        <v>5861</v>
      </c>
      <c r="D1754">
        <v>1200</v>
      </c>
      <c r="E175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s="9">
        <f t="shared" si="108"/>
        <v>42657.253263888888</v>
      </c>
      <c r="L1754" s="9">
        <f t="shared" si="109"/>
        <v>42627.253263888888</v>
      </c>
      <c r="M1754" t="b">
        <v>0</v>
      </c>
      <c r="N1754">
        <v>90</v>
      </c>
      <c r="O1754" t="b">
        <v>1</v>
      </c>
      <c r="P1754" t="s">
        <v>8284</v>
      </c>
      <c r="Q1754" t="s">
        <v>8337</v>
      </c>
      <c r="R1754" t="s">
        <v>8338</v>
      </c>
      <c r="S1754" s="5">
        <f t="shared" si="110"/>
        <v>260.16666666666663</v>
      </c>
      <c r="T1754" s="4">
        <f t="shared" si="111"/>
        <v>34.68888888888889</v>
      </c>
    </row>
    <row r="1755" spans="1:20" ht="45" x14ac:dyDescent="0.25">
      <c r="A1755" s="3">
        <v>1753</v>
      </c>
      <c r="B1755" s="1" t="s">
        <v>1754</v>
      </c>
      <c r="C1755" s="1" t="s">
        <v>5862</v>
      </c>
      <c r="D1755">
        <v>15000</v>
      </c>
      <c r="E175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s="9">
        <f t="shared" si="108"/>
        <v>42450.707962962959</v>
      </c>
      <c r="L1755" s="9">
        <f t="shared" si="109"/>
        <v>42420.74962962963</v>
      </c>
      <c r="M1755" t="b">
        <v>0</v>
      </c>
      <c r="N1755">
        <v>35</v>
      </c>
      <c r="O1755" t="b">
        <v>1</v>
      </c>
      <c r="P1755" t="s">
        <v>8284</v>
      </c>
      <c r="Q1755" t="s">
        <v>8337</v>
      </c>
      <c r="R1755" t="s">
        <v>8338</v>
      </c>
      <c r="S1755" s="5">
        <f t="shared" si="110"/>
        <v>108</v>
      </c>
      <c r="T1755" s="4">
        <f t="shared" si="111"/>
        <v>462.85714285714283</v>
      </c>
    </row>
    <row r="1756" spans="1:20" ht="60" x14ac:dyDescent="0.25">
      <c r="A1756" s="3">
        <v>1754</v>
      </c>
      <c r="B1756" s="1" t="s">
        <v>1755</v>
      </c>
      <c r="C1756" s="1" t="s">
        <v>5863</v>
      </c>
      <c r="D1756">
        <v>8500</v>
      </c>
      <c r="E175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s="9">
        <f t="shared" si="108"/>
        <v>42097.835104166668</v>
      </c>
      <c r="L1756" s="9">
        <f t="shared" si="109"/>
        <v>42067.876770833333</v>
      </c>
      <c r="M1756" t="b">
        <v>0</v>
      </c>
      <c r="N1756">
        <v>90</v>
      </c>
      <c r="O1756" t="b">
        <v>1</v>
      </c>
      <c r="P1756" t="s">
        <v>8284</v>
      </c>
      <c r="Q1756" t="s">
        <v>8337</v>
      </c>
      <c r="R1756" t="s">
        <v>8338</v>
      </c>
      <c r="S1756" s="5">
        <f t="shared" si="110"/>
        <v>110.52941176470587</v>
      </c>
      <c r="T1756" s="4">
        <f t="shared" si="111"/>
        <v>104.38888888888889</v>
      </c>
    </row>
    <row r="1757" spans="1:20" ht="60" x14ac:dyDescent="0.25">
      <c r="A1757" s="3">
        <v>1755</v>
      </c>
      <c r="B1757" s="1" t="s">
        <v>1756</v>
      </c>
      <c r="C1757" s="1" t="s">
        <v>5864</v>
      </c>
      <c r="D1757">
        <v>25</v>
      </c>
      <c r="E175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s="9">
        <f t="shared" si="108"/>
        <v>42282.788900462961</v>
      </c>
      <c r="L1757" s="9">
        <f t="shared" si="109"/>
        <v>42252.788900462961</v>
      </c>
      <c r="M1757" t="b">
        <v>0</v>
      </c>
      <c r="N1757">
        <v>4</v>
      </c>
      <c r="O1757" t="b">
        <v>1</v>
      </c>
      <c r="P1757" t="s">
        <v>8284</v>
      </c>
      <c r="Q1757" t="s">
        <v>8337</v>
      </c>
      <c r="R1757" t="s">
        <v>8338</v>
      </c>
      <c r="S1757" s="5">
        <f t="shared" si="110"/>
        <v>120</v>
      </c>
      <c r="T1757" s="4">
        <f t="shared" si="111"/>
        <v>7.5</v>
      </c>
    </row>
    <row r="1758" spans="1:20" ht="45" x14ac:dyDescent="0.25">
      <c r="A1758" s="3">
        <v>1756</v>
      </c>
      <c r="B1758" s="1" t="s">
        <v>1757</v>
      </c>
      <c r="C1758" s="1" t="s">
        <v>5865</v>
      </c>
      <c r="D1758">
        <v>5500</v>
      </c>
      <c r="E175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s="9">
        <f t="shared" si="108"/>
        <v>42611.167465277773</v>
      </c>
      <c r="L1758" s="9">
        <f t="shared" si="109"/>
        <v>42571.167465277773</v>
      </c>
      <c r="M1758" t="b">
        <v>0</v>
      </c>
      <c r="N1758">
        <v>120</v>
      </c>
      <c r="O1758" t="b">
        <v>1</v>
      </c>
      <c r="P1758" t="s">
        <v>8284</v>
      </c>
      <c r="Q1758" t="s">
        <v>8337</v>
      </c>
      <c r="R1758" t="s">
        <v>8338</v>
      </c>
      <c r="S1758" s="5">
        <f t="shared" si="110"/>
        <v>102.82909090909091</v>
      </c>
      <c r="T1758" s="4">
        <f t="shared" si="111"/>
        <v>47.13</v>
      </c>
    </row>
    <row r="1759" spans="1:20" ht="45" x14ac:dyDescent="0.25">
      <c r="A1759" s="3">
        <v>1757</v>
      </c>
      <c r="B1759" s="1" t="s">
        <v>1758</v>
      </c>
      <c r="C1759" s="1" t="s">
        <v>5866</v>
      </c>
      <c r="D1759">
        <v>5000</v>
      </c>
      <c r="E1759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s="9">
        <f t="shared" si="108"/>
        <v>42763.811805555553</v>
      </c>
      <c r="L1759" s="9">
        <f t="shared" si="109"/>
        <v>42733.827349537038</v>
      </c>
      <c r="M1759" t="b">
        <v>0</v>
      </c>
      <c r="N1759">
        <v>14</v>
      </c>
      <c r="O1759" t="b">
        <v>1</v>
      </c>
      <c r="P1759" t="s">
        <v>8284</v>
      </c>
      <c r="Q1759" t="s">
        <v>8337</v>
      </c>
      <c r="R1759" t="s">
        <v>8338</v>
      </c>
      <c r="S1759" s="5">
        <f t="shared" si="110"/>
        <v>115.99999999999999</v>
      </c>
      <c r="T1759" s="4">
        <f t="shared" si="111"/>
        <v>414.28571428571428</v>
      </c>
    </row>
    <row r="1760" spans="1:20" ht="60" x14ac:dyDescent="0.25">
      <c r="A1760" s="3">
        <v>1758</v>
      </c>
      <c r="B1760" s="1" t="s">
        <v>1759</v>
      </c>
      <c r="C1760" s="1" t="s">
        <v>5867</v>
      </c>
      <c r="D1760">
        <v>1000</v>
      </c>
      <c r="E1760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s="9">
        <f t="shared" si="108"/>
        <v>42565.955925925926</v>
      </c>
      <c r="L1760" s="9">
        <f t="shared" si="109"/>
        <v>42505.955925925926</v>
      </c>
      <c r="M1760" t="b">
        <v>0</v>
      </c>
      <c r="N1760">
        <v>27</v>
      </c>
      <c r="O1760" t="b">
        <v>1</v>
      </c>
      <c r="P1760" t="s">
        <v>8284</v>
      </c>
      <c r="Q1760" t="s">
        <v>8337</v>
      </c>
      <c r="R1760" t="s">
        <v>8338</v>
      </c>
      <c r="S1760" s="5">
        <f t="shared" si="110"/>
        <v>114.7</v>
      </c>
      <c r="T1760" s="4">
        <f t="shared" si="111"/>
        <v>42.481481481481481</v>
      </c>
    </row>
    <row r="1761" spans="1:20" ht="30" x14ac:dyDescent="0.25">
      <c r="A1761" s="3">
        <v>1759</v>
      </c>
      <c r="B1761" s="1" t="s">
        <v>1760</v>
      </c>
      <c r="C1761" s="1" t="s">
        <v>5868</v>
      </c>
      <c r="D1761">
        <v>5000</v>
      </c>
      <c r="E1761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s="9">
        <f t="shared" si="108"/>
        <v>42088.787372685183</v>
      </c>
      <c r="L1761" s="9">
        <f t="shared" si="109"/>
        <v>42068.829039351855</v>
      </c>
      <c r="M1761" t="b">
        <v>0</v>
      </c>
      <c r="N1761">
        <v>49</v>
      </c>
      <c r="O1761" t="b">
        <v>1</v>
      </c>
      <c r="P1761" t="s">
        <v>8284</v>
      </c>
      <c r="Q1761" t="s">
        <v>8337</v>
      </c>
      <c r="R1761" t="s">
        <v>8338</v>
      </c>
      <c r="S1761" s="5">
        <f t="shared" si="110"/>
        <v>106.60000000000001</v>
      </c>
      <c r="T1761" s="4">
        <f t="shared" si="111"/>
        <v>108.77551020408163</v>
      </c>
    </row>
    <row r="1762" spans="1:20" ht="60" x14ac:dyDescent="0.25">
      <c r="A1762" s="3">
        <v>1760</v>
      </c>
      <c r="B1762" s="1" t="s">
        <v>1761</v>
      </c>
      <c r="C1762" s="1" t="s">
        <v>5869</v>
      </c>
      <c r="D1762">
        <v>5000</v>
      </c>
      <c r="E1762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s="9">
        <f t="shared" si="108"/>
        <v>42425.67260416667</v>
      </c>
      <c r="L1762" s="9">
        <f t="shared" si="109"/>
        <v>42405.67260416667</v>
      </c>
      <c r="M1762" t="b">
        <v>0</v>
      </c>
      <c r="N1762">
        <v>102</v>
      </c>
      <c r="O1762" t="b">
        <v>1</v>
      </c>
      <c r="P1762" t="s">
        <v>8284</v>
      </c>
      <c r="Q1762" t="s">
        <v>8337</v>
      </c>
      <c r="R1762" t="s">
        <v>8338</v>
      </c>
      <c r="S1762" s="5">
        <f t="shared" si="110"/>
        <v>165.44</v>
      </c>
      <c r="T1762" s="4">
        <f t="shared" si="111"/>
        <v>81.098039215686271</v>
      </c>
    </row>
    <row r="1763" spans="1:20" ht="30" x14ac:dyDescent="0.25">
      <c r="A1763" s="3">
        <v>1761</v>
      </c>
      <c r="B1763" s="1" t="s">
        <v>1762</v>
      </c>
      <c r="C1763" s="1" t="s">
        <v>5870</v>
      </c>
      <c r="D1763">
        <v>100</v>
      </c>
      <c r="E1763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s="9">
        <f t="shared" si="108"/>
        <v>42259.567824074074</v>
      </c>
      <c r="L1763" s="9">
        <f t="shared" si="109"/>
        <v>42209.567824074074</v>
      </c>
      <c r="M1763" t="b">
        <v>0</v>
      </c>
      <c r="N1763">
        <v>3</v>
      </c>
      <c r="O1763" t="b">
        <v>1</v>
      </c>
      <c r="P1763" t="s">
        <v>8284</v>
      </c>
      <c r="Q1763" t="s">
        <v>8337</v>
      </c>
      <c r="R1763" t="s">
        <v>8338</v>
      </c>
      <c r="S1763" s="5">
        <f t="shared" si="110"/>
        <v>155</v>
      </c>
      <c r="T1763" s="4">
        <f t="shared" si="111"/>
        <v>51.666666666666664</v>
      </c>
    </row>
    <row r="1764" spans="1:20" ht="30" x14ac:dyDescent="0.25">
      <c r="A1764" s="3">
        <v>1762</v>
      </c>
      <c r="B1764" s="1" t="s">
        <v>1763</v>
      </c>
      <c r="C1764" s="1" t="s">
        <v>5871</v>
      </c>
      <c r="D1764">
        <v>100</v>
      </c>
      <c r="E176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s="9">
        <f t="shared" si="108"/>
        <v>42440.982002314813</v>
      </c>
      <c r="L1764" s="9">
        <f t="shared" si="109"/>
        <v>42410.982002314813</v>
      </c>
      <c r="M1764" t="b">
        <v>0</v>
      </c>
      <c r="N1764">
        <v>25</v>
      </c>
      <c r="O1764" t="b">
        <v>1</v>
      </c>
      <c r="P1764" t="s">
        <v>8284</v>
      </c>
      <c r="Q1764" t="s">
        <v>8337</v>
      </c>
      <c r="R1764" t="s">
        <v>8338</v>
      </c>
      <c r="S1764" s="5">
        <f t="shared" si="110"/>
        <v>885</v>
      </c>
      <c r="T1764" s="4">
        <f t="shared" si="111"/>
        <v>35.4</v>
      </c>
    </row>
    <row r="1765" spans="1:20" ht="60" x14ac:dyDescent="0.25">
      <c r="A1765" s="3">
        <v>1763</v>
      </c>
      <c r="B1765" s="1" t="s">
        <v>1764</v>
      </c>
      <c r="C1765" s="1" t="s">
        <v>5872</v>
      </c>
      <c r="D1765">
        <v>12000</v>
      </c>
      <c r="E176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s="9">
        <f t="shared" si="108"/>
        <v>42666.868518518517</v>
      </c>
      <c r="L1765" s="9">
        <f t="shared" si="109"/>
        <v>42636.868518518517</v>
      </c>
      <c r="M1765" t="b">
        <v>0</v>
      </c>
      <c r="N1765">
        <v>118</v>
      </c>
      <c r="O1765" t="b">
        <v>1</v>
      </c>
      <c r="P1765" t="s">
        <v>8284</v>
      </c>
      <c r="Q1765" t="s">
        <v>8337</v>
      </c>
      <c r="R1765" t="s">
        <v>8338</v>
      </c>
      <c r="S1765" s="5">
        <f t="shared" si="110"/>
        <v>101.90833333333333</v>
      </c>
      <c r="T1765" s="4">
        <f t="shared" si="111"/>
        <v>103.63559322033899</v>
      </c>
    </row>
    <row r="1766" spans="1:20" ht="60" x14ac:dyDescent="0.25">
      <c r="A1766" s="3">
        <v>1764</v>
      </c>
      <c r="B1766" s="1" t="s">
        <v>1765</v>
      </c>
      <c r="C1766" s="1" t="s">
        <v>5873</v>
      </c>
      <c r="D1766">
        <v>11000</v>
      </c>
      <c r="E176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s="9">
        <f t="shared" si="108"/>
        <v>41854.485868055555</v>
      </c>
      <c r="L1766" s="9">
        <f t="shared" si="109"/>
        <v>41825.485868055555</v>
      </c>
      <c r="M1766" t="b">
        <v>1</v>
      </c>
      <c r="N1766">
        <v>39</v>
      </c>
      <c r="O1766" t="b">
        <v>0</v>
      </c>
      <c r="P1766" t="s">
        <v>8284</v>
      </c>
      <c r="Q1766" t="s">
        <v>8337</v>
      </c>
      <c r="R1766" t="s">
        <v>8338</v>
      </c>
      <c r="S1766" s="5">
        <f t="shared" si="110"/>
        <v>19.600000000000001</v>
      </c>
      <c r="T1766" s="4">
        <f t="shared" si="111"/>
        <v>55.282051282051285</v>
      </c>
    </row>
    <row r="1767" spans="1:20" ht="60" x14ac:dyDescent="0.25">
      <c r="A1767" s="3">
        <v>1765</v>
      </c>
      <c r="B1767" s="1" t="s">
        <v>1766</v>
      </c>
      <c r="C1767" s="1" t="s">
        <v>5874</v>
      </c>
      <c r="D1767">
        <v>12500</v>
      </c>
      <c r="E176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s="9">
        <f t="shared" si="108"/>
        <v>41864.980462962965</v>
      </c>
      <c r="L1767" s="9">
        <f t="shared" si="109"/>
        <v>41834.980462962965</v>
      </c>
      <c r="M1767" t="b">
        <v>1</v>
      </c>
      <c r="N1767">
        <v>103</v>
      </c>
      <c r="O1767" t="b">
        <v>0</v>
      </c>
      <c r="P1767" t="s">
        <v>8284</v>
      </c>
      <c r="Q1767" t="s">
        <v>8337</v>
      </c>
      <c r="R1767" t="s">
        <v>8338</v>
      </c>
      <c r="S1767" s="5">
        <f t="shared" si="110"/>
        <v>59.467839999999995</v>
      </c>
      <c r="T1767" s="4">
        <f t="shared" si="111"/>
        <v>72.16970873786407</v>
      </c>
    </row>
    <row r="1768" spans="1:20" ht="30" x14ac:dyDescent="0.25">
      <c r="A1768" s="3">
        <v>1766</v>
      </c>
      <c r="B1768" s="1" t="s">
        <v>1767</v>
      </c>
      <c r="C1768" s="1" t="s">
        <v>5875</v>
      </c>
      <c r="D1768">
        <v>1500</v>
      </c>
      <c r="E176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s="9">
        <f t="shared" si="108"/>
        <v>41876.859814814816</v>
      </c>
      <c r="L1768" s="9">
        <f t="shared" si="109"/>
        <v>41855.859814814816</v>
      </c>
      <c r="M1768" t="b">
        <v>1</v>
      </c>
      <c r="N1768">
        <v>0</v>
      </c>
      <c r="O1768" t="b">
        <v>0</v>
      </c>
      <c r="P1768" t="s">
        <v>8284</v>
      </c>
      <c r="Q1768" t="s">
        <v>8337</v>
      </c>
      <c r="R1768" t="s">
        <v>8338</v>
      </c>
      <c r="S1768" s="5">
        <f t="shared" si="110"/>
        <v>0</v>
      </c>
      <c r="T1768" s="4" t="e">
        <f t="shared" si="111"/>
        <v>#DIV/0!</v>
      </c>
    </row>
    <row r="1769" spans="1:20" ht="45" x14ac:dyDescent="0.25">
      <c r="A1769" s="3">
        <v>1767</v>
      </c>
      <c r="B1769" s="1" t="s">
        <v>1768</v>
      </c>
      <c r="C1769" s="1" t="s">
        <v>5876</v>
      </c>
      <c r="D1769">
        <v>5000</v>
      </c>
      <c r="E1769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s="9">
        <f t="shared" si="108"/>
        <v>41854.658379629633</v>
      </c>
      <c r="L1769" s="9">
        <f t="shared" si="109"/>
        <v>41824.658379629633</v>
      </c>
      <c r="M1769" t="b">
        <v>1</v>
      </c>
      <c r="N1769">
        <v>39</v>
      </c>
      <c r="O1769" t="b">
        <v>0</v>
      </c>
      <c r="P1769" t="s">
        <v>8284</v>
      </c>
      <c r="Q1769" t="s">
        <v>8337</v>
      </c>
      <c r="R1769" t="s">
        <v>8338</v>
      </c>
      <c r="S1769" s="5">
        <f t="shared" si="110"/>
        <v>45.72</v>
      </c>
      <c r="T1769" s="4">
        <f t="shared" si="111"/>
        <v>58.615384615384613</v>
      </c>
    </row>
    <row r="1770" spans="1:20" ht="45" x14ac:dyDescent="0.25">
      <c r="A1770" s="3">
        <v>1768</v>
      </c>
      <c r="B1770" s="1" t="s">
        <v>1769</v>
      </c>
      <c r="C1770" s="1" t="s">
        <v>5877</v>
      </c>
      <c r="D1770">
        <v>5000</v>
      </c>
      <c r="E1770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s="9">
        <f t="shared" si="108"/>
        <v>41909.560694444444</v>
      </c>
      <c r="L1770" s="9">
        <f t="shared" si="109"/>
        <v>41849.560694444444</v>
      </c>
      <c r="M1770" t="b">
        <v>1</v>
      </c>
      <c r="N1770">
        <v>15</v>
      </c>
      <c r="O1770" t="b">
        <v>0</v>
      </c>
      <c r="P1770" t="s">
        <v>8284</v>
      </c>
      <c r="Q1770" t="s">
        <v>8337</v>
      </c>
      <c r="R1770" t="s">
        <v>8338</v>
      </c>
      <c r="S1770" s="5">
        <f t="shared" si="110"/>
        <v>3.74</v>
      </c>
      <c r="T1770" s="4">
        <f t="shared" si="111"/>
        <v>12.466666666666667</v>
      </c>
    </row>
    <row r="1771" spans="1:20" ht="45" x14ac:dyDescent="0.25">
      <c r="A1771" s="3">
        <v>1769</v>
      </c>
      <c r="B1771" s="1" t="s">
        <v>1770</v>
      </c>
      <c r="C1771" s="1" t="s">
        <v>5878</v>
      </c>
      <c r="D1771">
        <v>40000</v>
      </c>
      <c r="E1771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s="9">
        <f t="shared" si="108"/>
        <v>42017.818969907406</v>
      </c>
      <c r="L1771" s="9">
        <f t="shared" si="109"/>
        <v>41987.818969907406</v>
      </c>
      <c r="M1771" t="b">
        <v>1</v>
      </c>
      <c r="N1771">
        <v>22</v>
      </c>
      <c r="O1771" t="b">
        <v>0</v>
      </c>
      <c r="P1771" t="s">
        <v>8284</v>
      </c>
      <c r="Q1771" t="s">
        <v>8337</v>
      </c>
      <c r="R1771" t="s">
        <v>8338</v>
      </c>
      <c r="S1771" s="5">
        <f t="shared" si="110"/>
        <v>2.7025000000000001</v>
      </c>
      <c r="T1771" s="4">
        <f t="shared" si="111"/>
        <v>49.136363636363633</v>
      </c>
    </row>
    <row r="1772" spans="1:20" ht="60" x14ac:dyDescent="0.25">
      <c r="A1772" s="3">
        <v>1770</v>
      </c>
      <c r="B1772" s="1" t="s">
        <v>1771</v>
      </c>
      <c r="C1772" s="1" t="s">
        <v>5879</v>
      </c>
      <c r="D1772">
        <v>24500</v>
      </c>
      <c r="E1772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s="9">
        <f t="shared" si="108"/>
        <v>41926.780023148152</v>
      </c>
      <c r="L1772" s="9">
        <f t="shared" si="109"/>
        <v>41891.780023148152</v>
      </c>
      <c r="M1772" t="b">
        <v>1</v>
      </c>
      <c r="N1772">
        <v>92</v>
      </c>
      <c r="O1772" t="b">
        <v>0</v>
      </c>
      <c r="P1772" t="s">
        <v>8284</v>
      </c>
      <c r="Q1772" t="s">
        <v>8337</v>
      </c>
      <c r="R1772" t="s">
        <v>8338</v>
      </c>
      <c r="S1772" s="5">
        <f t="shared" si="110"/>
        <v>56.51428571428572</v>
      </c>
      <c r="T1772" s="4">
        <f t="shared" si="111"/>
        <v>150.5</v>
      </c>
    </row>
    <row r="1773" spans="1:20" ht="60" x14ac:dyDescent="0.25">
      <c r="A1773" s="3">
        <v>1771</v>
      </c>
      <c r="B1773" s="1" t="s">
        <v>1772</v>
      </c>
      <c r="C1773" s="1" t="s">
        <v>5880</v>
      </c>
      <c r="D1773">
        <v>4200</v>
      </c>
      <c r="E1773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s="9">
        <f t="shared" si="108"/>
        <v>41935.979629629634</v>
      </c>
      <c r="L1773" s="9">
        <f t="shared" si="109"/>
        <v>41905.979629629634</v>
      </c>
      <c r="M1773" t="b">
        <v>1</v>
      </c>
      <c r="N1773">
        <v>25</v>
      </c>
      <c r="O1773" t="b">
        <v>0</v>
      </c>
      <c r="P1773" t="s">
        <v>8284</v>
      </c>
      <c r="Q1773" t="s">
        <v>8337</v>
      </c>
      <c r="R1773" t="s">
        <v>8338</v>
      </c>
      <c r="S1773" s="5">
        <f t="shared" si="110"/>
        <v>21.30952380952381</v>
      </c>
      <c r="T1773" s="4">
        <f t="shared" si="111"/>
        <v>35.799999999999997</v>
      </c>
    </row>
    <row r="1774" spans="1:20" ht="45" x14ac:dyDescent="0.25">
      <c r="A1774" s="3">
        <v>1772</v>
      </c>
      <c r="B1774" s="1" t="s">
        <v>1773</v>
      </c>
      <c r="C1774" s="1" t="s">
        <v>5881</v>
      </c>
      <c r="D1774">
        <v>5500</v>
      </c>
      <c r="E177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s="9">
        <f t="shared" si="108"/>
        <v>41826.718009259261</v>
      </c>
      <c r="L1774" s="9">
        <f t="shared" si="109"/>
        <v>41766.718009259261</v>
      </c>
      <c r="M1774" t="b">
        <v>1</v>
      </c>
      <c r="N1774">
        <v>19</v>
      </c>
      <c r="O1774" t="b">
        <v>0</v>
      </c>
      <c r="P1774" t="s">
        <v>8284</v>
      </c>
      <c r="Q1774" t="s">
        <v>8337</v>
      </c>
      <c r="R1774" t="s">
        <v>8338</v>
      </c>
      <c r="S1774" s="5">
        <f t="shared" si="110"/>
        <v>15.6</v>
      </c>
      <c r="T1774" s="4">
        <f t="shared" si="111"/>
        <v>45.157894736842103</v>
      </c>
    </row>
    <row r="1775" spans="1:20" ht="60" x14ac:dyDescent="0.25">
      <c r="A1775" s="3">
        <v>1773</v>
      </c>
      <c r="B1775" s="1" t="s">
        <v>1774</v>
      </c>
      <c r="C1775" s="1" t="s">
        <v>5882</v>
      </c>
      <c r="D1775">
        <v>30000</v>
      </c>
      <c r="E177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s="9">
        <f t="shared" si="108"/>
        <v>42023.760393518518</v>
      </c>
      <c r="L1775" s="9">
        <f t="shared" si="109"/>
        <v>41978.760393518518</v>
      </c>
      <c r="M1775" t="b">
        <v>1</v>
      </c>
      <c r="N1775">
        <v>19</v>
      </c>
      <c r="O1775" t="b">
        <v>0</v>
      </c>
      <c r="P1775" t="s">
        <v>8284</v>
      </c>
      <c r="Q1775" t="s">
        <v>8337</v>
      </c>
      <c r="R1775" t="s">
        <v>8338</v>
      </c>
      <c r="S1775" s="5">
        <f t="shared" si="110"/>
        <v>6.2566666666666677</v>
      </c>
      <c r="T1775" s="4">
        <f t="shared" si="111"/>
        <v>98.78947368421052</v>
      </c>
    </row>
    <row r="1776" spans="1:20" ht="60" x14ac:dyDescent="0.25">
      <c r="A1776" s="3">
        <v>1774</v>
      </c>
      <c r="B1776" s="1" t="s">
        <v>1775</v>
      </c>
      <c r="C1776" s="1" t="s">
        <v>5883</v>
      </c>
      <c r="D1776">
        <v>2500</v>
      </c>
      <c r="E177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s="9">
        <f t="shared" si="108"/>
        <v>41972.624305555553</v>
      </c>
      <c r="L1776" s="9">
        <f t="shared" si="109"/>
        <v>41930.218657407408</v>
      </c>
      <c r="M1776" t="b">
        <v>1</v>
      </c>
      <c r="N1776">
        <v>13</v>
      </c>
      <c r="O1776" t="b">
        <v>0</v>
      </c>
      <c r="P1776" t="s">
        <v>8284</v>
      </c>
      <c r="Q1776" t="s">
        <v>8337</v>
      </c>
      <c r="R1776" t="s">
        <v>8338</v>
      </c>
      <c r="S1776" s="5">
        <f t="shared" si="110"/>
        <v>45.92</v>
      </c>
      <c r="T1776" s="4">
        <f t="shared" si="111"/>
        <v>88.307692307692307</v>
      </c>
    </row>
    <row r="1777" spans="1:20" ht="45" x14ac:dyDescent="0.25">
      <c r="A1777" s="3">
        <v>1775</v>
      </c>
      <c r="B1777" s="1" t="s">
        <v>1776</v>
      </c>
      <c r="C1777" s="1" t="s">
        <v>5884</v>
      </c>
      <c r="D1777">
        <v>32500</v>
      </c>
      <c r="E177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s="9">
        <f t="shared" si="108"/>
        <v>41936.976388888892</v>
      </c>
      <c r="L1777" s="9">
        <f t="shared" si="109"/>
        <v>41891.976388888892</v>
      </c>
      <c r="M1777" t="b">
        <v>1</v>
      </c>
      <c r="N1777">
        <v>124</v>
      </c>
      <c r="O1777" t="b">
        <v>0</v>
      </c>
      <c r="P1777" t="s">
        <v>8284</v>
      </c>
      <c r="Q1777" t="s">
        <v>8337</v>
      </c>
      <c r="R1777" t="s">
        <v>8338</v>
      </c>
      <c r="S1777" s="5">
        <f t="shared" si="110"/>
        <v>65.101538461538468</v>
      </c>
      <c r="T1777" s="4">
        <f t="shared" si="111"/>
        <v>170.62903225806451</v>
      </c>
    </row>
    <row r="1778" spans="1:20" ht="45" x14ac:dyDescent="0.25">
      <c r="A1778" s="3">
        <v>1776</v>
      </c>
      <c r="B1778" s="1" t="s">
        <v>1777</v>
      </c>
      <c r="C1778" s="1" t="s">
        <v>5885</v>
      </c>
      <c r="D1778">
        <v>5000</v>
      </c>
      <c r="E177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s="9">
        <f t="shared" si="108"/>
        <v>41941.95684027778</v>
      </c>
      <c r="L1778" s="9">
        <f t="shared" si="109"/>
        <v>41905.95684027778</v>
      </c>
      <c r="M1778" t="b">
        <v>1</v>
      </c>
      <c r="N1778">
        <v>4</v>
      </c>
      <c r="O1778" t="b">
        <v>0</v>
      </c>
      <c r="P1778" t="s">
        <v>8284</v>
      </c>
      <c r="Q1778" t="s">
        <v>8337</v>
      </c>
      <c r="R1778" t="s">
        <v>8338</v>
      </c>
      <c r="S1778" s="5">
        <f t="shared" si="110"/>
        <v>6.7</v>
      </c>
      <c r="T1778" s="4">
        <f t="shared" si="111"/>
        <v>83.75</v>
      </c>
    </row>
    <row r="1779" spans="1:20" ht="60" x14ac:dyDescent="0.25">
      <c r="A1779" s="3">
        <v>1777</v>
      </c>
      <c r="B1779" s="1" t="s">
        <v>1778</v>
      </c>
      <c r="C1779" s="1" t="s">
        <v>5886</v>
      </c>
      <c r="D1779">
        <v>4800</v>
      </c>
      <c r="E1779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s="9">
        <f t="shared" si="108"/>
        <v>42055.357094907406</v>
      </c>
      <c r="L1779" s="9">
        <f t="shared" si="109"/>
        <v>42025.357094907406</v>
      </c>
      <c r="M1779" t="b">
        <v>1</v>
      </c>
      <c r="N1779">
        <v>10</v>
      </c>
      <c r="O1779" t="b">
        <v>0</v>
      </c>
      <c r="P1779" t="s">
        <v>8284</v>
      </c>
      <c r="Q1779" t="s">
        <v>8337</v>
      </c>
      <c r="R1779" t="s">
        <v>8338</v>
      </c>
      <c r="S1779" s="5">
        <f t="shared" si="110"/>
        <v>13.5625</v>
      </c>
      <c r="T1779" s="4">
        <f t="shared" si="111"/>
        <v>65.099999999999994</v>
      </c>
    </row>
    <row r="1780" spans="1:20" ht="45" x14ac:dyDescent="0.25">
      <c r="A1780" s="3">
        <v>1778</v>
      </c>
      <c r="B1780" s="1" t="s">
        <v>1779</v>
      </c>
      <c r="C1780" s="1" t="s">
        <v>5887</v>
      </c>
      <c r="D1780">
        <v>50000</v>
      </c>
      <c r="E1780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s="9">
        <f t="shared" si="108"/>
        <v>42090.821701388893</v>
      </c>
      <c r="L1780" s="9">
        <f t="shared" si="109"/>
        <v>42045.86336805555</v>
      </c>
      <c r="M1780" t="b">
        <v>1</v>
      </c>
      <c r="N1780">
        <v>15</v>
      </c>
      <c r="O1780" t="b">
        <v>0</v>
      </c>
      <c r="P1780" t="s">
        <v>8284</v>
      </c>
      <c r="Q1780" t="s">
        <v>8337</v>
      </c>
      <c r="R1780" t="s">
        <v>8338</v>
      </c>
      <c r="S1780" s="5">
        <f t="shared" si="110"/>
        <v>1.9900000000000002</v>
      </c>
      <c r="T1780" s="4">
        <f t="shared" si="111"/>
        <v>66.333333333333329</v>
      </c>
    </row>
    <row r="1781" spans="1:20" ht="60" x14ac:dyDescent="0.25">
      <c r="A1781" s="3">
        <v>1779</v>
      </c>
      <c r="B1781" s="1" t="s">
        <v>1780</v>
      </c>
      <c r="C1781" s="1" t="s">
        <v>5888</v>
      </c>
      <c r="D1781">
        <v>11000</v>
      </c>
      <c r="E1781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s="9">
        <f t="shared" si="108"/>
        <v>42615.691898148143</v>
      </c>
      <c r="L1781" s="9">
        <f t="shared" si="109"/>
        <v>42585.691898148143</v>
      </c>
      <c r="M1781" t="b">
        <v>1</v>
      </c>
      <c r="N1781">
        <v>38</v>
      </c>
      <c r="O1781" t="b">
        <v>0</v>
      </c>
      <c r="P1781" t="s">
        <v>8284</v>
      </c>
      <c r="Q1781" t="s">
        <v>8337</v>
      </c>
      <c r="R1781" t="s">
        <v>8338</v>
      </c>
      <c r="S1781" s="5">
        <f t="shared" si="110"/>
        <v>36.236363636363642</v>
      </c>
      <c r="T1781" s="4">
        <f t="shared" si="111"/>
        <v>104.89473684210526</v>
      </c>
    </row>
    <row r="1782" spans="1:20" ht="60" x14ac:dyDescent="0.25">
      <c r="A1782" s="3">
        <v>1780</v>
      </c>
      <c r="B1782" s="1" t="s">
        <v>1781</v>
      </c>
      <c r="C1782" s="1" t="s">
        <v>5889</v>
      </c>
      <c r="D1782">
        <v>30000</v>
      </c>
      <c r="E1782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s="9">
        <f t="shared" si="108"/>
        <v>42553.600810185191</v>
      </c>
      <c r="L1782" s="9">
        <f t="shared" si="109"/>
        <v>42493.600810185191</v>
      </c>
      <c r="M1782" t="b">
        <v>1</v>
      </c>
      <c r="N1782">
        <v>152</v>
      </c>
      <c r="O1782" t="b">
        <v>0</v>
      </c>
      <c r="P1782" t="s">
        <v>8284</v>
      </c>
      <c r="Q1782" t="s">
        <v>8337</v>
      </c>
      <c r="R1782" t="s">
        <v>8338</v>
      </c>
      <c r="S1782" s="5">
        <f t="shared" si="110"/>
        <v>39.743333333333339</v>
      </c>
      <c r="T1782" s="4">
        <f t="shared" si="111"/>
        <v>78.440789473684205</v>
      </c>
    </row>
    <row r="1783" spans="1:20" ht="60" x14ac:dyDescent="0.25">
      <c r="A1783" s="3">
        <v>1781</v>
      </c>
      <c r="B1783" s="1" t="s">
        <v>1782</v>
      </c>
      <c r="C1783" s="1" t="s">
        <v>5890</v>
      </c>
      <c r="D1783">
        <v>5500</v>
      </c>
      <c r="E1783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s="9">
        <f t="shared" si="108"/>
        <v>42628.617418981477</v>
      </c>
      <c r="L1783" s="9">
        <f t="shared" si="109"/>
        <v>42597.617418981477</v>
      </c>
      <c r="M1783" t="b">
        <v>1</v>
      </c>
      <c r="N1783">
        <v>24</v>
      </c>
      <c r="O1783" t="b">
        <v>0</v>
      </c>
      <c r="P1783" t="s">
        <v>8284</v>
      </c>
      <c r="Q1783" t="s">
        <v>8337</v>
      </c>
      <c r="R1783" t="s">
        <v>8338</v>
      </c>
      <c r="S1783" s="5">
        <f t="shared" si="110"/>
        <v>25.763636363636365</v>
      </c>
      <c r="T1783" s="4">
        <f t="shared" si="111"/>
        <v>59.041666666666664</v>
      </c>
    </row>
    <row r="1784" spans="1:20" ht="60" x14ac:dyDescent="0.25">
      <c r="A1784" s="3">
        <v>1782</v>
      </c>
      <c r="B1784" s="1" t="s">
        <v>1783</v>
      </c>
      <c r="C1784" s="1" t="s">
        <v>5891</v>
      </c>
      <c r="D1784">
        <v>35000</v>
      </c>
      <c r="E178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s="9">
        <f t="shared" si="108"/>
        <v>42421.575104166666</v>
      </c>
      <c r="L1784" s="9">
        <f t="shared" si="109"/>
        <v>42388.575104166666</v>
      </c>
      <c r="M1784" t="b">
        <v>1</v>
      </c>
      <c r="N1784">
        <v>76</v>
      </c>
      <c r="O1784" t="b">
        <v>0</v>
      </c>
      <c r="P1784" t="s">
        <v>8284</v>
      </c>
      <c r="Q1784" t="s">
        <v>8337</v>
      </c>
      <c r="R1784" t="s">
        <v>8338</v>
      </c>
      <c r="S1784" s="5">
        <f t="shared" si="110"/>
        <v>15.491428571428573</v>
      </c>
      <c r="T1784" s="4">
        <f t="shared" si="111"/>
        <v>71.34210526315789</v>
      </c>
    </row>
    <row r="1785" spans="1:20" ht="60" x14ac:dyDescent="0.25">
      <c r="A1785" s="3">
        <v>1783</v>
      </c>
      <c r="B1785" s="1" t="s">
        <v>1784</v>
      </c>
      <c r="C1785" s="1" t="s">
        <v>5892</v>
      </c>
      <c r="D1785">
        <v>40000</v>
      </c>
      <c r="E178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s="9">
        <f t="shared" si="108"/>
        <v>42145.949976851851</v>
      </c>
      <c r="L1785" s="9">
        <f t="shared" si="109"/>
        <v>42115.949976851851</v>
      </c>
      <c r="M1785" t="b">
        <v>1</v>
      </c>
      <c r="N1785">
        <v>185</v>
      </c>
      <c r="O1785" t="b">
        <v>0</v>
      </c>
      <c r="P1785" t="s">
        <v>8284</v>
      </c>
      <c r="Q1785" t="s">
        <v>8337</v>
      </c>
      <c r="R1785" t="s">
        <v>8338</v>
      </c>
      <c r="S1785" s="5">
        <f t="shared" si="110"/>
        <v>23.692499999999999</v>
      </c>
      <c r="T1785" s="4">
        <f t="shared" si="111"/>
        <v>51.227027027027027</v>
      </c>
    </row>
    <row r="1786" spans="1:20" ht="60" x14ac:dyDescent="0.25">
      <c r="A1786" s="3">
        <v>1784</v>
      </c>
      <c r="B1786" s="1" t="s">
        <v>1785</v>
      </c>
      <c r="C1786" s="1" t="s">
        <v>5893</v>
      </c>
      <c r="D1786">
        <v>5000</v>
      </c>
      <c r="E178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s="9">
        <f t="shared" si="108"/>
        <v>42035.142361111109</v>
      </c>
      <c r="L1786" s="9">
        <f t="shared" si="109"/>
        <v>42003.655555555553</v>
      </c>
      <c r="M1786" t="b">
        <v>1</v>
      </c>
      <c r="N1786">
        <v>33</v>
      </c>
      <c r="O1786" t="b">
        <v>0</v>
      </c>
      <c r="P1786" t="s">
        <v>8284</v>
      </c>
      <c r="Q1786" t="s">
        <v>8337</v>
      </c>
      <c r="R1786" t="s">
        <v>8338</v>
      </c>
      <c r="S1786" s="5">
        <f t="shared" si="110"/>
        <v>39.76</v>
      </c>
      <c r="T1786" s="4">
        <f t="shared" si="111"/>
        <v>60.242424242424242</v>
      </c>
    </row>
    <row r="1787" spans="1:20" ht="45" x14ac:dyDescent="0.25">
      <c r="A1787" s="3">
        <v>1785</v>
      </c>
      <c r="B1787" s="1" t="s">
        <v>1786</v>
      </c>
      <c r="C1787" s="1" t="s">
        <v>5894</v>
      </c>
      <c r="D1787">
        <v>24000</v>
      </c>
      <c r="E178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s="9">
        <f t="shared" si="108"/>
        <v>41928</v>
      </c>
      <c r="L1787" s="9">
        <f t="shared" si="109"/>
        <v>41897.134895833333</v>
      </c>
      <c r="M1787" t="b">
        <v>1</v>
      </c>
      <c r="N1787">
        <v>108</v>
      </c>
      <c r="O1787" t="b">
        <v>0</v>
      </c>
      <c r="P1787" t="s">
        <v>8284</v>
      </c>
      <c r="Q1787" t="s">
        <v>8337</v>
      </c>
      <c r="R1787" t="s">
        <v>8338</v>
      </c>
      <c r="S1787" s="5">
        <f t="shared" si="110"/>
        <v>20.220833333333331</v>
      </c>
      <c r="T1787" s="4">
        <f t="shared" si="111"/>
        <v>44.935185185185183</v>
      </c>
    </row>
    <row r="1788" spans="1:20" ht="60" x14ac:dyDescent="0.25">
      <c r="A1788" s="3">
        <v>1786</v>
      </c>
      <c r="B1788" s="1" t="s">
        <v>1787</v>
      </c>
      <c r="C1788" s="1" t="s">
        <v>5895</v>
      </c>
      <c r="D1788">
        <v>1900</v>
      </c>
      <c r="E178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s="9">
        <f t="shared" si="108"/>
        <v>41988.550659722227</v>
      </c>
      <c r="L1788" s="9">
        <f t="shared" si="109"/>
        <v>41958.550659722227</v>
      </c>
      <c r="M1788" t="b">
        <v>1</v>
      </c>
      <c r="N1788">
        <v>29</v>
      </c>
      <c r="O1788" t="b">
        <v>0</v>
      </c>
      <c r="P1788" t="s">
        <v>8284</v>
      </c>
      <c r="Q1788" t="s">
        <v>8337</v>
      </c>
      <c r="R1788" t="s">
        <v>8338</v>
      </c>
      <c r="S1788" s="5">
        <f t="shared" si="110"/>
        <v>47.631578947368418</v>
      </c>
      <c r="T1788" s="4">
        <f t="shared" si="111"/>
        <v>31.206896551724139</v>
      </c>
    </row>
    <row r="1789" spans="1:20" ht="45" x14ac:dyDescent="0.25">
      <c r="A1789" s="3">
        <v>1787</v>
      </c>
      <c r="B1789" s="1" t="s">
        <v>1788</v>
      </c>
      <c r="C1789" s="1" t="s">
        <v>5896</v>
      </c>
      <c r="D1789">
        <v>10000</v>
      </c>
      <c r="E1789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s="9">
        <f t="shared" si="108"/>
        <v>42098.613854166666</v>
      </c>
      <c r="L1789" s="9">
        <f t="shared" si="109"/>
        <v>42068.65552083333</v>
      </c>
      <c r="M1789" t="b">
        <v>1</v>
      </c>
      <c r="N1789">
        <v>24</v>
      </c>
      <c r="O1789" t="b">
        <v>0</v>
      </c>
      <c r="P1789" t="s">
        <v>8284</v>
      </c>
      <c r="Q1789" t="s">
        <v>8337</v>
      </c>
      <c r="R1789" t="s">
        <v>8338</v>
      </c>
      <c r="S1789" s="5">
        <f t="shared" si="110"/>
        <v>15.329999999999998</v>
      </c>
      <c r="T1789" s="4">
        <f t="shared" si="111"/>
        <v>63.875</v>
      </c>
    </row>
    <row r="1790" spans="1:20" ht="45" x14ac:dyDescent="0.25">
      <c r="A1790" s="3">
        <v>1788</v>
      </c>
      <c r="B1790" s="1" t="s">
        <v>1789</v>
      </c>
      <c r="C1790" s="1" t="s">
        <v>5897</v>
      </c>
      <c r="D1790">
        <v>5500</v>
      </c>
      <c r="E1790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s="9">
        <f t="shared" si="108"/>
        <v>41943.94840277778</v>
      </c>
      <c r="L1790" s="9">
        <f t="shared" si="109"/>
        <v>41913.94840277778</v>
      </c>
      <c r="M1790" t="b">
        <v>1</v>
      </c>
      <c r="N1790">
        <v>4</v>
      </c>
      <c r="O1790" t="b">
        <v>0</v>
      </c>
      <c r="P1790" t="s">
        <v>8284</v>
      </c>
      <c r="Q1790" t="s">
        <v>8337</v>
      </c>
      <c r="R1790" t="s">
        <v>8338</v>
      </c>
      <c r="S1790" s="5">
        <f t="shared" si="110"/>
        <v>1.3818181818181818</v>
      </c>
      <c r="T1790" s="4">
        <f t="shared" si="111"/>
        <v>19</v>
      </c>
    </row>
    <row r="1791" spans="1:20" ht="45" x14ac:dyDescent="0.25">
      <c r="A1791" s="3">
        <v>1789</v>
      </c>
      <c r="B1791" s="1" t="s">
        <v>1790</v>
      </c>
      <c r="C1791" s="1" t="s">
        <v>5898</v>
      </c>
      <c r="D1791">
        <v>8000</v>
      </c>
      <c r="E1791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s="9">
        <f t="shared" si="108"/>
        <v>42016.250034722223</v>
      </c>
      <c r="L1791" s="9">
        <f t="shared" si="109"/>
        <v>41956.250034722223</v>
      </c>
      <c r="M1791" t="b">
        <v>1</v>
      </c>
      <c r="N1791">
        <v>4</v>
      </c>
      <c r="O1791" t="b">
        <v>0</v>
      </c>
      <c r="P1791" t="s">
        <v>8284</v>
      </c>
      <c r="Q1791" t="s">
        <v>8337</v>
      </c>
      <c r="R1791" t="s">
        <v>8338</v>
      </c>
      <c r="S1791" s="5">
        <f t="shared" si="110"/>
        <v>0.5</v>
      </c>
      <c r="T1791" s="4">
        <f t="shared" si="111"/>
        <v>10</v>
      </c>
    </row>
    <row r="1792" spans="1:20" ht="45" x14ac:dyDescent="0.25">
      <c r="A1792" s="3">
        <v>1790</v>
      </c>
      <c r="B1792" s="1" t="s">
        <v>1791</v>
      </c>
      <c r="C1792" s="1" t="s">
        <v>5899</v>
      </c>
      <c r="D1792">
        <v>33000</v>
      </c>
      <c r="E1792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s="9">
        <f t="shared" si="108"/>
        <v>42040.674513888895</v>
      </c>
      <c r="L1792" s="9">
        <f t="shared" si="109"/>
        <v>42010.674513888895</v>
      </c>
      <c r="M1792" t="b">
        <v>1</v>
      </c>
      <c r="N1792">
        <v>15</v>
      </c>
      <c r="O1792" t="b">
        <v>0</v>
      </c>
      <c r="P1792" t="s">
        <v>8284</v>
      </c>
      <c r="Q1792" t="s">
        <v>8337</v>
      </c>
      <c r="R1792" t="s">
        <v>8338</v>
      </c>
      <c r="S1792" s="5">
        <f t="shared" si="110"/>
        <v>4.957575757575758</v>
      </c>
      <c r="T1792" s="4">
        <f t="shared" si="111"/>
        <v>109.06666666666666</v>
      </c>
    </row>
    <row r="1793" spans="1:20" ht="45" x14ac:dyDescent="0.25">
      <c r="A1793" s="3">
        <v>1791</v>
      </c>
      <c r="B1793" s="1" t="s">
        <v>1792</v>
      </c>
      <c r="C1793" s="1" t="s">
        <v>5900</v>
      </c>
      <c r="D1793">
        <v>3000</v>
      </c>
      <c r="E1793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s="9">
        <f t="shared" si="108"/>
        <v>42033.740335648152</v>
      </c>
      <c r="L1793" s="9">
        <f t="shared" si="109"/>
        <v>41973.740335648152</v>
      </c>
      <c r="M1793" t="b">
        <v>1</v>
      </c>
      <c r="N1793">
        <v>4</v>
      </c>
      <c r="O1793" t="b">
        <v>0</v>
      </c>
      <c r="P1793" t="s">
        <v>8284</v>
      </c>
      <c r="Q1793" t="s">
        <v>8337</v>
      </c>
      <c r="R1793" t="s">
        <v>8338</v>
      </c>
      <c r="S1793" s="5">
        <f t="shared" si="110"/>
        <v>3.5666666666666664</v>
      </c>
      <c r="T1793" s="4">
        <f t="shared" si="111"/>
        <v>26.75</v>
      </c>
    </row>
    <row r="1794" spans="1:20" ht="45" x14ac:dyDescent="0.25">
      <c r="A1794" s="3">
        <v>1792</v>
      </c>
      <c r="B1794" s="1" t="s">
        <v>1793</v>
      </c>
      <c r="C1794" s="1" t="s">
        <v>5901</v>
      </c>
      <c r="D1794">
        <v>25000</v>
      </c>
      <c r="E179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s="9">
        <f t="shared" si="108"/>
        <v>42226.290972222225</v>
      </c>
      <c r="L1794" s="9">
        <f t="shared" si="109"/>
        <v>42189.031041666662</v>
      </c>
      <c r="M1794" t="b">
        <v>1</v>
      </c>
      <c r="N1794">
        <v>139</v>
      </c>
      <c r="O1794" t="b">
        <v>0</v>
      </c>
      <c r="P1794" t="s">
        <v>8284</v>
      </c>
      <c r="Q1794" t="s">
        <v>8337</v>
      </c>
      <c r="R1794" t="s">
        <v>8338</v>
      </c>
      <c r="S1794" s="5">
        <f t="shared" si="110"/>
        <v>61.124000000000002</v>
      </c>
      <c r="T1794" s="4">
        <f t="shared" si="111"/>
        <v>109.93525179856115</v>
      </c>
    </row>
    <row r="1795" spans="1:20" ht="45" x14ac:dyDescent="0.25">
      <c r="A1795" s="3">
        <v>1793</v>
      </c>
      <c r="B1795" s="1" t="s">
        <v>1794</v>
      </c>
      <c r="C1795" s="1" t="s">
        <v>5902</v>
      </c>
      <c r="D1795">
        <v>3000</v>
      </c>
      <c r="E179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s="9">
        <f t="shared" ref="K1795:K1858" si="112">(((I1795/60)/60)/24)+DATE(1970,1,1)</f>
        <v>41970.933333333334</v>
      </c>
      <c r="L1795" s="9">
        <f t="shared" ref="L1795:L1858" si="113">(((J1795/60)/60)/24)+DATE(1970,1,1)</f>
        <v>41940.89166666667</v>
      </c>
      <c r="M1795" t="b">
        <v>1</v>
      </c>
      <c r="N1795">
        <v>2</v>
      </c>
      <c r="O1795" t="b">
        <v>0</v>
      </c>
      <c r="P1795" t="s">
        <v>8284</v>
      </c>
      <c r="Q1795" t="s">
        <v>8337</v>
      </c>
      <c r="R1795" t="s">
        <v>8338</v>
      </c>
      <c r="S1795" s="5">
        <f t="shared" ref="S1795:S1858" si="114">+(E1795/D1795)*100</f>
        <v>1.3333333333333335</v>
      </c>
      <c r="T1795" s="4">
        <f t="shared" ref="T1795:T1858" si="115">+E1795/N1795</f>
        <v>20</v>
      </c>
    </row>
    <row r="1796" spans="1:20" ht="60" x14ac:dyDescent="0.25">
      <c r="A1796" s="3">
        <v>1794</v>
      </c>
      <c r="B1796" s="1" t="s">
        <v>1795</v>
      </c>
      <c r="C1796" s="1" t="s">
        <v>5903</v>
      </c>
      <c r="D1796">
        <v>9000</v>
      </c>
      <c r="E179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s="9">
        <f t="shared" si="112"/>
        <v>42046.551180555558</v>
      </c>
      <c r="L1796" s="9">
        <f t="shared" si="113"/>
        <v>42011.551180555558</v>
      </c>
      <c r="M1796" t="b">
        <v>1</v>
      </c>
      <c r="N1796">
        <v>18</v>
      </c>
      <c r="O1796" t="b">
        <v>0</v>
      </c>
      <c r="P1796" t="s">
        <v>8284</v>
      </c>
      <c r="Q1796" t="s">
        <v>8337</v>
      </c>
      <c r="R1796" t="s">
        <v>8338</v>
      </c>
      <c r="S1796" s="5">
        <f t="shared" si="114"/>
        <v>11.077777777777778</v>
      </c>
      <c r="T1796" s="4">
        <f t="shared" si="115"/>
        <v>55.388888888888886</v>
      </c>
    </row>
    <row r="1797" spans="1:20" ht="45" x14ac:dyDescent="0.25">
      <c r="A1797" s="3">
        <v>1795</v>
      </c>
      <c r="B1797" s="1" t="s">
        <v>1796</v>
      </c>
      <c r="C1797" s="1" t="s">
        <v>5904</v>
      </c>
      <c r="D1797">
        <v>28000</v>
      </c>
      <c r="E179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s="9">
        <f t="shared" si="112"/>
        <v>42657.666666666672</v>
      </c>
      <c r="L1797" s="9">
        <f t="shared" si="113"/>
        <v>42628.288668981477</v>
      </c>
      <c r="M1797" t="b">
        <v>1</v>
      </c>
      <c r="N1797">
        <v>81</v>
      </c>
      <c r="O1797" t="b">
        <v>0</v>
      </c>
      <c r="P1797" t="s">
        <v>8284</v>
      </c>
      <c r="Q1797" t="s">
        <v>8337</v>
      </c>
      <c r="R1797" t="s">
        <v>8338</v>
      </c>
      <c r="S1797" s="5">
        <f t="shared" si="114"/>
        <v>38.735714285714288</v>
      </c>
      <c r="T1797" s="4">
        <f t="shared" si="115"/>
        <v>133.90123456790124</v>
      </c>
    </row>
    <row r="1798" spans="1:20" ht="60" x14ac:dyDescent="0.25">
      <c r="A1798" s="3">
        <v>1796</v>
      </c>
      <c r="B1798" s="1" t="s">
        <v>1797</v>
      </c>
      <c r="C1798" s="1" t="s">
        <v>5905</v>
      </c>
      <c r="D1798">
        <v>19000</v>
      </c>
      <c r="E179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s="9">
        <f t="shared" si="112"/>
        <v>42575.439421296294</v>
      </c>
      <c r="L1798" s="9">
        <f t="shared" si="113"/>
        <v>42515.439421296294</v>
      </c>
      <c r="M1798" t="b">
        <v>1</v>
      </c>
      <c r="N1798">
        <v>86</v>
      </c>
      <c r="O1798" t="b">
        <v>0</v>
      </c>
      <c r="P1798" t="s">
        <v>8284</v>
      </c>
      <c r="Q1798" t="s">
        <v>8337</v>
      </c>
      <c r="R1798" t="s">
        <v>8338</v>
      </c>
      <c r="S1798" s="5">
        <f t="shared" si="114"/>
        <v>22.05263157894737</v>
      </c>
      <c r="T1798" s="4">
        <f t="shared" si="115"/>
        <v>48.720930232558139</v>
      </c>
    </row>
    <row r="1799" spans="1:20" ht="45" x14ac:dyDescent="0.25">
      <c r="A1799" s="3">
        <v>1797</v>
      </c>
      <c r="B1799" s="1" t="s">
        <v>1798</v>
      </c>
      <c r="C1799" s="1" t="s">
        <v>5906</v>
      </c>
      <c r="D1799">
        <v>10000</v>
      </c>
      <c r="E1799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s="9">
        <f t="shared" si="112"/>
        <v>42719.56931712963</v>
      </c>
      <c r="L1799" s="9">
        <f t="shared" si="113"/>
        <v>42689.56931712963</v>
      </c>
      <c r="M1799" t="b">
        <v>1</v>
      </c>
      <c r="N1799">
        <v>140</v>
      </c>
      <c r="O1799" t="b">
        <v>0</v>
      </c>
      <c r="P1799" t="s">
        <v>8284</v>
      </c>
      <c r="Q1799" t="s">
        <v>8337</v>
      </c>
      <c r="R1799" t="s">
        <v>8338</v>
      </c>
      <c r="S1799" s="5">
        <f t="shared" si="114"/>
        <v>67.55</v>
      </c>
      <c r="T1799" s="4">
        <f t="shared" si="115"/>
        <v>48.25</v>
      </c>
    </row>
    <row r="1800" spans="1:20" ht="45" x14ac:dyDescent="0.25">
      <c r="A1800" s="3">
        <v>1798</v>
      </c>
      <c r="B1800" s="1" t="s">
        <v>1799</v>
      </c>
      <c r="C1800" s="1" t="s">
        <v>5907</v>
      </c>
      <c r="D1800">
        <v>16000</v>
      </c>
      <c r="E1800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s="9">
        <f t="shared" si="112"/>
        <v>42404.32677083333</v>
      </c>
      <c r="L1800" s="9">
        <f t="shared" si="113"/>
        <v>42344.32677083333</v>
      </c>
      <c r="M1800" t="b">
        <v>1</v>
      </c>
      <c r="N1800">
        <v>37</v>
      </c>
      <c r="O1800" t="b">
        <v>0</v>
      </c>
      <c r="P1800" t="s">
        <v>8284</v>
      </c>
      <c r="Q1800" t="s">
        <v>8337</v>
      </c>
      <c r="R1800" t="s">
        <v>8338</v>
      </c>
      <c r="S1800" s="5">
        <f t="shared" si="114"/>
        <v>13.637499999999999</v>
      </c>
      <c r="T1800" s="4">
        <f t="shared" si="115"/>
        <v>58.972972972972975</v>
      </c>
    </row>
    <row r="1801" spans="1:20" ht="30" x14ac:dyDescent="0.25">
      <c r="A1801" s="3">
        <v>1799</v>
      </c>
      <c r="B1801" s="1" t="s">
        <v>1800</v>
      </c>
      <c r="C1801" s="1" t="s">
        <v>5908</v>
      </c>
      <c r="D1801">
        <v>4000</v>
      </c>
      <c r="E1801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s="9">
        <f t="shared" si="112"/>
        <v>41954.884351851855</v>
      </c>
      <c r="L1801" s="9">
        <f t="shared" si="113"/>
        <v>41934.842685185184</v>
      </c>
      <c r="M1801" t="b">
        <v>1</v>
      </c>
      <c r="N1801">
        <v>6</v>
      </c>
      <c r="O1801" t="b">
        <v>0</v>
      </c>
      <c r="P1801" t="s">
        <v>8284</v>
      </c>
      <c r="Q1801" t="s">
        <v>8337</v>
      </c>
      <c r="R1801" t="s">
        <v>8338</v>
      </c>
      <c r="S1801" s="5">
        <f t="shared" si="114"/>
        <v>1.7457500000000001</v>
      </c>
      <c r="T1801" s="4">
        <f t="shared" si="115"/>
        <v>11.638333333333334</v>
      </c>
    </row>
    <row r="1802" spans="1:20" ht="60" x14ac:dyDescent="0.25">
      <c r="A1802" s="3">
        <v>1800</v>
      </c>
      <c r="B1802" s="1" t="s">
        <v>1801</v>
      </c>
      <c r="C1802" s="1" t="s">
        <v>5909</v>
      </c>
      <c r="D1802">
        <v>46260</v>
      </c>
      <c r="E1802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s="9">
        <f t="shared" si="112"/>
        <v>42653.606134259258</v>
      </c>
      <c r="L1802" s="9">
        <f t="shared" si="113"/>
        <v>42623.606134259258</v>
      </c>
      <c r="M1802" t="b">
        <v>1</v>
      </c>
      <c r="N1802">
        <v>113</v>
      </c>
      <c r="O1802" t="b">
        <v>0</v>
      </c>
      <c r="P1802" t="s">
        <v>8284</v>
      </c>
      <c r="Q1802" t="s">
        <v>8337</v>
      </c>
      <c r="R1802" t="s">
        <v>8338</v>
      </c>
      <c r="S1802" s="5">
        <f t="shared" si="114"/>
        <v>20.44963251188932</v>
      </c>
      <c r="T1802" s="4">
        <f t="shared" si="115"/>
        <v>83.716814159292042</v>
      </c>
    </row>
    <row r="1803" spans="1:20" ht="60" x14ac:dyDescent="0.25">
      <c r="A1803" s="3">
        <v>1801</v>
      </c>
      <c r="B1803" s="1" t="s">
        <v>1802</v>
      </c>
      <c r="C1803" s="1" t="s">
        <v>5910</v>
      </c>
      <c r="D1803">
        <v>17000</v>
      </c>
      <c r="E1803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s="9">
        <f t="shared" si="112"/>
        <v>42353.506944444445</v>
      </c>
      <c r="L1803" s="9">
        <f t="shared" si="113"/>
        <v>42321.660509259258</v>
      </c>
      <c r="M1803" t="b">
        <v>1</v>
      </c>
      <c r="N1803">
        <v>37</v>
      </c>
      <c r="O1803" t="b">
        <v>0</v>
      </c>
      <c r="P1803" t="s">
        <v>8284</v>
      </c>
      <c r="Q1803" t="s">
        <v>8337</v>
      </c>
      <c r="R1803" t="s">
        <v>8338</v>
      </c>
      <c r="S1803" s="5">
        <f t="shared" si="114"/>
        <v>13.852941176470587</v>
      </c>
      <c r="T1803" s="4">
        <f t="shared" si="115"/>
        <v>63.648648648648646</v>
      </c>
    </row>
    <row r="1804" spans="1:20" ht="45" x14ac:dyDescent="0.25">
      <c r="A1804" s="3">
        <v>1802</v>
      </c>
      <c r="B1804" s="1" t="s">
        <v>1803</v>
      </c>
      <c r="C1804" s="1" t="s">
        <v>5911</v>
      </c>
      <c r="D1804">
        <v>3500</v>
      </c>
      <c r="E180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s="9">
        <f t="shared" si="112"/>
        <v>42182.915972222225</v>
      </c>
      <c r="L1804" s="9">
        <f t="shared" si="113"/>
        <v>42159.47256944445</v>
      </c>
      <c r="M1804" t="b">
        <v>1</v>
      </c>
      <c r="N1804">
        <v>18</v>
      </c>
      <c r="O1804" t="b">
        <v>0</v>
      </c>
      <c r="P1804" t="s">
        <v>8284</v>
      </c>
      <c r="Q1804" t="s">
        <v>8337</v>
      </c>
      <c r="R1804" t="s">
        <v>8338</v>
      </c>
      <c r="S1804" s="5">
        <f t="shared" si="114"/>
        <v>48.485714285714288</v>
      </c>
      <c r="T1804" s="4">
        <f t="shared" si="115"/>
        <v>94.277777777777771</v>
      </c>
    </row>
    <row r="1805" spans="1:20" ht="45" x14ac:dyDescent="0.25">
      <c r="A1805" s="3">
        <v>1803</v>
      </c>
      <c r="B1805" s="1" t="s">
        <v>1804</v>
      </c>
      <c r="C1805" s="1" t="s">
        <v>5912</v>
      </c>
      <c r="D1805">
        <v>17500</v>
      </c>
      <c r="E180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s="9">
        <f t="shared" si="112"/>
        <v>42049.071550925932</v>
      </c>
      <c r="L1805" s="9">
        <f t="shared" si="113"/>
        <v>42018.071550925932</v>
      </c>
      <c r="M1805" t="b">
        <v>1</v>
      </c>
      <c r="N1805">
        <v>75</v>
      </c>
      <c r="O1805" t="b">
        <v>0</v>
      </c>
      <c r="P1805" t="s">
        <v>8284</v>
      </c>
      <c r="Q1805" t="s">
        <v>8337</v>
      </c>
      <c r="R1805" t="s">
        <v>8338</v>
      </c>
      <c r="S1805" s="5">
        <f t="shared" si="114"/>
        <v>30.8</v>
      </c>
      <c r="T1805" s="4">
        <f t="shared" si="115"/>
        <v>71.86666666666666</v>
      </c>
    </row>
    <row r="1806" spans="1:20" ht="45" x14ac:dyDescent="0.25">
      <c r="A1806" s="3">
        <v>1804</v>
      </c>
      <c r="B1806" s="1" t="s">
        <v>1805</v>
      </c>
      <c r="C1806" s="1" t="s">
        <v>5913</v>
      </c>
      <c r="D1806">
        <v>15500</v>
      </c>
      <c r="E180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s="9">
        <f t="shared" si="112"/>
        <v>42322.719953703709</v>
      </c>
      <c r="L1806" s="9">
        <f t="shared" si="113"/>
        <v>42282.678287037037</v>
      </c>
      <c r="M1806" t="b">
        <v>1</v>
      </c>
      <c r="N1806">
        <v>52</v>
      </c>
      <c r="O1806" t="b">
        <v>0</v>
      </c>
      <c r="P1806" t="s">
        <v>8284</v>
      </c>
      <c r="Q1806" t="s">
        <v>8337</v>
      </c>
      <c r="R1806" t="s">
        <v>8338</v>
      </c>
      <c r="S1806" s="5">
        <f t="shared" si="114"/>
        <v>35.174193548387095</v>
      </c>
      <c r="T1806" s="4">
        <f t="shared" si="115"/>
        <v>104.84615384615384</v>
      </c>
    </row>
    <row r="1807" spans="1:20" ht="60" x14ac:dyDescent="0.25">
      <c r="A1807" s="3">
        <v>1805</v>
      </c>
      <c r="B1807" s="1" t="s">
        <v>1806</v>
      </c>
      <c r="C1807" s="1" t="s">
        <v>5914</v>
      </c>
      <c r="D1807">
        <v>22500</v>
      </c>
      <c r="E180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s="9">
        <f t="shared" si="112"/>
        <v>42279.75</v>
      </c>
      <c r="L1807" s="9">
        <f t="shared" si="113"/>
        <v>42247.803912037038</v>
      </c>
      <c r="M1807" t="b">
        <v>1</v>
      </c>
      <c r="N1807">
        <v>122</v>
      </c>
      <c r="O1807" t="b">
        <v>0</v>
      </c>
      <c r="P1807" t="s">
        <v>8284</v>
      </c>
      <c r="Q1807" t="s">
        <v>8337</v>
      </c>
      <c r="R1807" t="s">
        <v>8338</v>
      </c>
      <c r="S1807" s="5">
        <f t="shared" si="114"/>
        <v>36.404444444444444</v>
      </c>
      <c r="T1807" s="4">
        <f t="shared" si="115"/>
        <v>67.139344262295083</v>
      </c>
    </row>
    <row r="1808" spans="1:20" ht="60" x14ac:dyDescent="0.25">
      <c r="A1808" s="3">
        <v>1806</v>
      </c>
      <c r="B1808" s="1" t="s">
        <v>1807</v>
      </c>
      <c r="C1808" s="1" t="s">
        <v>5915</v>
      </c>
      <c r="D1808">
        <v>20000</v>
      </c>
      <c r="E180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s="9">
        <f t="shared" si="112"/>
        <v>41912.638298611113</v>
      </c>
      <c r="L1808" s="9">
        <f t="shared" si="113"/>
        <v>41877.638298611113</v>
      </c>
      <c r="M1808" t="b">
        <v>1</v>
      </c>
      <c r="N1808">
        <v>8</v>
      </c>
      <c r="O1808" t="b">
        <v>0</v>
      </c>
      <c r="P1808" t="s">
        <v>8284</v>
      </c>
      <c r="Q1808" t="s">
        <v>8337</v>
      </c>
      <c r="R1808" t="s">
        <v>8338</v>
      </c>
      <c r="S1808" s="5">
        <f t="shared" si="114"/>
        <v>2.9550000000000001</v>
      </c>
      <c r="T1808" s="4">
        <f t="shared" si="115"/>
        <v>73.875</v>
      </c>
    </row>
    <row r="1809" spans="1:20" ht="30" x14ac:dyDescent="0.25">
      <c r="A1809" s="3">
        <v>1807</v>
      </c>
      <c r="B1809" s="1" t="s">
        <v>1808</v>
      </c>
      <c r="C1809" s="1" t="s">
        <v>5916</v>
      </c>
      <c r="D1809">
        <v>5000</v>
      </c>
      <c r="E1809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s="9">
        <f t="shared" si="112"/>
        <v>41910.068437499998</v>
      </c>
      <c r="L1809" s="9">
        <f t="shared" si="113"/>
        <v>41880.068437499998</v>
      </c>
      <c r="M1809" t="b">
        <v>1</v>
      </c>
      <c r="N1809">
        <v>8</v>
      </c>
      <c r="O1809" t="b">
        <v>0</v>
      </c>
      <c r="P1809" t="s">
        <v>8284</v>
      </c>
      <c r="Q1809" t="s">
        <v>8337</v>
      </c>
      <c r="R1809" t="s">
        <v>8338</v>
      </c>
      <c r="S1809" s="5">
        <f t="shared" si="114"/>
        <v>11.06</v>
      </c>
      <c r="T1809" s="4">
        <f t="shared" si="115"/>
        <v>69.125</v>
      </c>
    </row>
    <row r="1810" spans="1:20" ht="60" x14ac:dyDescent="0.25">
      <c r="A1810" s="3">
        <v>1808</v>
      </c>
      <c r="B1810" s="1" t="s">
        <v>1809</v>
      </c>
      <c r="C1810" s="1" t="s">
        <v>5917</v>
      </c>
      <c r="D1810">
        <v>28000</v>
      </c>
      <c r="E1810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s="9">
        <f t="shared" si="112"/>
        <v>42777.680902777778</v>
      </c>
      <c r="L1810" s="9">
        <f t="shared" si="113"/>
        <v>42742.680902777778</v>
      </c>
      <c r="M1810" t="b">
        <v>1</v>
      </c>
      <c r="N1810">
        <v>96</v>
      </c>
      <c r="O1810" t="b">
        <v>0</v>
      </c>
      <c r="P1810" t="s">
        <v>8284</v>
      </c>
      <c r="Q1810" t="s">
        <v>8337</v>
      </c>
      <c r="R1810" t="s">
        <v>8338</v>
      </c>
      <c r="S1810" s="5">
        <f t="shared" si="114"/>
        <v>41.407142857142858</v>
      </c>
      <c r="T1810" s="4">
        <f t="shared" si="115"/>
        <v>120.77083333333333</v>
      </c>
    </row>
    <row r="1811" spans="1:20" ht="45" x14ac:dyDescent="0.25">
      <c r="A1811" s="3">
        <v>1809</v>
      </c>
      <c r="B1811" s="1" t="s">
        <v>1810</v>
      </c>
      <c r="C1811" s="1" t="s">
        <v>5918</v>
      </c>
      <c r="D1811">
        <v>3500</v>
      </c>
      <c r="E1811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s="9">
        <f t="shared" si="112"/>
        <v>42064.907858796301</v>
      </c>
      <c r="L1811" s="9">
        <f t="shared" si="113"/>
        <v>42029.907858796301</v>
      </c>
      <c r="M1811" t="b">
        <v>1</v>
      </c>
      <c r="N1811">
        <v>9</v>
      </c>
      <c r="O1811" t="b">
        <v>0</v>
      </c>
      <c r="P1811" t="s">
        <v>8284</v>
      </c>
      <c r="Q1811" t="s">
        <v>8337</v>
      </c>
      <c r="R1811" t="s">
        <v>8338</v>
      </c>
      <c r="S1811" s="5">
        <f t="shared" si="114"/>
        <v>10.857142857142858</v>
      </c>
      <c r="T1811" s="4">
        <f t="shared" si="115"/>
        <v>42.222222222222221</v>
      </c>
    </row>
    <row r="1812" spans="1:20" ht="45" x14ac:dyDescent="0.25">
      <c r="A1812" s="3">
        <v>1810</v>
      </c>
      <c r="B1812" s="1" t="s">
        <v>1811</v>
      </c>
      <c r="C1812" s="1" t="s">
        <v>5919</v>
      </c>
      <c r="D1812">
        <v>450</v>
      </c>
      <c r="E1812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s="9">
        <f t="shared" si="112"/>
        <v>41872.91002314815</v>
      </c>
      <c r="L1812" s="9">
        <f t="shared" si="113"/>
        <v>41860.91002314815</v>
      </c>
      <c r="M1812" t="b">
        <v>0</v>
      </c>
      <c r="N1812">
        <v>2</v>
      </c>
      <c r="O1812" t="b">
        <v>0</v>
      </c>
      <c r="P1812" t="s">
        <v>8284</v>
      </c>
      <c r="Q1812" t="s">
        <v>8337</v>
      </c>
      <c r="R1812" t="s">
        <v>8338</v>
      </c>
      <c r="S1812" s="5">
        <f t="shared" si="114"/>
        <v>3.3333333333333335</v>
      </c>
      <c r="T1812" s="4">
        <f t="shared" si="115"/>
        <v>7.5</v>
      </c>
    </row>
    <row r="1813" spans="1:20" ht="45" x14ac:dyDescent="0.25">
      <c r="A1813" s="3">
        <v>1811</v>
      </c>
      <c r="B1813" s="1" t="s">
        <v>1812</v>
      </c>
      <c r="C1813" s="1" t="s">
        <v>5920</v>
      </c>
      <c r="D1813">
        <v>54000</v>
      </c>
      <c r="E1813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s="9">
        <f t="shared" si="112"/>
        <v>41936.166666666664</v>
      </c>
      <c r="L1813" s="9">
        <f t="shared" si="113"/>
        <v>41876.433680555558</v>
      </c>
      <c r="M1813" t="b">
        <v>0</v>
      </c>
      <c r="N1813">
        <v>26</v>
      </c>
      <c r="O1813" t="b">
        <v>0</v>
      </c>
      <c r="P1813" t="s">
        <v>8284</v>
      </c>
      <c r="Q1813" t="s">
        <v>8337</v>
      </c>
      <c r="R1813" t="s">
        <v>8338</v>
      </c>
      <c r="S1813" s="5">
        <f t="shared" si="114"/>
        <v>7.407407407407407E-2</v>
      </c>
      <c r="T1813" s="4">
        <f t="shared" si="115"/>
        <v>1.5384615384615385</v>
      </c>
    </row>
    <row r="1814" spans="1:20" ht="60" x14ac:dyDescent="0.25">
      <c r="A1814" s="3">
        <v>1812</v>
      </c>
      <c r="B1814" s="1" t="s">
        <v>1813</v>
      </c>
      <c r="C1814" s="1" t="s">
        <v>5921</v>
      </c>
      <c r="D1814">
        <v>6500</v>
      </c>
      <c r="E181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s="9">
        <f t="shared" si="112"/>
        <v>42554.318703703699</v>
      </c>
      <c r="L1814" s="9">
        <f t="shared" si="113"/>
        <v>42524.318703703699</v>
      </c>
      <c r="M1814" t="b">
        <v>0</v>
      </c>
      <c r="N1814">
        <v>23</v>
      </c>
      <c r="O1814" t="b">
        <v>0</v>
      </c>
      <c r="P1814" t="s">
        <v>8284</v>
      </c>
      <c r="Q1814" t="s">
        <v>8337</v>
      </c>
      <c r="R1814" t="s">
        <v>8338</v>
      </c>
      <c r="S1814" s="5">
        <f t="shared" si="114"/>
        <v>13.307692307692307</v>
      </c>
      <c r="T1814" s="4">
        <f t="shared" si="115"/>
        <v>37.608695652173914</v>
      </c>
    </row>
    <row r="1815" spans="1:20" ht="45" x14ac:dyDescent="0.25">
      <c r="A1815" s="3">
        <v>1813</v>
      </c>
      <c r="B1815" s="1" t="s">
        <v>1814</v>
      </c>
      <c r="C1815" s="1" t="s">
        <v>5922</v>
      </c>
      <c r="D1815">
        <v>8750</v>
      </c>
      <c r="E181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s="9">
        <f t="shared" si="112"/>
        <v>41859.889027777775</v>
      </c>
      <c r="L1815" s="9">
        <f t="shared" si="113"/>
        <v>41829.889027777775</v>
      </c>
      <c r="M1815" t="b">
        <v>0</v>
      </c>
      <c r="N1815">
        <v>0</v>
      </c>
      <c r="O1815" t="b">
        <v>0</v>
      </c>
      <c r="P1815" t="s">
        <v>8284</v>
      </c>
      <c r="Q1815" t="s">
        <v>8337</v>
      </c>
      <c r="R1815" t="s">
        <v>8338</v>
      </c>
      <c r="S1815" s="5">
        <f t="shared" si="114"/>
        <v>0</v>
      </c>
      <c r="T1815" s="4" t="e">
        <f t="shared" si="115"/>
        <v>#DIV/0!</v>
      </c>
    </row>
    <row r="1816" spans="1:20" ht="45" x14ac:dyDescent="0.25">
      <c r="A1816" s="3">
        <v>1814</v>
      </c>
      <c r="B1816" s="1" t="s">
        <v>1815</v>
      </c>
      <c r="C1816" s="1" t="s">
        <v>5923</v>
      </c>
      <c r="D1816">
        <v>12000</v>
      </c>
      <c r="E181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s="9">
        <f t="shared" si="112"/>
        <v>42063.314074074078</v>
      </c>
      <c r="L1816" s="9">
        <f t="shared" si="113"/>
        <v>42033.314074074078</v>
      </c>
      <c r="M1816" t="b">
        <v>0</v>
      </c>
      <c r="N1816">
        <v>140</v>
      </c>
      <c r="O1816" t="b">
        <v>0</v>
      </c>
      <c r="P1816" t="s">
        <v>8284</v>
      </c>
      <c r="Q1816" t="s">
        <v>8337</v>
      </c>
      <c r="R1816" t="s">
        <v>8338</v>
      </c>
      <c r="S1816" s="5">
        <f t="shared" si="114"/>
        <v>49.183333333333337</v>
      </c>
      <c r="T1816" s="4">
        <f t="shared" si="115"/>
        <v>42.157142857142858</v>
      </c>
    </row>
    <row r="1817" spans="1:20" ht="60" x14ac:dyDescent="0.25">
      <c r="A1817" s="3">
        <v>1815</v>
      </c>
      <c r="B1817" s="1" t="s">
        <v>1816</v>
      </c>
      <c r="C1817" s="1" t="s">
        <v>5924</v>
      </c>
      <c r="D1817">
        <v>3000</v>
      </c>
      <c r="E181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s="9">
        <f t="shared" si="112"/>
        <v>42186.906678240746</v>
      </c>
      <c r="L1817" s="9">
        <f t="shared" si="113"/>
        <v>42172.906678240746</v>
      </c>
      <c r="M1817" t="b">
        <v>0</v>
      </c>
      <c r="N1817">
        <v>0</v>
      </c>
      <c r="O1817" t="b">
        <v>0</v>
      </c>
      <c r="P1817" t="s">
        <v>8284</v>
      </c>
      <c r="Q1817" t="s">
        <v>8337</v>
      </c>
      <c r="R1817" t="s">
        <v>8338</v>
      </c>
      <c r="S1817" s="5">
        <f t="shared" si="114"/>
        <v>0</v>
      </c>
      <c r="T1817" s="4" t="e">
        <f t="shared" si="115"/>
        <v>#DIV/0!</v>
      </c>
    </row>
    <row r="1818" spans="1:20" ht="45" x14ac:dyDescent="0.25">
      <c r="A1818" s="3">
        <v>1816</v>
      </c>
      <c r="B1818" s="1" t="s">
        <v>1817</v>
      </c>
      <c r="C1818" s="1" t="s">
        <v>5925</v>
      </c>
      <c r="D1818">
        <v>25000</v>
      </c>
      <c r="E181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s="9">
        <f t="shared" si="112"/>
        <v>42576.791666666672</v>
      </c>
      <c r="L1818" s="9">
        <f t="shared" si="113"/>
        <v>42548.876192129625</v>
      </c>
      <c r="M1818" t="b">
        <v>0</v>
      </c>
      <c r="N1818">
        <v>6</v>
      </c>
      <c r="O1818" t="b">
        <v>0</v>
      </c>
      <c r="P1818" t="s">
        <v>8284</v>
      </c>
      <c r="Q1818" t="s">
        <v>8337</v>
      </c>
      <c r="R1818" t="s">
        <v>8338</v>
      </c>
      <c r="S1818" s="5">
        <f t="shared" si="114"/>
        <v>2.036</v>
      </c>
      <c r="T1818" s="4">
        <f t="shared" si="115"/>
        <v>84.833333333333329</v>
      </c>
    </row>
    <row r="1819" spans="1:20" ht="45" x14ac:dyDescent="0.25">
      <c r="A1819" s="3">
        <v>1817</v>
      </c>
      <c r="B1819" s="1" t="s">
        <v>1818</v>
      </c>
      <c r="C1819" s="1" t="s">
        <v>5926</v>
      </c>
      <c r="D1819">
        <v>18000</v>
      </c>
      <c r="E1819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s="9">
        <f t="shared" si="112"/>
        <v>42765.290972222225</v>
      </c>
      <c r="L1819" s="9">
        <f t="shared" si="113"/>
        <v>42705.662118055552</v>
      </c>
      <c r="M1819" t="b">
        <v>0</v>
      </c>
      <c r="N1819">
        <v>100</v>
      </c>
      <c r="O1819" t="b">
        <v>0</v>
      </c>
      <c r="P1819" t="s">
        <v>8284</v>
      </c>
      <c r="Q1819" t="s">
        <v>8337</v>
      </c>
      <c r="R1819" t="s">
        <v>8338</v>
      </c>
      <c r="S1819" s="5">
        <f t="shared" si="114"/>
        <v>52.327777777777776</v>
      </c>
      <c r="T1819" s="4">
        <f t="shared" si="115"/>
        <v>94.19</v>
      </c>
    </row>
    <row r="1820" spans="1:20" ht="45" x14ac:dyDescent="0.25">
      <c r="A1820" s="3">
        <v>1818</v>
      </c>
      <c r="B1820" s="1" t="s">
        <v>1819</v>
      </c>
      <c r="C1820" s="1" t="s">
        <v>5927</v>
      </c>
      <c r="D1820">
        <v>15000</v>
      </c>
      <c r="E1820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s="9">
        <f t="shared" si="112"/>
        <v>42097.192708333328</v>
      </c>
      <c r="L1820" s="9">
        <f t="shared" si="113"/>
        <v>42067.234375</v>
      </c>
      <c r="M1820" t="b">
        <v>0</v>
      </c>
      <c r="N1820">
        <v>0</v>
      </c>
      <c r="O1820" t="b">
        <v>0</v>
      </c>
      <c r="P1820" t="s">
        <v>8284</v>
      </c>
      <c r="Q1820" t="s">
        <v>8337</v>
      </c>
      <c r="R1820" t="s">
        <v>8338</v>
      </c>
      <c r="S1820" s="5">
        <f t="shared" si="114"/>
        <v>0</v>
      </c>
      <c r="T1820" s="4" t="e">
        <f t="shared" si="115"/>
        <v>#DIV/0!</v>
      </c>
    </row>
    <row r="1821" spans="1:20" ht="60" x14ac:dyDescent="0.25">
      <c r="A1821" s="3">
        <v>1819</v>
      </c>
      <c r="B1821" s="1" t="s">
        <v>1820</v>
      </c>
      <c r="C1821" s="1" t="s">
        <v>5928</v>
      </c>
      <c r="D1821">
        <v>1200</v>
      </c>
      <c r="E1821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s="9">
        <f t="shared" si="112"/>
        <v>41850.752268518518</v>
      </c>
      <c r="L1821" s="9">
        <f t="shared" si="113"/>
        <v>41820.752268518518</v>
      </c>
      <c r="M1821" t="b">
        <v>0</v>
      </c>
      <c r="N1821">
        <v>4</v>
      </c>
      <c r="O1821" t="b">
        <v>0</v>
      </c>
      <c r="P1821" t="s">
        <v>8284</v>
      </c>
      <c r="Q1821" t="s">
        <v>8337</v>
      </c>
      <c r="R1821" t="s">
        <v>8338</v>
      </c>
      <c r="S1821" s="5">
        <f t="shared" si="114"/>
        <v>2.083333333333333</v>
      </c>
      <c r="T1821" s="4">
        <f t="shared" si="115"/>
        <v>6.25</v>
      </c>
    </row>
    <row r="1822" spans="1:20" ht="60" x14ac:dyDescent="0.25">
      <c r="A1822" s="3">
        <v>1820</v>
      </c>
      <c r="B1822" s="1" t="s">
        <v>1821</v>
      </c>
      <c r="C1822" s="1" t="s">
        <v>5929</v>
      </c>
      <c r="D1822">
        <v>26000</v>
      </c>
      <c r="E1822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s="9">
        <f t="shared" si="112"/>
        <v>42095.042708333334</v>
      </c>
      <c r="L1822" s="9">
        <f t="shared" si="113"/>
        <v>42065.084375000006</v>
      </c>
      <c r="M1822" t="b">
        <v>0</v>
      </c>
      <c r="N1822">
        <v>8</v>
      </c>
      <c r="O1822" t="b">
        <v>0</v>
      </c>
      <c r="P1822" t="s">
        <v>8284</v>
      </c>
      <c r="Q1822" t="s">
        <v>8337</v>
      </c>
      <c r="R1822" t="s">
        <v>8338</v>
      </c>
      <c r="S1822" s="5">
        <f t="shared" si="114"/>
        <v>6.565384615384616</v>
      </c>
      <c r="T1822" s="4">
        <f t="shared" si="115"/>
        <v>213.375</v>
      </c>
    </row>
    <row r="1823" spans="1:20" ht="45" x14ac:dyDescent="0.25">
      <c r="A1823" s="3">
        <v>1821</v>
      </c>
      <c r="B1823" s="1" t="s">
        <v>1822</v>
      </c>
      <c r="C1823" s="1" t="s">
        <v>5930</v>
      </c>
      <c r="D1823">
        <v>2500</v>
      </c>
      <c r="E1823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s="9">
        <f t="shared" si="112"/>
        <v>40971.319062499999</v>
      </c>
      <c r="L1823" s="9">
        <f t="shared" si="113"/>
        <v>40926.319062499999</v>
      </c>
      <c r="M1823" t="b">
        <v>0</v>
      </c>
      <c r="N1823">
        <v>57</v>
      </c>
      <c r="O1823" t="b">
        <v>1</v>
      </c>
      <c r="P1823" t="s">
        <v>8275</v>
      </c>
      <c r="Q1823" t="s">
        <v>8324</v>
      </c>
      <c r="R1823" t="s">
        <v>8325</v>
      </c>
      <c r="S1823" s="5">
        <f t="shared" si="114"/>
        <v>134.88999999999999</v>
      </c>
      <c r="T1823" s="4">
        <f t="shared" si="115"/>
        <v>59.162280701754383</v>
      </c>
    </row>
    <row r="1824" spans="1:20" ht="30" x14ac:dyDescent="0.25">
      <c r="A1824" s="3">
        <v>1822</v>
      </c>
      <c r="B1824" s="1" t="s">
        <v>1823</v>
      </c>
      <c r="C1824" s="1" t="s">
        <v>5931</v>
      </c>
      <c r="D1824">
        <v>300</v>
      </c>
      <c r="E182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s="9">
        <f t="shared" si="112"/>
        <v>41670.792361111111</v>
      </c>
      <c r="L1824" s="9">
        <f t="shared" si="113"/>
        <v>41634.797013888885</v>
      </c>
      <c r="M1824" t="b">
        <v>0</v>
      </c>
      <c r="N1824">
        <v>11</v>
      </c>
      <c r="O1824" t="b">
        <v>1</v>
      </c>
      <c r="P1824" t="s">
        <v>8275</v>
      </c>
      <c r="Q1824" t="s">
        <v>8324</v>
      </c>
      <c r="R1824" t="s">
        <v>8325</v>
      </c>
      <c r="S1824" s="5">
        <f t="shared" si="114"/>
        <v>100</v>
      </c>
      <c r="T1824" s="4">
        <f t="shared" si="115"/>
        <v>27.272727272727273</v>
      </c>
    </row>
    <row r="1825" spans="1:20" ht="60" x14ac:dyDescent="0.25">
      <c r="A1825" s="3">
        <v>1823</v>
      </c>
      <c r="B1825" s="1" t="s">
        <v>1824</v>
      </c>
      <c r="C1825" s="1" t="s">
        <v>5932</v>
      </c>
      <c r="D1825">
        <v>700</v>
      </c>
      <c r="E182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s="9">
        <f t="shared" si="112"/>
        <v>41206.684907407405</v>
      </c>
      <c r="L1825" s="9">
        <f t="shared" si="113"/>
        <v>41176.684907407405</v>
      </c>
      <c r="M1825" t="b">
        <v>0</v>
      </c>
      <c r="N1825">
        <v>33</v>
      </c>
      <c r="O1825" t="b">
        <v>1</v>
      </c>
      <c r="P1825" t="s">
        <v>8275</v>
      </c>
      <c r="Q1825" t="s">
        <v>8324</v>
      </c>
      <c r="R1825" t="s">
        <v>8325</v>
      </c>
      <c r="S1825" s="5">
        <f t="shared" si="114"/>
        <v>115.85714285714286</v>
      </c>
      <c r="T1825" s="4">
        <f t="shared" si="115"/>
        <v>24.575757575757574</v>
      </c>
    </row>
    <row r="1826" spans="1:20" ht="15.75" x14ac:dyDescent="0.25">
      <c r="A1826" s="3">
        <v>1824</v>
      </c>
      <c r="B1826" s="1" t="s">
        <v>1825</v>
      </c>
      <c r="C1826" s="1" t="s">
        <v>5933</v>
      </c>
      <c r="D1826">
        <v>3000</v>
      </c>
      <c r="E182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s="9">
        <f t="shared" si="112"/>
        <v>41647.088888888888</v>
      </c>
      <c r="L1826" s="9">
        <f t="shared" si="113"/>
        <v>41626.916284722225</v>
      </c>
      <c r="M1826" t="b">
        <v>0</v>
      </c>
      <c r="N1826">
        <v>40</v>
      </c>
      <c r="O1826" t="b">
        <v>1</v>
      </c>
      <c r="P1826" t="s">
        <v>8275</v>
      </c>
      <c r="Q1826" t="s">
        <v>8324</v>
      </c>
      <c r="R1826" t="s">
        <v>8325</v>
      </c>
      <c r="S1826" s="5">
        <f t="shared" si="114"/>
        <v>100.06666666666666</v>
      </c>
      <c r="T1826" s="4">
        <f t="shared" si="115"/>
        <v>75.05</v>
      </c>
    </row>
    <row r="1827" spans="1:20" ht="60" x14ac:dyDescent="0.25">
      <c r="A1827" s="3">
        <v>1825</v>
      </c>
      <c r="B1827" s="1" t="s">
        <v>1826</v>
      </c>
      <c r="C1827" s="1" t="s">
        <v>5934</v>
      </c>
      <c r="D1827">
        <v>2000</v>
      </c>
      <c r="E182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s="9">
        <f t="shared" si="112"/>
        <v>41466.83452546296</v>
      </c>
      <c r="L1827" s="9">
        <f t="shared" si="113"/>
        <v>41443.83452546296</v>
      </c>
      <c r="M1827" t="b">
        <v>0</v>
      </c>
      <c r="N1827">
        <v>50</v>
      </c>
      <c r="O1827" t="b">
        <v>1</v>
      </c>
      <c r="P1827" t="s">
        <v>8275</v>
      </c>
      <c r="Q1827" t="s">
        <v>8324</v>
      </c>
      <c r="R1827" t="s">
        <v>8325</v>
      </c>
      <c r="S1827" s="5">
        <f t="shared" si="114"/>
        <v>105.05</v>
      </c>
      <c r="T1827" s="4">
        <f t="shared" si="115"/>
        <v>42.02</v>
      </c>
    </row>
    <row r="1828" spans="1:20" ht="30" x14ac:dyDescent="0.25">
      <c r="A1828" s="3">
        <v>1826</v>
      </c>
      <c r="B1828" s="1" t="s">
        <v>1827</v>
      </c>
      <c r="C1828" s="1" t="s">
        <v>5935</v>
      </c>
      <c r="D1828">
        <v>2000</v>
      </c>
      <c r="E182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s="9">
        <f t="shared" si="112"/>
        <v>41687.923807870371</v>
      </c>
      <c r="L1828" s="9">
        <f t="shared" si="113"/>
        <v>41657.923807870371</v>
      </c>
      <c r="M1828" t="b">
        <v>0</v>
      </c>
      <c r="N1828">
        <v>38</v>
      </c>
      <c r="O1828" t="b">
        <v>1</v>
      </c>
      <c r="P1828" t="s">
        <v>8275</v>
      </c>
      <c r="Q1828" t="s">
        <v>8324</v>
      </c>
      <c r="R1828" t="s">
        <v>8325</v>
      </c>
      <c r="S1828" s="5">
        <f t="shared" si="114"/>
        <v>101</v>
      </c>
      <c r="T1828" s="4">
        <f t="shared" si="115"/>
        <v>53.157894736842103</v>
      </c>
    </row>
    <row r="1829" spans="1:20" ht="60" x14ac:dyDescent="0.25">
      <c r="A1829" s="3">
        <v>1827</v>
      </c>
      <c r="B1829" s="1" t="s">
        <v>1828</v>
      </c>
      <c r="C1829" s="1" t="s">
        <v>5936</v>
      </c>
      <c r="D1829">
        <v>8000</v>
      </c>
      <c r="E1829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s="9">
        <f t="shared" si="112"/>
        <v>40605.325937499998</v>
      </c>
      <c r="L1829" s="9">
        <f t="shared" si="113"/>
        <v>40555.325937499998</v>
      </c>
      <c r="M1829" t="b">
        <v>0</v>
      </c>
      <c r="N1829">
        <v>96</v>
      </c>
      <c r="O1829" t="b">
        <v>1</v>
      </c>
      <c r="P1829" t="s">
        <v>8275</v>
      </c>
      <c r="Q1829" t="s">
        <v>8324</v>
      </c>
      <c r="R1829" t="s">
        <v>8325</v>
      </c>
      <c r="S1829" s="5">
        <f t="shared" si="114"/>
        <v>100.66250000000001</v>
      </c>
      <c r="T1829" s="4">
        <f t="shared" si="115"/>
        <v>83.885416666666671</v>
      </c>
    </row>
    <row r="1830" spans="1:20" ht="60" x14ac:dyDescent="0.25">
      <c r="A1830" s="3">
        <v>1828</v>
      </c>
      <c r="B1830" s="1" t="s">
        <v>1829</v>
      </c>
      <c r="C1830" s="1" t="s">
        <v>5937</v>
      </c>
      <c r="D1830">
        <v>20000</v>
      </c>
      <c r="E1830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s="9">
        <f t="shared" si="112"/>
        <v>41768.916666666664</v>
      </c>
      <c r="L1830" s="9">
        <f t="shared" si="113"/>
        <v>41736.899652777778</v>
      </c>
      <c r="M1830" t="b">
        <v>0</v>
      </c>
      <c r="N1830">
        <v>48</v>
      </c>
      <c r="O1830" t="b">
        <v>1</v>
      </c>
      <c r="P1830" t="s">
        <v>8275</v>
      </c>
      <c r="Q1830" t="s">
        <v>8324</v>
      </c>
      <c r="R1830" t="s">
        <v>8325</v>
      </c>
      <c r="S1830" s="5">
        <f t="shared" si="114"/>
        <v>100.16000000000001</v>
      </c>
      <c r="T1830" s="4">
        <f t="shared" si="115"/>
        <v>417.33333333333331</v>
      </c>
    </row>
    <row r="1831" spans="1:20" ht="45" x14ac:dyDescent="0.25">
      <c r="A1831" s="3">
        <v>1829</v>
      </c>
      <c r="B1831" s="1" t="s">
        <v>1830</v>
      </c>
      <c r="C1831" s="1" t="s">
        <v>5938</v>
      </c>
      <c r="D1831">
        <v>1500</v>
      </c>
      <c r="E1831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s="9">
        <f t="shared" si="112"/>
        <v>40564.916666666664</v>
      </c>
      <c r="L1831" s="9">
        <f t="shared" si="113"/>
        <v>40516.087627314817</v>
      </c>
      <c r="M1831" t="b">
        <v>0</v>
      </c>
      <c r="N1831">
        <v>33</v>
      </c>
      <c r="O1831" t="b">
        <v>1</v>
      </c>
      <c r="P1831" t="s">
        <v>8275</v>
      </c>
      <c r="Q1831" t="s">
        <v>8324</v>
      </c>
      <c r="R1831" t="s">
        <v>8325</v>
      </c>
      <c r="S1831" s="5">
        <f t="shared" si="114"/>
        <v>166.68333333333334</v>
      </c>
      <c r="T1831" s="4">
        <f t="shared" si="115"/>
        <v>75.765151515151516</v>
      </c>
    </row>
    <row r="1832" spans="1:20" ht="45" x14ac:dyDescent="0.25">
      <c r="A1832" s="3">
        <v>1830</v>
      </c>
      <c r="B1832" s="1" t="s">
        <v>1831</v>
      </c>
      <c r="C1832" s="1" t="s">
        <v>5939</v>
      </c>
      <c r="D1832">
        <v>15000</v>
      </c>
      <c r="E1832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s="9">
        <f t="shared" si="112"/>
        <v>41694.684108796297</v>
      </c>
      <c r="L1832" s="9">
        <f t="shared" si="113"/>
        <v>41664.684108796297</v>
      </c>
      <c r="M1832" t="b">
        <v>0</v>
      </c>
      <c r="N1832">
        <v>226</v>
      </c>
      <c r="O1832" t="b">
        <v>1</v>
      </c>
      <c r="P1832" t="s">
        <v>8275</v>
      </c>
      <c r="Q1832" t="s">
        <v>8324</v>
      </c>
      <c r="R1832" t="s">
        <v>8325</v>
      </c>
      <c r="S1832" s="5">
        <f t="shared" si="114"/>
        <v>101.53333333333335</v>
      </c>
      <c r="T1832" s="4">
        <f t="shared" si="115"/>
        <v>67.389380530973455</v>
      </c>
    </row>
    <row r="1833" spans="1:20" ht="45" x14ac:dyDescent="0.25">
      <c r="A1833" s="3">
        <v>1831</v>
      </c>
      <c r="B1833" s="1" t="s">
        <v>1832</v>
      </c>
      <c r="C1833" s="1" t="s">
        <v>5940</v>
      </c>
      <c r="D1833">
        <v>1000</v>
      </c>
      <c r="E1833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s="9">
        <f t="shared" si="112"/>
        <v>41041.996099537035</v>
      </c>
      <c r="L1833" s="9">
        <f t="shared" si="113"/>
        <v>41026.996099537035</v>
      </c>
      <c r="M1833" t="b">
        <v>0</v>
      </c>
      <c r="N1833">
        <v>14</v>
      </c>
      <c r="O1833" t="b">
        <v>1</v>
      </c>
      <c r="P1833" t="s">
        <v>8275</v>
      </c>
      <c r="Q1833" t="s">
        <v>8324</v>
      </c>
      <c r="R1833" t="s">
        <v>8325</v>
      </c>
      <c r="S1833" s="5">
        <f t="shared" si="114"/>
        <v>103</v>
      </c>
      <c r="T1833" s="4">
        <f t="shared" si="115"/>
        <v>73.571428571428569</v>
      </c>
    </row>
    <row r="1834" spans="1:20" ht="60" x14ac:dyDescent="0.25">
      <c r="A1834" s="3">
        <v>1832</v>
      </c>
      <c r="B1834" s="1" t="s">
        <v>1833</v>
      </c>
      <c r="C1834" s="1" t="s">
        <v>5941</v>
      </c>
      <c r="D1834">
        <v>350</v>
      </c>
      <c r="E183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s="9">
        <f t="shared" si="112"/>
        <v>40606.539664351854</v>
      </c>
      <c r="L1834" s="9">
        <f t="shared" si="113"/>
        <v>40576.539664351854</v>
      </c>
      <c r="M1834" t="b">
        <v>0</v>
      </c>
      <c r="N1834">
        <v>20</v>
      </c>
      <c r="O1834" t="b">
        <v>1</v>
      </c>
      <c r="P1834" t="s">
        <v>8275</v>
      </c>
      <c r="Q1834" t="s">
        <v>8324</v>
      </c>
      <c r="R1834" t="s">
        <v>8325</v>
      </c>
      <c r="S1834" s="5">
        <f t="shared" si="114"/>
        <v>142.85714285714286</v>
      </c>
      <c r="T1834" s="4">
        <f t="shared" si="115"/>
        <v>25</v>
      </c>
    </row>
    <row r="1835" spans="1:20" ht="60" x14ac:dyDescent="0.25">
      <c r="A1835" s="3">
        <v>1833</v>
      </c>
      <c r="B1835" s="1" t="s">
        <v>1834</v>
      </c>
      <c r="C1835" s="1" t="s">
        <v>5942</v>
      </c>
      <c r="D1835">
        <v>400</v>
      </c>
      <c r="E183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s="9">
        <f t="shared" si="112"/>
        <v>41335.332638888889</v>
      </c>
      <c r="L1835" s="9">
        <f t="shared" si="113"/>
        <v>41303.044016203705</v>
      </c>
      <c r="M1835" t="b">
        <v>0</v>
      </c>
      <c r="N1835">
        <v>25</v>
      </c>
      <c r="O1835" t="b">
        <v>1</v>
      </c>
      <c r="P1835" t="s">
        <v>8275</v>
      </c>
      <c r="Q1835" t="s">
        <v>8324</v>
      </c>
      <c r="R1835" t="s">
        <v>8325</v>
      </c>
      <c r="S1835" s="5">
        <f t="shared" si="114"/>
        <v>262.5</v>
      </c>
      <c r="T1835" s="4">
        <f t="shared" si="115"/>
        <v>42</v>
      </c>
    </row>
    <row r="1836" spans="1:20" ht="30" x14ac:dyDescent="0.25">
      <c r="A1836" s="3">
        <v>1834</v>
      </c>
      <c r="B1836" s="1" t="s">
        <v>1835</v>
      </c>
      <c r="C1836" s="1" t="s">
        <v>5943</v>
      </c>
      <c r="D1836">
        <v>10000</v>
      </c>
      <c r="E183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s="9">
        <f t="shared" si="112"/>
        <v>42028.964062500003</v>
      </c>
      <c r="L1836" s="9">
        <f t="shared" si="113"/>
        <v>41988.964062500003</v>
      </c>
      <c r="M1836" t="b">
        <v>0</v>
      </c>
      <c r="N1836">
        <v>90</v>
      </c>
      <c r="O1836" t="b">
        <v>1</v>
      </c>
      <c r="P1836" t="s">
        <v>8275</v>
      </c>
      <c r="Q1836" t="s">
        <v>8324</v>
      </c>
      <c r="R1836" t="s">
        <v>8325</v>
      </c>
      <c r="S1836" s="5">
        <f t="shared" si="114"/>
        <v>118.05000000000001</v>
      </c>
      <c r="T1836" s="4">
        <f t="shared" si="115"/>
        <v>131.16666666666666</v>
      </c>
    </row>
    <row r="1837" spans="1:20" ht="75" x14ac:dyDescent="0.25">
      <c r="A1837" s="3">
        <v>1835</v>
      </c>
      <c r="B1837" s="1" t="s">
        <v>1836</v>
      </c>
      <c r="C1837" s="1" t="s">
        <v>5944</v>
      </c>
      <c r="D1837">
        <v>500</v>
      </c>
      <c r="E183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s="9">
        <f t="shared" si="112"/>
        <v>42460.660543981481</v>
      </c>
      <c r="L1837" s="9">
        <f t="shared" si="113"/>
        <v>42430.702210648145</v>
      </c>
      <c r="M1837" t="b">
        <v>0</v>
      </c>
      <c r="N1837">
        <v>11</v>
      </c>
      <c r="O1837" t="b">
        <v>1</v>
      </c>
      <c r="P1837" t="s">
        <v>8275</v>
      </c>
      <c r="Q1837" t="s">
        <v>8324</v>
      </c>
      <c r="R1837" t="s">
        <v>8325</v>
      </c>
      <c r="S1837" s="5">
        <f t="shared" si="114"/>
        <v>104</v>
      </c>
      <c r="T1837" s="4">
        <f t="shared" si="115"/>
        <v>47.272727272727273</v>
      </c>
    </row>
    <row r="1838" spans="1:20" ht="30" x14ac:dyDescent="0.25">
      <c r="A1838" s="3">
        <v>1836</v>
      </c>
      <c r="B1838" s="1" t="s">
        <v>1837</v>
      </c>
      <c r="C1838" s="1" t="s">
        <v>5945</v>
      </c>
      <c r="D1838">
        <v>5000</v>
      </c>
      <c r="E183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s="9">
        <f t="shared" si="112"/>
        <v>41322.809363425928</v>
      </c>
      <c r="L1838" s="9">
        <f t="shared" si="113"/>
        <v>41305.809363425928</v>
      </c>
      <c r="M1838" t="b">
        <v>0</v>
      </c>
      <c r="N1838">
        <v>55</v>
      </c>
      <c r="O1838" t="b">
        <v>1</v>
      </c>
      <c r="P1838" t="s">
        <v>8275</v>
      </c>
      <c r="Q1838" t="s">
        <v>8324</v>
      </c>
      <c r="R1838" t="s">
        <v>8325</v>
      </c>
      <c r="S1838" s="5">
        <f t="shared" si="114"/>
        <v>200.34</v>
      </c>
      <c r="T1838" s="4">
        <f t="shared" si="115"/>
        <v>182.12727272727273</v>
      </c>
    </row>
    <row r="1839" spans="1:20" ht="60" x14ac:dyDescent="0.25">
      <c r="A1839" s="3">
        <v>1837</v>
      </c>
      <c r="B1839" s="1" t="s">
        <v>1838</v>
      </c>
      <c r="C1839" s="1" t="s">
        <v>5946</v>
      </c>
      <c r="D1839">
        <v>600</v>
      </c>
      <c r="E1839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s="9">
        <f t="shared" si="112"/>
        <v>40986.006192129629</v>
      </c>
      <c r="L1839" s="9">
        <f t="shared" si="113"/>
        <v>40926.047858796301</v>
      </c>
      <c r="M1839" t="b">
        <v>0</v>
      </c>
      <c r="N1839">
        <v>30</v>
      </c>
      <c r="O1839" t="b">
        <v>1</v>
      </c>
      <c r="P1839" t="s">
        <v>8275</v>
      </c>
      <c r="Q1839" t="s">
        <v>8324</v>
      </c>
      <c r="R1839" t="s">
        <v>8325</v>
      </c>
      <c r="S1839" s="5">
        <f t="shared" si="114"/>
        <v>306.83333333333331</v>
      </c>
      <c r="T1839" s="4">
        <f t="shared" si="115"/>
        <v>61.366666666666667</v>
      </c>
    </row>
    <row r="1840" spans="1:20" ht="60" x14ac:dyDescent="0.25">
      <c r="A1840" s="3">
        <v>1838</v>
      </c>
      <c r="B1840" s="1" t="s">
        <v>1839</v>
      </c>
      <c r="C1840" s="1" t="s">
        <v>5947</v>
      </c>
      <c r="D1840">
        <v>1000</v>
      </c>
      <c r="E1840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s="9">
        <f t="shared" si="112"/>
        <v>40817.125</v>
      </c>
      <c r="L1840" s="9">
        <f t="shared" si="113"/>
        <v>40788.786539351851</v>
      </c>
      <c r="M1840" t="b">
        <v>0</v>
      </c>
      <c r="N1840">
        <v>28</v>
      </c>
      <c r="O1840" t="b">
        <v>1</v>
      </c>
      <c r="P1840" t="s">
        <v>8275</v>
      </c>
      <c r="Q1840" t="s">
        <v>8324</v>
      </c>
      <c r="R1840" t="s">
        <v>8325</v>
      </c>
      <c r="S1840" s="5">
        <f t="shared" si="114"/>
        <v>100.149</v>
      </c>
      <c r="T1840" s="4">
        <f t="shared" si="115"/>
        <v>35.767499999999998</v>
      </c>
    </row>
    <row r="1841" spans="1:20" ht="45" x14ac:dyDescent="0.25">
      <c r="A1841" s="3">
        <v>1839</v>
      </c>
      <c r="B1841" s="1" t="s">
        <v>1840</v>
      </c>
      <c r="C1841" s="1" t="s">
        <v>5948</v>
      </c>
      <c r="D1841">
        <v>1000</v>
      </c>
      <c r="E1841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s="9">
        <f t="shared" si="112"/>
        <v>42644.722013888888</v>
      </c>
      <c r="L1841" s="9">
        <f t="shared" si="113"/>
        <v>42614.722013888888</v>
      </c>
      <c r="M1841" t="b">
        <v>0</v>
      </c>
      <c r="N1841">
        <v>45</v>
      </c>
      <c r="O1841" t="b">
        <v>1</v>
      </c>
      <c r="P1841" t="s">
        <v>8275</v>
      </c>
      <c r="Q1841" t="s">
        <v>8324</v>
      </c>
      <c r="R1841" t="s">
        <v>8325</v>
      </c>
      <c r="S1841" s="5">
        <f t="shared" si="114"/>
        <v>205.29999999999998</v>
      </c>
      <c r="T1841" s="4">
        <f t="shared" si="115"/>
        <v>45.62222222222222</v>
      </c>
    </row>
    <row r="1842" spans="1:20" ht="60" x14ac:dyDescent="0.25">
      <c r="A1842" s="3">
        <v>1840</v>
      </c>
      <c r="B1842" s="1" t="s">
        <v>1841</v>
      </c>
      <c r="C1842" s="1" t="s">
        <v>5949</v>
      </c>
      <c r="D1842">
        <v>900</v>
      </c>
      <c r="E1842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s="9">
        <f t="shared" si="112"/>
        <v>41401.207638888889</v>
      </c>
      <c r="L1842" s="9">
        <f t="shared" si="113"/>
        <v>41382.096180555556</v>
      </c>
      <c r="M1842" t="b">
        <v>0</v>
      </c>
      <c r="N1842">
        <v>13</v>
      </c>
      <c r="O1842" t="b">
        <v>1</v>
      </c>
      <c r="P1842" t="s">
        <v>8275</v>
      </c>
      <c r="Q1842" t="s">
        <v>8324</v>
      </c>
      <c r="R1842" t="s">
        <v>8325</v>
      </c>
      <c r="S1842" s="5">
        <f t="shared" si="114"/>
        <v>108.88888888888889</v>
      </c>
      <c r="T1842" s="4">
        <f t="shared" si="115"/>
        <v>75.384615384615387</v>
      </c>
    </row>
    <row r="1843" spans="1:20" ht="30" x14ac:dyDescent="0.25">
      <c r="A1843" s="3">
        <v>1841</v>
      </c>
      <c r="B1843" s="1" t="s">
        <v>1842</v>
      </c>
      <c r="C1843" s="1" t="s">
        <v>5950</v>
      </c>
      <c r="D1843">
        <v>2000</v>
      </c>
      <c r="E1843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s="9">
        <f t="shared" si="112"/>
        <v>41779.207638888889</v>
      </c>
      <c r="L1843" s="9">
        <f t="shared" si="113"/>
        <v>41745.84542824074</v>
      </c>
      <c r="M1843" t="b">
        <v>0</v>
      </c>
      <c r="N1843">
        <v>40</v>
      </c>
      <c r="O1843" t="b">
        <v>1</v>
      </c>
      <c r="P1843" t="s">
        <v>8275</v>
      </c>
      <c r="Q1843" t="s">
        <v>8324</v>
      </c>
      <c r="R1843" t="s">
        <v>8325</v>
      </c>
      <c r="S1843" s="5">
        <f t="shared" si="114"/>
        <v>101.75</v>
      </c>
      <c r="T1843" s="4">
        <f t="shared" si="115"/>
        <v>50.875</v>
      </c>
    </row>
    <row r="1844" spans="1:20" ht="45" x14ac:dyDescent="0.25">
      <c r="A1844" s="3">
        <v>1842</v>
      </c>
      <c r="B1844" s="1" t="s">
        <v>1843</v>
      </c>
      <c r="C1844" s="1" t="s">
        <v>5951</v>
      </c>
      <c r="D1844">
        <v>2000</v>
      </c>
      <c r="E184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s="9">
        <f t="shared" si="112"/>
        <v>42065.249305555553</v>
      </c>
      <c r="L1844" s="9">
        <f t="shared" si="113"/>
        <v>42031.631724537037</v>
      </c>
      <c r="M1844" t="b">
        <v>0</v>
      </c>
      <c r="N1844">
        <v>21</v>
      </c>
      <c r="O1844" t="b">
        <v>1</v>
      </c>
      <c r="P1844" t="s">
        <v>8275</v>
      </c>
      <c r="Q1844" t="s">
        <v>8324</v>
      </c>
      <c r="R1844" t="s">
        <v>8325</v>
      </c>
      <c r="S1844" s="5">
        <f t="shared" si="114"/>
        <v>125.25</v>
      </c>
      <c r="T1844" s="4">
        <f t="shared" si="115"/>
        <v>119.28571428571429</v>
      </c>
    </row>
    <row r="1845" spans="1:20" ht="60" x14ac:dyDescent="0.25">
      <c r="A1845" s="3">
        <v>1843</v>
      </c>
      <c r="B1845" s="1" t="s">
        <v>1844</v>
      </c>
      <c r="C1845" s="1" t="s">
        <v>5952</v>
      </c>
      <c r="D1845">
        <v>10000</v>
      </c>
      <c r="E184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s="9">
        <f t="shared" si="112"/>
        <v>40594.994837962964</v>
      </c>
      <c r="L1845" s="9">
        <f t="shared" si="113"/>
        <v>40564.994837962964</v>
      </c>
      <c r="M1845" t="b">
        <v>0</v>
      </c>
      <c r="N1845">
        <v>134</v>
      </c>
      <c r="O1845" t="b">
        <v>1</v>
      </c>
      <c r="P1845" t="s">
        <v>8275</v>
      </c>
      <c r="Q1845" t="s">
        <v>8324</v>
      </c>
      <c r="R1845" t="s">
        <v>8325</v>
      </c>
      <c r="S1845" s="5">
        <f t="shared" si="114"/>
        <v>124.0061</v>
      </c>
      <c r="T1845" s="4">
        <f t="shared" si="115"/>
        <v>92.541865671641801</v>
      </c>
    </row>
    <row r="1846" spans="1:20" ht="60" x14ac:dyDescent="0.25">
      <c r="A1846" s="3">
        <v>1844</v>
      </c>
      <c r="B1846" s="1" t="s">
        <v>1845</v>
      </c>
      <c r="C1846" s="1" t="s">
        <v>5953</v>
      </c>
      <c r="D1846">
        <v>1500</v>
      </c>
      <c r="E184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s="9">
        <f t="shared" si="112"/>
        <v>40705.125</v>
      </c>
      <c r="L1846" s="9">
        <f t="shared" si="113"/>
        <v>40666.973541666666</v>
      </c>
      <c r="M1846" t="b">
        <v>0</v>
      </c>
      <c r="N1846">
        <v>20</v>
      </c>
      <c r="O1846" t="b">
        <v>1</v>
      </c>
      <c r="P1846" t="s">
        <v>8275</v>
      </c>
      <c r="Q1846" t="s">
        <v>8324</v>
      </c>
      <c r="R1846" t="s">
        <v>8325</v>
      </c>
      <c r="S1846" s="5">
        <f t="shared" si="114"/>
        <v>101.4</v>
      </c>
      <c r="T1846" s="4">
        <f t="shared" si="115"/>
        <v>76.05</v>
      </c>
    </row>
    <row r="1847" spans="1:20" ht="90" x14ac:dyDescent="0.25">
      <c r="A1847" s="3">
        <v>1845</v>
      </c>
      <c r="B1847" s="1" t="s">
        <v>1846</v>
      </c>
      <c r="C1847" s="1" t="s">
        <v>5954</v>
      </c>
      <c r="D1847">
        <v>1000</v>
      </c>
      <c r="E184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s="9">
        <f t="shared" si="112"/>
        <v>42538.204861111109</v>
      </c>
      <c r="L1847" s="9">
        <f t="shared" si="113"/>
        <v>42523.333310185189</v>
      </c>
      <c r="M1847" t="b">
        <v>0</v>
      </c>
      <c r="N1847">
        <v>19</v>
      </c>
      <c r="O1847" t="b">
        <v>1</v>
      </c>
      <c r="P1847" t="s">
        <v>8275</v>
      </c>
      <c r="Q1847" t="s">
        <v>8324</v>
      </c>
      <c r="R1847" t="s">
        <v>8325</v>
      </c>
      <c r="S1847" s="5">
        <f t="shared" si="114"/>
        <v>100</v>
      </c>
      <c r="T1847" s="4">
        <f t="shared" si="115"/>
        <v>52.631578947368418</v>
      </c>
    </row>
    <row r="1848" spans="1:20" ht="60" x14ac:dyDescent="0.25">
      <c r="A1848" s="3">
        <v>1846</v>
      </c>
      <c r="B1848" s="1" t="s">
        <v>1847</v>
      </c>
      <c r="C1848" s="1" t="s">
        <v>5955</v>
      </c>
      <c r="D1848">
        <v>15000</v>
      </c>
      <c r="E184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s="9">
        <f t="shared" si="112"/>
        <v>41258.650196759263</v>
      </c>
      <c r="L1848" s="9">
        <f t="shared" si="113"/>
        <v>41228.650196759263</v>
      </c>
      <c r="M1848" t="b">
        <v>0</v>
      </c>
      <c r="N1848">
        <v>209</v>
      </c>
      <c r="O1848" t="b">
        <v>1</v>
      </c>
      <c r="P1848" t="s">
        <v>8275</v>
      </c>
      <c r="Q1848" t="s">
        <v>8324</v>
      </c>
      <c r="R1848" t="s">
        <v>8325</v>
      </c>
      <c r="S1848" s="5">
        <f t="shared" si="114"/>
        <v>137.92666666666668</v>
      </c>
      <c r="T1848" s="4">
        <f t="shared" si="115"/>
        <v>98.990430622009569</v>
      </c>
    </row>
    <row r="1849" spans="1:20" ht="60" x14ac:dyDescent="0.25">
      <c r="A1849" s="3">
        <v>1847</v>
      </c>
      <c r="B1849" s="1" t="s">
        <v>1848</v>
      </c>
      <c r="C1849" s="1" t="s">
        <v>5956</v>
      </c>
      <c r="D1849">
        <v>2500</v>
      </c>
      <c r="E1849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s="9">
        <f t="shared" si="112"/>
        <v>42115.236481481479</v>
      </c>
      <c r="L1849" s="9">
        <f t="shared" si="113"/>
        <v>42094.236481481479</v>
      </c>
      <c r="M1849" t="b">
        <v>0</v>
      </c>
      <c r="N1849">
        <v>38</v>
      </c>
      <c r="O1849" t="b">
        <v>1</v>
      </c>
      <c r="P1849" t="s">
        <v>8275</v>
      </c>
      <c r="Q1849" t="s">
        <v>8324</v>
      </c>
      <c r="R1849" t="s">
        <v>8325</v>
      </c>
      <c r="S1849" s="5">
        <f t="shared" si="114"/>
        <v>120.88000000000001</v>
      </c>
      <c r="T1849" s="4">
        <f t="shared" si="115"/>
        <v>79.526315789473685</v>
      </c>
    </row>
    <row r="1850" spans="1:20" ht="45" x14ac:dyDescent="0.25">
      <c r="A1850" s="3">
        <v>1848</v>
      </c>
      <c r="B1850" s="1" t="s">
        <v>1849</v>
      </c>
      <c r="C1850" s="1" t="s">
        <v>5957</v>
      </c>
      <c r="D1850">
        <v>3000</v>
      </c>
      <c r="E1850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s="9">
        <f t="shared" si="112"/>
        <v>40755.290972222225</v>
      </c>
      <c r="L1850" s="9">
        <f t="shared" si="113"/>
        <v>40691.788055555553</v>
      </c>
      <c r="M1850" t="b">
        <v>0</v>
      </c>
      <c r="N1850">
        <v>24</v>
      </c>
      <c r="O1850" t="b">
        <v>1</v>
      </c>
      <c r="P1850" t="s">
        <v>8275</v>
      </c>
      <c r="Q1850" t="s">
        <v>8324</v>
      </c>
      <c r="R1850" t="s">
        <v>8325</v>
      </c>
      <c r="S1850" s="5">
        <f t="shared" si="114"/>
        <v>107.36666666666667</v>
      </c>
      <c r="T1850" s="4">
        <f t="shared" si="115"/>
        <v>134.20833333333334</v>
      </c>
    </row>
    <row r="1851" spans="1:20" ht="45" x14ac:dyDescent="0.25">
      <c r="A1851" s="3">
        <v>1849</v>
      </c>
      <c r="B1851" s="1" t="s">
        <v>1850</v>
      </c>
      <c r="C1851" s="1" t="s">
        <v>5958</v>
      </c>
      <c r="D1851">
        <v>300</v>
      </c>
      <c r="E1851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s="9">
        <f t="shared" si="112"/>
        <v>41199.845590277779</v>
      </c>
      <c r="L1851" s="9">
        <f t="shared" si="113"/>
        <v>41169.845590277779</v>
      </c>
      <c r="M1851" t="b">
        <v>0</v>
      </c>
      <c r="N1851">
        <v>8</v>
      </c>
      <c r="O1851" t="b">
        <v>1</v>
      </c>
      <c r="P1851" t="s">
        <v>8275</v>
      </c>
      <c r="Q1851" t="s">
        <v>8324</v>
      </c>
      <c r="R1851" t="s">
        <v>8325</v>
      </c>
      <c r="S1851" s="5">
        <f t="shared" si="114"/>
        <v>100.33333333333334</v>
      </c>
      <c r="T1851" s="4">
        <f t="shared" si="115"/>
        <v>37.625</v>
      </c>
    </row>
    <row r="1852" spans="1:20" ht="60" x14ac:dyDescent="0.25">
      <c r="A1852" s="3">
        <v>1850</v>
      </c>
      <c r="B1852" s="1" t="s">
        <v>1851</v>
      </c>
      <c r="C1852" s="1" t="s">
        <v>5959</v>
      </c>
      <c r="D1852">
        <v>9000</v>
      </c>
      <c r="E1852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s="9">
        <f t="shared" si="112"/>
        <v>41830.959490740745</v>
      </c>
      <c r="L1852" s="9">
        <f t="shared" si="113"/>
        <v>41800.959490740745</v>
      </c>
      <c r="M1852" t="b">
        <v>0</v>
      </c>
      <c r="N1852">
        <v>179</v>
      </c>
      <c r="O1852" t="b">
        <v>1</v>
      </c>
      <c r="P1852" t="s">
        <v>8275</v>
      </c>
      <c r="Q1852" t="s">
        <v>8324</v>
      </c>
      <c r="R1852" t="s">
        <v>8325</v>
      </c>
      <c r="S1852" s="5">
        <f t="shared" si="114"/>
        <v>101.52222222222223</v>
      </c>
      <c r="T1852" s="4">
        <f t="shared" si="115"/>
        <v>51.044692737430168</v>
      </c>
    </row>
    <row r="1853" spans="1:20" ht="60" x14ac:dyDescent="0.25">
      <c r="A1853" s="3">
        <v>1851</v>
      </c>
      <c r="B1853" s="1" t="s">
        <v>1852</v>
      </c>
      <c r="C1853" s="1" t="s">
        <v>5960</v>
      </c>
      <c r="D1853">
        <v>1300</v>
      </c>
      <c r="E1853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s="9">
        <f t="shared" si="112"/>
        <v>41848.041666666664</v>
      </c>
      <c r="L1853" s="9">
        <f t="shared" si="113"/>
        <v>41827.906689814816</v>
      </c>
      <c r="M1853" t="b">
        <v>0</v>
      </c>
      <c r="N1853">
        <v>26</v>
      </c>
      <c r="O1853" t="b">
        <v>1</v>
      </c>
      <c r="P1853" t="s">
        <v>8275</v>
      </c>
      <c r="Q1853" t="s">
        <v>8324</v>
      </c>
      <c r="R1853" t="s">
        <v>8325</v>
      </c>
      <c r="S1853" s="5">
        <f t="shared" si="114"/>
        <v>100.07692307692308</v>
      </c>
      <c r="T1853" s="4">
        <f t="shared" si="115"/>
        <v>50.03846153846154</v>
      </c>
    </row>
    <row r="1854" spans="1:20" ht="60" x14ac:dyDescent="0.25">
      <c r="A1854" s="3">
        <v>1852</v>
      </c>
      <c r="B1854" s="1" t="s">
        <v>1853</v>
      </c>
      <c r="C1854" s="1" t="s">
        <v>5961</v>
      </c>
      <c r="D1854">
        <v>15000</v>
      </c>
      <c r="E185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s="9">
        <f t="shared" si="112"/>
        <v>42119</v>
      </c>
      <c r="L1854" s="9">
        <f t="shared" si="113"/>
        <v>42081.77143518519</v>
      </c>
      <c r="M1854" t="b">
        <v>0</v>
      </c>
      <c r="N1854">
        <v>131</v>
      </c>
      <c r="O1854" t="b">
        <v>1</v>
      </c>
      <c r="P1854" t="s">
        <v>8275</v>
      </c>
      <c r="Q1854" t="s">
        <v>8324</v>
      </c>
      <c r="R1854" t="s">
        <v>8325</v>
      </c>
      <c r="S1854" s="5">
        <f t="shared" si="114"/>
        <v>116.96666666666667</v>
      </c>
      <c r="T1854" s="4">
        <f t="shared" si="115"/>
        <v>133.93129770992365</v>
      </c>
    </row>
    <row r="1855" spans="1:20" ht="60" x14ac:dyDescent="0.25">
      <c r="A1855" s="3">
        <v>1853</v>
      </c>
      <c r="B1855" s="1" t="s">
        <v>1854</v>
      </c>
      <c r="C1855" s="1" t="s">
        <v>5962</v>
      </c>
      <c r="D1855">
        <v>800</v>
      </c>
      <c r="E185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s="9">
        <f t="shared" si="112"/>
        <v>41227.102048611108</v>
      </c>
      <c r="L1855" s="9">
        <f t="shared" si="113"/>
        <v>41177.060381944444</v>
      </c>
      <c r="M1855" t="b">
        <v>0</v>
      </c>
      <c r="N1855">
        <v>14</v>
      </c>
      <c r="O1855" t="b">
        <v>1</v>
      </c>
      <c r="P1855" t="s">
        <v>8275</v>
      </c>
      <c r="Q1855" t="s">
        <v>8324</v>
      </c>
      <c r="R1855" t="s">
        <v>8325</v>
      </c>
      <c r="S1855" s="5">
        <f t="shared" si="114"/>
        <v>101.875</v>
      </c>
      <c r="T1855" s="4">
        <f t="shared" si="115"/>
        <v>58.214285714285715</v>
      </c>
    </row>
    <row r="1856" spans="1:20" ht="45" x14ac:dyDescent="0.25">
      <c r="A1856" s="3">
        <v>1854</v>
      </c>
      <c r="B1856" s="1" t="s">
        <v>1855</v>
      </c>
      <c r="C1856" s="1" t="s">
        <v>5963</v>
      </c>
      <c r="D1856">
        <v>15000</v>
      </c>
      <c r="E185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s="9">
        <f t="shared" si="112"/>
        <v>41418.021261574075</v>
      </c>
      <c r="L1856" s="9">
        <f t="shared" si="113"/>
        <v>41388.021261574075</v>
      </c>
      <c r="M1856" t="b">
        <v>0</v>
      </c>
      <c r="N1856">
        <v>174</v>
      </c>
      <c r="O1856" t="b">
        <v>1</v>
      </c>
      <c r="P1856" t="s">
        <v>8275</v>
      </c>
      <c r="Q1856" t="s">
        <v>8324</v>
      </c>
      <c r="R1856" t="s">
        <v>8325</v>
      </c>
      <c r="S1856" s="5">
        <f t="shared" si="114"/>
        <v>102.12366666666665</v>
      </c>
      <c r="T1856" s="4">
        <f t="shared" si="115"/>
        <v>88.037643678160919</v>
      </c>
    </row>
    <row r="1857" spans="1:20" ht="45" x14ac:dyDescent="0.25">
      <c r="A1857" s="3">
        <v>1855</v>
      </c>
      <c r="B1857" s="1" t="s">
        <v>1856</v>
      </c>
      <c r="C1857" s="1" t="s">
        <v>5964</v>
      </c>
      <c r="D1857">
        <v>8750</v>
      </c>
      <c r="E185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s="9">
        <f t="shared" si="112"/>
        <v>41645.538657407407</v>
      </c>
      <c r="L1857" s="9">
        <f t="shared" si="113"/>
        <v>41600.538657407407</v>
      </c>
      <c r="M1857" t="b">
        <v>0</v>
      </c>
      <c r="N1857">
        <v>191</v>
      </c>
      <c r="O1857" t="b">
        <v>1</v>
      </c>
      <c r="P1857" t="s">
        <v>8275</v>
      </c>
      <c r="Q1857" t="s">
        <v>8324</v>
      </c>
      <c r="R1857" t="s">
        <v>8325</v>
      </c>
      <c r="S1857" s="5">
        <f t="shared" si="114"/>
        <v>154.05897142857143</v>
      </c>
      <c r="T1857" s="4">
        <f t="shared" si="115"/>
        <v>70.576753926701571</v>
      </c>
    </row>
    <row r="1858" spans="1:20" ht="60" x14ac:dyDescent="0.25">
      <c r="A1858" s="3">
        <v>1856</v>
      </c>
      <c r="B1858" s="1" t="s">
        <v>1857</v>
      </c>
      <c r="C1858" s="1" t="s">
        <v>5965</v>
      </c>
      <c r="D1858">
        <v>2000</v>
      </c>
      <c r="E185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s="9">
        <f t="shared" si="112"/>
        <v>41838.854999999996</v>
      </c>
      <c r="L1858" s="9">
        <f t="shared" si="113"/>
        <v>41817.854999999996</v>
      </c>
      <c r="M1858" t="b">
        <v>0</v>
      </c>
      <c r="N1858">
        <v>38</v>
      </c>
      <c r="O1858" t="b">
        <v>1</v>
      </c>
      <c r="P1858" t="s">
        <v>8275</v>
      </c>
      <c r="Q1858" t="s">
        <v>8324</v>
      </c>
      <c r="R1858" t="s">
        <v>8325</v>
      </c>
      <c r="S1858" s="5">
        <f t="shared" si="114"/>
        <v>101.25</v>
      </c>
      <c r="T1858" s="4">
        <f t="shared" si="115"/>
        <v>53.289473684210527</v>
      </c>
    </row>
    <row r="1859" spans="1:20" ht="45" x14ac:dyDescent="0.25">
      <c r="A1859" s="3">
        <v>1857</v>
      </c>
      <c r="B1859" s="1" t="s">
        <v>1858</v>
      </c>
      <c r="C1859" s="1" t="s">
        <v>5966</v>
      </c>
      <c r="D1859">
        <v>3000</v>
      </c>
      <c r="E1859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s="9">
        <f t="shared" ref="K1859:K1922" si="116">(((I1859/60)/60)/24)+DATE(1970,1,1)</f>
        <v>41894.76866898148</v>
      </c>
      <c r="L1859" s="9">
        <f t="shared" ref="L1859:L1922" si="117">(((J1859/60)/60)/24)+DATE(1970,1,1)</f>
        <v>41864.76866898148</v>
      </c>
      <c r="M1859" t="b">
        <v>0</v>
      </c>
      <c r="N1859">
        <v>22</v>
      </c>
      <c r="O1859" t="b">
        <v>1</v>
      </c>
      <c r="P1859" t="s">
        <v>8275</v>
      </c>
      <c r="Q1859" t="s">
        <v>8324</v>
      </c>
      <c r="R1859" t="s">
        <v>8325</v>
      </c>
      <c r="S1859" s="5">
        <f t="shared" ref="S1859:S1922" si="118">+(E1859/D1859)*100</f>
        <v>100</v>
      </c>
      <c r="T1859" s="4">
        <f t="shared" ref="T1859:T1922" si="119">+E1859/N1859</f>
        <v>136.36363636363637</v>
      </c>
    </row>
    <row r="1860" spans="1:20" ht="60" x14ac:dyDescent="0.25">
      <c r="A1860" s="3">
        <v>1858</v>
      </c>
      <c r="B1860" s="1" t="s">
        <v>1859</v>
      </c>
      <c r="C1860" s="1" t="s">
        <v>5967</v>
      </c>
      <c r="D1860">
        <v>5555.55</v>
      </c>
      <c r="E1860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s="9">
        <f t="shared" si="116"/>
        <v>40893.242141203707</v>
      </c>
      <c r="L1860" s="9">
        <f t="shared" si="117"/>
        <v>40833.200474537036</v>
      </c>
      <c r="M1860" t="b">
        <v>0</v>
      </c>
      <c r="N1860">
        <v>149</v>
      </c>
      <c r="O1860" t="b">
        <v>1</v>
      </c>
      <c r="P1860" t="s">
        <v>8275</v>
      </c>
      <c r="Q1860" t="s">
        <v>8324</v>
      </c>
      <c r="R1860" t="s">
        <v>8325</v>
      </c>
      <c r="S1860" s="5">
        <f t="shared" si="118"/>
        <v>108.74800874800874</v>
      </c>
      <c r="T1860" s="4">
        <f t="shared" si="119"/>
        <v>40.547315436241611</v>
      </c>
    </row>
    <row r="1861" spans="1:20" ht="30" x14ac:dyDescent="0.25">
      <c r="A1861" s="3">
        <v>1859</v>
      </c>
      <c r="B1861" s="1" t="s">
        <v>1860</v>
      </c>
      <c r="C1861" s="1" t="s">
        <v>5968</v>
      </c>
      <c r="D1861">
        <v>3000</v>
      </c>
      <c r="E1861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s="9">
        <f t="shared" si="116"/>
        <v>40808.770011574074</v>
      </c>
      <c r="L1861" s="9">
        <f t="shared" si="117"/>
        <v>40778.770011574074</v>
      </c>
      <c r="M1861" t="b">
        <v>0</v>
      </c>
      <c r="N1861">
        <v>56</v>
      </c>
      <c r="O1861" t="b">
        <v>1</v>
      </c>
      <c r="P1861" t="s">
        <v>8275</v>
      </c>
      <c r="Q1861" t="s">
        <v>8324</v>
      </c>
      <c r="R1861" t="s">
        <v>8325</v>
      </c>
      <c r="S1861" s="5">
        <f t="shared" si="118"/>
        <v>131.83333333333334</v>
      </c>
      <c r="T1861" s="4">
        <f t="shared" si="119"/>
        <v>70.625</v>
      </c>
    </row>
    <row r="1862" spans="1:20" ht="45" x14ac:dyDescent="0.25">
      <c r="A1862" s="3">
        <v>1860</v>
      </c>
      <c r="B1862" s="1" t="s">
        <v>1861</v>
      </c>
      <c r="C1862" s="1" t="s">
        <v>5969</v>
      </c>
      <c r="D1862">
        <v>750</v>
      </c>
      <c r="E1862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s="9">
        <f t="shared" si="116"/>
        <v>41676.709305555552</v>
      </c>
      <c r="L1862" s="9">
        <f t="shared" si="117"/>
        <v>41655.709305555552</v>
      </c>
      <c r="M1862" t="b">
        <v>0</v>
      </c>
      <c r="N1862">
        <v>19</v>
      </c>
      <c r="O1862" t="b">
        <v>1</v>
      </c>
      <c r="P1862" t="s">
        <v>8275</v>
      </c>
      <c r="Q1862" t="s">
        <v>8324</v>
      </c>
      <c r="R1862" t="s">
        <v>8325</v>
      </c>
      <c r="S1862" s="5">
        <f t="shared" si="118"/>
        <v>133.46666666666667</v>
      </c>
      <c r="T1862" s="4">
        <f t="shared" si="119"/>
        <v>52.684210526315788</v>
      </c>
    </row>
    <row r="1863" spans="1:20" ht="60" x14ac:dyDescent="0.25">
      <c r="A1863" s="3">
        <v>1861</v>
      </c>
      <c r="B1863" s="1" t="s">
        <v>1862</v>
      </c>
      <c r="C1863" s="1" t="s">
        <v>5970</v>
      </c>
      <c r="D1863">
        <v>250000</v>
      </c>
      <c r="E1863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s="9">
        <f t="shared" si="116"/>
        <v>42030.300243055557</v>
      </c>
      <c r="L1863" s="9">
        <f t="shared" si="117"/>
        <v>42000.300243055557</v>
      </c>
      <c r="M1863" t="b">
        <v>0</v>
      </c>
      <c r="N1863">
        <v>0</v>
      </c>
      <c r="O1863" t="b">
        <v>0</v>
      </c>
      <c r="P1863" t="s">
        <v>8282</v>
      </c>
      <c r="Q1863" t="s">
        <v>8332</v>
      </c>
      <c r="R1863" t="s">
        <v>8334</v>
      </c>
      <c r="S1863" s="5">
        <f t="shared" si="118"/>
        <v>0</v>
      </c>
      <c r="T1863" s="4" t="e">
        <f t="shared" si="119"/>
        <v>#DIV/0!</v>
      </c>
    </row>
    <row r="1864" spans="1:20" ht="45" x14ac:dyDescent="0.25">
      <c r="A1864" s="3">
        <v>1862</v>
      </c>
      <c r="B1864" s="1" t="s">
        <v>1863</v>
      </c>
      <c r="C1864" s="1" t="s">
        <v>5971</v>
      </c>
      <c r="D1864">
        <v>18000</v>
      </c>
      <c r="E186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s="9">
        <f t="shared" si="116"/>
        <v>42802.3125</v>
      </c>
      <c r="L1864" s="9">
        <f t="shared" si="117"/>
        <v>42755.492754629624</v>
      </c>
      <c r="M1864" t="b">
        <v>0</v>
      </c>
      <c r="N1864">
        <v>16</v>
      </c>
      <c r="O1864" t="b">
        <v>0</v>
      </c>
      <c r="P1864" t="s">
        <v>8282</v>
      </c>
      <c r="Q1864" t="s">
        <v>8332</v>
      </c>
      <c r="R1864" t="s">
        <v>8334</v>
      </c>
      <c r="S1864" s="5">
        <f t="shared" si="118"/>
        <v>8.0833333333333321</v>
      </c>
      <c r="T1864" s="4">
        <f t="shared" si="119"/>
        <v>90.9375</v>
      </c>
    </row>
    <row r="1865" spans="1:20" ht="45" x14ac:dyDescent="0.25">
      <c r="A1865" s="3">
        <v>1863</v>
      </c>
      <c r="B1865" s="1" t="s">
        <v>1864</v>
      </c>
      <c r="C1865" s="1" t="s">
        <v>5972</v>
      </c>
      <c r="D1865">
        <v>2500</v>
      </c>
      <c r="E186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s="9">
        <f t="shared" si="116"/>
        <v>41802.797280092593</v>
      </c>
      <c r="L1865" s="9">
        <f t="shared" si="117"/>
        <v>41772.797280092593</v>
      </c>
      <c r="M1865" t="b">
        <v>0</v>
      </c>
      <c r="N1865">
        <v>2</v>
      </c>
      <c r="O1865" t="b">
        <v>0</v>
      </c>
      <c r="P1865" t="s">
        <v>8282</v>
      </c>
      <c r="Q1865" t="s">
        <v>8332</v>
      </c>
      <c r="R1865" t="s">
        <v>8334</v>
      </c>
      <c r="S1865" s="5">
        <f t="shared" si="118"/>
        <v>0.4</v>
      </c>
      <c r="T1865" s="4">
        <f t="shared" si="119"/>
        <v>5</v>
      </c>
    </row>
    <row r="1866" spans="1:20" ht="60" x14ac:dyDescent="0.25">
      <c r="A1866" s="3">
        <v>1864</v>
      </c>
      <c r="B1866" s="1" t="s">
        <v>1865</v>
      </c>
      <c r="C1866" s="1" t="s">
        <v>5973</v>
      </c>
      <c r="D1866">
        <v>6500</v>
      </c>
      <c r="E186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s="9">
        <f t="shared" si="116"/>
        <v>41763.716435185182</v>
      </c>
      <c r="L1866" s="9">
        <f t="shared" si="117"/>
        <v>41733.716435185182</v>
      </c>
      <c r="M1866" t="b">
        <v>0</v>
      </c>
      <c r="N1866">
        <v>48</v>
      </c>
      <c r="O1866" t="b">
        <v>0</v>
      </c>
      <c r="P1866" t="s">
        <v>8282</v>
      </c>
      <c r="Q1866" t="s">
        <v>8332</v>
      </c>
      <c r="R1866" t="s">
        <v>8334</v>
      </c>
      <c r="S1866" s="5">
        <f t="shared" si="118"/>
        <v>42.892307692307689</v>
      </c>
      <c r="T1866" s="4">
        <f t="shared" si="119"/>
        <v>58.083333333333336</v>
      </c>
    </row>
    <row r="1867" spans="1:20" ht="60" x14ac:dyDescent="0.25">
      <c r="A1867" s="3">
        <v>1865</v>
      </c>
      <c r="B1867" s="1" t="s">
        <v>1866</v>
      </c>
      <c r="C1867" s="1" t="s">
        <v>5974</v>
      </c>
      <c r="D1867">
        <v>110000</v>
      </c>
      <c r="E186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s="9">
        <f t="shared" si="116"/>
        <v>42680.409108796302</v>
      </c>
      <c r="L1867" s="9">
        <f t="shared" si="117"/>
        <v>42645.367442129631</v>
      </c>
      <c r="M1867" t="b">
        <v>0</v>
      </c>
      <c r="N1867">
        <v>2</v>
      </c>
      <c r="O1867" t="b">
        <v>0</v>
      </c>
      <c r="P1867" t="s">
        <v>8282</v>
      </c>
      <c r="Q1867" t="s">
        <v>8332</v>
      </c>
      <c r="R1867" t="s">
        <v>8334</v>
      </c>
      <c r="S1867" s="5">
        <f t="shared" si="118"/>
        <v>3.6363636363636364E-3</v>
      </c>
      <c r="T1867" s="4">
        <f t="shared" si="119"/>
        <v>2</v>
      </c>
    </row>
    <row r="1868" spans="1:20" ht="60" x14ac:dyDescent="0.25">
      <c r="A1868" s="3">
        <v>1866</v>
      </c>
      <c r="B1868" s="1" t="s">
        <v>1867</v>
      </c>
      <c r="C1868" s="1" t="s">
        <v>5975</v>
      </c>
      <c r="D1868">
        <v>25000</v>
      </c>
      <c r="E186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s="9">
        <f t="shared" si="116"/>
        <v>42795.166666666672</v>
      </c>
      <c r="L1868" s="9">
        <f t="shared" si="117"/>
        <v>42742.246493055558</v>
      </c>
      <c r="M1868" t="b">
        <v>0</v>
      </c>
      <c r="N1868">
        <v>2</v>
      </c>
      <c r="O1868" t="b">
        <v>0</v>
      </c>
      <c r="P1868" t="s">
        <v>8282</v>
      </c>
      <c r="Q1868" t="s">
        <v>8332</v>
      </c>
      <c r="R1868" t="s">
        <v>8334</v>
      </c>
      <c r="S1868" s="5">
        <f t="shared" si="118"/>
        <v>0.5</v>
      </c>
      <c r="T1868" s="4">
        <f t="shared" si="119"/>
        <v>62.5</v>
      </c>
    </row>
    <row r="1869" spans="1:20" ht="60" x14ac:dyDescent="0.25">
      <c r="A1869" s="3">
        <v>1867</v>
      </c>
      <c r="B1869" s="1" t="s">
        <v>1868</v>
      </c>
      <c r="C1869" s="1" t="s">
        <v>5976</v>
      </c>
      <c r="D1869">
        <v>20000</v>
      </c>
      <c r="E1869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s="9">
        <f t="shared" si="116"/>
        <v>42679.924907407403</v>
      </c>
      <c r="L1869" s="9">
        <f t="shared" si="117"/>
        <v>42649.924907407403</v>
      </c>
      <c r="M1869" t="b">
        <v>0</v>
      </c>
      <c r="N1869">
        <v>1</v>
      </c>
      <c r="O1869" t="b">
        <v>0</v>
      </c>
      <c r="P1869" t="s">
        <v>8282</v>
      </c>
      <c r="Q1869" t="s">
        <v>8332</v>
      </c>
      <c r="R1869" t="s">
        <v>8334</v>
      </c>
      <c r="S1869" s="5">
        <f t="shared" si="118"/>
        <v>0.05</v>
      </c>
      <c r="T1869" s="4">
        <f t="shared" si="119"/>
        <v>10</v>
      </c>
    </row>
    <row r="1870" spans="1:20" ht="60" x14ac:dyDescent="0.25">
      <c r="A1870" s="3">
        <v>1868</v>
      </c>
      <c r="B1870" s="1" t="s">
        <v>1869</v>
      </c>
      <c r="C1870" s="1" t="s">
        <v>5977</v>
      </c>
      <c r="D1870">
        <v>25000</v>
      </c>
      <c r="E1870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s="9">
        <f t="shared" si="116"/>
        <v>42353.332638888889</v>
      </c>
      <c r="L1870" s="9">
        <f t="shared" si="117"/>
        <v>42328.779224537036</v>
      </c>
      <c r="M1870" t="b">
        <v>0</v>
      </c>
      <c r="N1870">
        <v>17</v>
      </c>
      <c r="O1870" t="b">
        <v>0</v>
      </c>
      <c r="P1870" t="s">
        <v>8282</v>
      </c>
      <c r="Q1870" t="s">
        <v>8332</v>
      </c>
      <c r="R1870" t="s">
        <v>8334</v>
      </c>
      <c r="S1870" s="5">
        <f t="shared" si="118"/>
        <v>4.8680000000000003</v>
      </c>
      <c r="T1870" s="4">
        <f t="shared" si="119"/>
        <v>71.588235294117652</v>
      </c>
    </row>
    <row r="1871" spans="1:20" ht="60" x14ac:dyDescent="0.25">
      <c r="A1871" s="3">
        <v>1869</v>
      </c>
      <c r="B1871" s="1" t="s">
        <v>1870</v>
      </c>
      <c r="C1871" s="1" t="s">
        <v>5978</v>
      </c>
      <c r="D1871">
        <v>10000</v>
      </c>
      <c r="E1871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s="9">
        <f t="shared" si="116"/>
        <v>42739.002881944441</v>
      </c>
      <c r="L1871" s="9">
        <f t="shared" si="117"/>
        <v>42709.002881944441</v>
      </c>
      <c r="M1871" t="b">
        <v>0</v>
      </c>
      <c r="N1871">
        <v>0</v>
      </c>
      <c r="O1871" t="b">
        <v>0</v>
      </c>
      <c r="P1871" t="s">
        <v>8282</v>
      </c>
      <c r="Q1871" t="s">
        <v>8332</v>
      </c>
      <c r="R1871" t="s">
        <v>8334</v>
      </c>
      <c r="S1871" s="5">
        <f t="shared" si="118"/>
        <v>0</v>
      </c>
      <c r="T1871" s="4" t="e">
        <f t="shared" si="119"/>
        <v>#DIV/0!</v>
      </c>
    </row>
    <row r="1872" spans="1:20" ht="45" x14ac:dyDescent="0.25">
      <c r="A1872" s="3">
        <v>1870</v>
      </c>
      <c r="B1872" s="1" t="s">
        <v>1871</v>
      </c>
      <c r="C1872" s="1" t="s">
        <v>5979</v>
      </c>
      <c r="D1872">
        <v>3500</v>
      </c>
      <c r="E1872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s="9">
        <f t="shared" si="116"/>
        <v>42400.178472222222</v>
      </c>
      <c r="L1872" s="9">
        <f t="shared" si="117"/>
        <v>42371.355729166666</v>
      </c>
      <c r="M1872" t="b">
        <v>0</v>
      </c>
      <c r="N1872">
        <v>11</v>
      </c>
      <c r="O1872" t="b">
        <v>0</v>
      </c>
      <c r="P1872" t="s">
        <v>8282</v>
      </c>
      <c r="Q1872" t="s">
        <v>8332</v>
      </c>
      <c r="R1872" t="s">
        <v>8334</v>
      </c>
      <c r="S1872" s="5">
        <f t="shared" si="118"/>
        <v>10.314285714285715</v>
      </c>
      <c r="T1872" s="4">
        <f t="shared" si="119"/>
        <v>32.81818181818182</v>
      </c>
    </row>
    <row r="1873" spans="1:20" ht="60" x14ac:dyDescent="0.25">
      <c r="A1873" s="3">
        <v>1871</v>
      </c>
      <c r="B1873" s="1" t="s">
        <v>1872</v>
      </c>
      <c r="C1873" s="1" t="s">
        <v>5980</v>
      </c>
      <c r="D1873">
        <v>6500</v>
      </c>
      <c r="E1873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s="9">
        <f t="shared" si="116"/>
        <v>41963.825243055559</v>
      </c>
      <c r="L1873" s="9">
        <f t="shared" si="117"/>
        <v>41923.783576388887</v>
      </c>
      <c r="M1873" t="b">
        <v>0</v>
      </c>
      <c r="N1873">
        <v>95</v>
      </c>
      <c r="O1873" t="b">
        <v>0</v>
      </c>
      <c r="P1873" t="s">
        <v>8282</v>
      </c>
      <c r="Q1873" t="s">
        <v>8332</v>
      </c>
      <c r="R1873" t="s">
        <v>8334</v>
      </c>
      <c r="S1873" s="5">
        <f t="shared" si="118"/>
        <v>71.784615384615378</v>
      </c>
      <c r="T1873" s="4">
        <f t="shared" si="119"/>
        <v>49.11578947368421</v>
      </c>
    </row>
    <row r="1874" spans="1:20" ht="60" x14ac:dyDescent="0.25">
      <c r="A1874" s="3">
        <v>1872</v>
      </c>
      <c r="B1874" s="1" t="s">
        <v>1873</v>
      </c>
      <c r="C1874" s="1" t="s">
        <v>5981</v>
      </c>
      <c r="D1874">
        <v>20000</v>
      </c>
      <c r="E187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s="9">
        <f t="shared" si="116"/>
        <v>42185.129652777774</v>
      </c>
      <c r="L1874" s="9">
        <f t="shared" si="117"/>
        <v>42155.129652777774</v>
      </c>
      <c r="M1874" t="b">
        <v>0</v>
      </c>
      <c r="N1874">
        <v>13</v>
      </c>
      <c r="O1874" t="b">
        <v>0</v>
      </c>
      <c r="P1874" t="s">
        <v>8282</v>
      </c>
      <c r="Q1874" t="s">
        <v>8332</v>
      </c>
      <c r="R1874" t="s">
        <v>8334</v>
      </c>
      <c r="S1874" s="5">
        <f t="shared" si="118"/>
        <v>1.06</v>
      </c>
      <c r="T1874" s="4">
        <f t="shared" si="119"/>
        <v>16.307692307692307</v>
      </c>
    </row>
    <row r="1875" spans="1:20" ht="60" x14ac:dyDescent="0.25">
      <c r="A1875" s="3">
        <v>1873</v>
      </c>
      <c r="B1875" s="1" t="s">
        <v>1874</v>
      </c>
      <c r="C1875" s="1" t="s">
        <v>5982</v>
      </c>
      <c r="D1875">
        <v>8000</v>
      </c>
      <c r="E187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s="9">
        <f t="shared" si="116"/>
        <v>42193.697916666672</v>
      </c>
      <c r="L1875" s="9">
        <f t="shared" si="117"/>
        <v>42164.615856481483</v>
      </c>
      <c r="M1875" t="b">
        <v>0</v>
      </c>
      <c r="N1875">
        <v>2</v>
      </c>
      <c r="O1875" t="b">
        <v>0</v>
      </c>
      <c r="P1875" t="s">
        <v>8282</v>
      </c>
      <c r="Q1875" t="s">
        <v>8332</v>
      </c>
      <c r="R1875" t="s">
        <v>8334</v>
      </c>
      <c r="S1875" s="5">
        <f t="shared" si="118"/>
        <v>0.44999999999999996</v>
      </c>
      <c r="T1875" s="4">
        <f t="shared" si="119"/>
        <v>18</v>
      </c>
    </row>
    <row r="1876" spans="1:20" ht="60" x14ac:dyDescent="0.25">
      <c r="A1876" s="3">
        <v>1874</v>
      </c>
      <c r="B1876" s="1" t="s">
        <v>1875</v>
      </c>
      <c r="C1876" s="1" t="s">
        <v>5983</v>
      </c>
      <c r="D1876">
        <v>160000</v>
      </c>
      <c r="E187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s="9">
        <f t="shared" si="116"/>
        <v>42549.969131944439</v>
      </c>
      <c r="L1876" s="9">
        <f t="shared" si="117"/>
        <v>42529.969131944439</v>
      </c>
      <c r="M1876" t="b">
        <v>0</v>
      </c>
      <c r="N1876">
        <v>2</v>
      </c>
      <c r="O1876" t="b">
        <v>0</v>
      </c>
      <c r="P1876" t="s">
        <v>8282</v>
      </c>
      <c r="Q1876" t="s">
        <v>8332</v>
      </c>
      <c r="R1876" t="s">
        <v>8334</v>
      </c>
      <c r="S1876" s="5">
        <f t="shared" si="118"/>
        <v>1.6250000000000001E-2</v>
      </c>
      <c r="T1876" s="4">
        <f t="shared" si="119"/>
        <v>13</v>
      </c>
    </row>
    <row r="1877" spans="1:20" ht="45" x14ac:dyDescent="0.25">
      <c r="A1877" s="3">
        <v>1875</v>
      </c>
      <c r="B1877" s="1" t="s">
        <v>1876</v>
      </c>
      <c r="C1877" s="1" t="s">
        <v>5984</v>
      </c>
      <c r="D1877">
        <v>10000</v>
      </c>
      <c r="E187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s="9">
        <f t="shared" si="116"/>
        <v>42588.899398148147</v>
      </c>
      <c r="L1877" s="9">
        <f t="shared" si="117"/>
        <v>42528.899398148147</v>
      </c>
      <c r="M1877" t="b">
        <v>0</v>
      </c>
      <c r="N1877">
        <v>3</v>
      </c>
      <c r="O1877" t="b">
        <v>0</v>
      </c>
      <c r="P1877" t="s">
        <v>8282</v>
      </c>
      <c r="Q1877" t="s">
        <v>8332</v>
      </c>
      <c r="R1877" t="s">
        <v>8334</v>
      </c>
      <c r="S1877" s="5">
        <f t="shared" si="118"/>
        <v>0.51</v>
      </c>
      <c r="T1877" s="4">
        <f t="shared" si="119"/>
        <v>17</v>
      </c>
    </row>
    <row r="1878" spans="1:20" ht="45" x14ac:dyDescent="0.25">
      <c r="A1878" s="3">
        <v>1876</v>
      </c>
      <c r="B1878" s="1" t="s">
        <v>1877</v>
      </c>
      <c r="C1878" s="1" t="s">
        <v>5985</v>
      </c>
      <c r="D1878">
        <v>280</v>
      </c>
      <c r="E187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s="9">
        <f t="shared" si="116"/>
        <v>41806.284780092588</v>
      </c>
      <c r="L1878" s="9">
        <f t="shared" si="117"/>
        <v>41776.284780092588</v>
      </c>
      <c r="M1878" t="b">
        <v>0</v>
      </c>
      <c r="N1878">
        <v>0</v>
      </c>
      <c r="O1878" t="b">
        <v>0</v>
      </c>
      <c r="P1878" t="s">
        <v>8282</v>
      </c>
      <c r="Q1878" t="s">
        <v>8332</v>
      </c>
      <c r="R1878" t="s">
        <v>8334</v>
      </c>
      <c r="S1878" s="5">
        <f t="shared" si="118"/>
        <v>0</v>
      </c>
      <c r="T1878" s="4" t="e">
        <f t="shared" si="119"/>
        <v>#DIV/0!</v>
      </c>
    </row>
    <row r="1879" spans="1:20" ht="45" x14ac:dyDescent="0.25">
      <c r="A1879" s="3">
        <v>1877</v>
      </c>
      <c r="B1879" s="1" t="s">
        <v>1878</v>
      </c>
      <c r="C1879" s="1" t="s">
        <v>5986</v>
      </c>
      <c r="D1879">
        <v>60</v>
      </c>
      <c r="E1879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s="9">
        <f t="shared" si="116"/>
        <v>42064.029224537036</v>
      </c>
      <c r="L1879" s="9">
        <f t="shared" si="117"/>
        <v>42035.029224537036</v>
      </c>
      <c r="M1879" t="b">
        <v>0</v>
      </c>
      <c r="N1879">
        <v>0</v>
      </c>
      <c r="O1879" t="b">
        <v>0</v>
      </c>
      <c r="P1879" t="s">
        <v>8282</v>
      </c>
      <c r="Q1879" t="s">
        <v>8332</v>
      </c>
      <c r="R1879" t="s">
        <v>8334</v>
      </c>
      <c r="S1879" s="5">
        <f t="shared" si="118"/>
        <v>0</v>
      </c>
      <c r="T1879" s="4" t="e">
        <f t="shared" si="119"/>
        <v>#DIV/0!</v>
      </c>
    </row>
    <row r="1880" spans="1:20" ht="60" x14ac:dyDescent="0.25">
      <c r="A1880" s="3">
        <v>1878</v>
      </c>
      <c r="B1880" s="1" t="s">
        <v>1879</v>
      </c>
      <c r="C1880" s="1" t="s">
        <v>5987</v>
      </c>
      <c r="D1880">
        <v>8000</v>
      </c>
      <c r="E1880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s="9">
        <f t="shared" si="116"/>
        <v>41803.008738425924</v>
      </c>
      <c r="L1880" s="9">
        <f t="shared" si="117"/>
        <v>41773.008738425924</v>
      </c>
      <c r="M1880" t="b">
        <v>0</v>
      </c>
      <c r="N1880">
        <v>0</v>
      </c>
      <c r="O1880" t="b">
        <v>0</v>
      </c>
      <c r="P1880" t="s">
        <v>8282</v>
      </c>
      <c r="Q1880" t="s">
        <v>8332</v>
      </c>
      <c r="R1880" t="s">
        <v>8334</v>
      </c>
      <c r="S1880" s="5">
        <f t="shared" si="118"/>
        <v>0</v>
      </c>
      <c r="T1880" s="4" t="e">
        <f t="shared" si="119"/>
        <v>#DIV/0!</v>
      </c>
    </row>
    <row r="1881" spans="1:20" ht="60" x14ac:dyDescent="0.25">
      <c r="A1881" s="3">
        <v>1879</v>
      </c>
      <c r="B1881" s="1" t="s">
        <v>1880</v>
      </c>
      <c r="C1881" s="1" t="s">
        <v>5988</v>
      </c>
      <c r="D1881">
        <v>5000</v>
      </c>
      <c r="E1881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s="9">
        <f t="shared" si="116"/>
        <v>42443.607974537037</v>
      </c>
      <c r="L1881" s="9">
        <f t="shared" si="117"/>
        <v>42413.649641203709</v>
      </c>
      <c r="M1881" t="b">
        <v>0</v>
      </c>
      <c r="N1881">
        <v>2</v>
      </c>
      <c r="O1881" t="b">
        <v>0</v>
      </c>
      <c r="P1881" t="s">
        <v>8282</v>
      </c>
      <c r="Q1881" t="s">
        <v>8332</v>
      </c>
      <c r="R1881" t="s">
        <v>8334</v>
      </c>
      <c r="S1881" s="5">
        <f t="shared" si="118"/>
        <v>0.12</v>
      </c>
      <c r="T1881" s="4">
        <f t="shared" si="119"/>
        <v>3</v>
      </c>
    </row>
    <row r="1882" spans="1:20" ht="30" x14ac:dyDescent="0.25">
      <c r="A1882" s="3">
        <v>1880</v>
      </c>
      <c r="B1882" s="1" t="s">
        <v>1881</v>
      </c>
      <c r="C1882" s="1" t="s">
        <v>5989</v>
      </c>
      <c r="D1882">
        <v>5000</v>
      </c>
      <c r="E1882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s="9">
        <f t="shared" si="116"/>
        <v>42459.525231481486</v>
      </c>
      <c r="L1882" s="9">
        <f t="shared" si="117"/>
        <v>42430.566898148143</v>
      </c>
      <c r="M1882" t="b">
        <v>0</v>
      </c>
      <c r="N1882">
        <v>24</v>
      </c>
      <c r="O1882" t="b">
        <v>0</v>
      </c>
      <c r="P1882" t="s">
        <v>8282</v>
      </c>
      <c r="Q1882" t="s">
        <v>8332</v>
      </c>
      <c r="R1882" t="s">
        <v>8334</v>
      </c>
      <c r="S1882" s="5">
        <f t="shared" si="118"/>
        <v>20.080000000000002</v>
      </c>
      <c r="T1882" s="4">
        <f t="shared" si="119"/>
        <v>41.833333333333336</v>
      </c>
    </row>
    <row r="1883" spans="1:20" ht="45" x14ac:dyDescent="0.25">
      <c r="A1883" s="3">
        <v>1881</v>
      </c>
      <c r="B1883" s="1" t="s">
        <v>1882</v>
      </c>
      <c r="C1883" s="1" t="s">
        <v>5990</v>
      </c>
      <c r="D1883">
        <v>2000</v>
      </c>
      <c r="E1883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s="9">
        <f t="shared" si="116"/>
        <v>42073.110983796301</v>
      </c>
      <c r="L1883" s="9">
        <f t="shared" si="117"/>
        <v>42043.152650462958</v>
      </c>
      <c r="M1883" t="b">
        <v>0</v>
      </c>
      <c r="N1883">
        <v>70</v>
      </c>
      <c r="O1883" t="b">
        <v>1</v>
      </c>
      <c r="P1883" t="s">
        <v>8278</v>
      </c>
      <c r="Q1883" t="s">
        <v>8324</v>
      </c>
      <c r="R1883" t="s">
        <v>8328</v>
      </c>
      <c r="S1883" s="5">
        <f t="shared" si="118"/>
        <v>172.68449999999999</v>
      </c>
      <c r="T1883" s="4">
        <f t="shared" si="119"/>
        <v>49.338428571428572</v>
      </c>
    </row>
    <row r="1884" spans="1:20" ht="60" x14ac:dyDescent="0.25">
      <c r="A1884" s="3">
        <v>1882</v>
      </c>
      <c r="B1884" s="1" t="s">
        <v>1883</v>
      </c>
      <c r="C1884" s="1" t="s">
        <v>5991</v>
      </c>
      <c r="D1884">
        <v>3350</v>
      </c>
      <c r="E188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s="9">
        <f t="shared" si="116"/>
        <v>41100.991666666669</v>
      </c>
      <c r="L1884" s="9">
        <f t="shared" si="117"/>
        <v>41067.949212962965</v>
      </c>
      <c r="M1884" t="b">
        <v>0</v>
      </c>
      <c r="N1884">
        <v>81</v>
      </c>
      <c r="O1884" t="b">
        <v>1</v>
      </c>
      <c r="P1884" t="s">
        <v>8278</v>
      </c>
      <c r="Q1884" t="s">
        <v>8324</v>
      </c>
      <c r="R1884" t="s">
        <v>8328</v>
      </c>
      <c r="S1884" s="5">
        <f t="shared" si="118"/>
        <v>100.8955223880597</v>
      </c>
      <c r="T1884" s="4">
        <f t="shared" si="119"/>
        <v>41.728395061728392</v>
      </c>
    </row>
    <row r="1885" spans="1:20" ht="45" x14ac:dyDescent="0.25">
      <c r="A1885" s="3">
        <v>1883</v>
      </c>
      <c r="B1885" s="1" t="s">
        <v>1884</v>
      </c>
      <c r="C1885" s="1" t="s">
        <v>5992</v>
      </c>
      <c r="D1885">
        <v>999</v>
      </c>
      <c r="E188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s="9">
        <f t="shared" si="116"/>
        <v>41007.906342592592</v>
      </c>
      <c r="L1885" s="9">
        <f t="shared" si="117"/>
        <v>40977.948009259257</v>
      </c>
      <c r="M1885" t="b">
        <v>0</v>
      </c>
      <c r="N1885">
        <v>32</v>
      </c>
      <c r="O1885" t="b">
        <v>1</v>
      </c>
      <c r="P1885" t="s">
        <v>8278</v>
      </c>
      <c r="Q1885" t="s">
        <v>8324</v>
      </c>
      <c r="R1885" t="s">
        <v>8328</v>
      </c>
      <c r="S1885" s="5">
        <f t="shared" si="118"/>
        <v>104.8048048048048</v>
      </c>
      <c r="T1885" s="4">
        <f t="shared" si="119"/>
        <v>32.71875</v>
      </c>
    </row>
    <row r="1886" spans="1:20" ht="60" x14ac:dyDescent="0.25">
      <c r="A1886" s="3">
        <v>1884</v>
      </c>
      <c r="B1886" s="1" t="s">
        <v>1885</v>
      </c>
      <c r="C1886" s="1" t="s">
        <v>5993</v>
      </c>
      <c r="D1886">
        <v>1000</v>
      </c>
      <c r="E188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s="9">
        <f t="shared" si="116"/>
        <v>41240.5</v>
      </c>
      <c r="L1886" s="9">
        <f t="shared" si="117"/>
        <v>41205.198321759257</v>
      </c>
      <c r="M1886" t="b">
        <v>0</v>
      </c>
      <c r="N1886">
        <v>26</v>
      </c>
      <c r="O1886" t="b">
        <v>1</v>
      </c>
      <c r="P1886" t="s">
        <v>8278</v>
      </c>
      <c r="Q1886" t="s">
        <v>8324</v>
      </c>
      <c r="R1886" t="s">
        <v>8328</v>
      </c>
      <c r="S1886" s="5">
        <f t="shared" si="118"/>
        <v>135.1</v>
      </c>
      <c r="T1886" s="4">
        <f t="shared" si="119"/>
        <v>51.96153846153846</v>
      </c>
    </row>
    <row r="1887" spans="1:20" ht="45" x14ac:dyDescent="0.25">
      <c r="A1887" s="3">
        <v>1885</v>
      </c>
      <c r="B1887" s="1" t="s">
        <v>1886</v>
      </c>
      <c r="C1887" s="1" t="s">
        <v>5994</v>
      </c>
      <c r="D1887">
        <v>4575</v>
      </c>
      <c r="E188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s="9">
        <f t="shared" si="116"/>
        <v>41131.916666666664</v>
      </c>
      <c r="L1887" s="9">
        <f t="shared" si="117"/>
        <v>41099.093865740739</v>
      </c>
      <c r="M1887" t="b">
        <v>0</v>
      </c>
      <c r="N1887">
        <v>105</v>
      </c>
      <c r="O1887" t="b">
        <v>1</v>
      </c>
      <c r="P1887" t="s">
        <v>8278</v>
      </c>
      <c r="Q1887" t="s">
        <v>8324</v>
      </c>
      <c r="R1887" t="s">
        <v>8328</v>
      </c>
      <c r="S1887" s="5">
        <f t="shared" si="118"/>
        <v>116.32786885245903</v>
      </c>
      <c r="T1887" s="4">
        <f t="shared" si="119"/>
        <v>50.685714285714283</v>
      </c>
    </row>
    <row r="1888" spans="1:20" ht="45" x14ac:dyDescent="0.25">
      <c r="A1888" s="3">
        <v>1886</v>
      </c>
      <c r="B1888" s="1" t="s">
        <v>1887</v>
      </c>
      <c r="C1888" s="1" t="s">
        <v>5995</v>
      </c>
      <c r="D1888">
        <v>1200</v>
      </c>
      <c r="E188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s="9">
        <f t="shared" si="116"/>
        <v>41955.94835648148</v>
      </c>
      <c r="L1888" s="9">
        <f t="shared" si="117"/>
        <v>41925.906689814816</v>
      </c>
      <c r="M1888" t="b">
        <v>0</v>
      </c>
      <c r="N1888">
        <v>29</v>
      </c>
      <c r="O1888" t="b">
        <v>1</v>
      </c>
      <c r="P1888" t="s">
        <v>8278</v>
      </c>
      <c r="Q1888" t="s">
        <v>8324</v>
      </c>
      <c r="R1888" t="s">
        <v>8328</v>
      </c>
      <c r="S1888" s="5">
        <f t="shared" si="118"/>
        <v>102.08333333333333</v>
      </c>
      <c r="T1888" s="4">
        <f t="shared" si="119"/>
        <v>42.241379310344826</v>
      </c>
    </row>
    <row r="1889" spans="1:20" ht="60" x14ac:dyDescent="0.25">
      <c r="A1889" s="3">
        <v>1887</v>
      </c>
      <c r="B1889" s="1" t="s">
        <v>1888</v>
      </c>
      <c r="C1889" s="1" t="s">
        <v>5996</v>
      </c>
      <c r="D1889">
        <v>3000</v>
      </c>
      <c r="E1889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s="9">
        <f t="shared" si="116"/>
        <v>42341.895833333328</v>
      </c>
      <c r="L1889" s="9">
        <f t="shared" si="117"/>
        <v>42323.800138888888</v>
      </c>
      <c r="M1889" t="b">
        <v>0</v>
      </c>
      <c r="N1889">
        <v>8</v>
      </c>
      <c r="O1889" t="b">
        <v>1</v>
      </c>
      <c r="P1889" t="s">
        <v>8278</v>
      </c>
      <c r="Q1889" t="s">
        <v>8324</v>
      </c>
      <c r="R1889" t="s">
        <v>8328</v>
      </c>
      <c r="S1889" s="5">
        <f t="shared" si="118"/>
        <v>111.16666666666666</v>
      </c>
      <c r="T1889" s="4">
        <f t="shared" si="119"/>
        <v>416.875</v>
      </c>
    </row>
    <row r="1890" spans="1:20" ht="60" x14ac:dyDescent="0.25">
      <c r="A1890" s="3">
        <v>1888</v>
      </c>
      <c r="B1890" s="1" t="s">
        <v>1889</v>
      </c>
      <c r="C1890" s="1" t="s">
        <v>5997</v>
      </c>
      <c r="D1890">
        <v>2500</v>
      </c>
      <c r="E1890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s="9">
        <f t="shared" si="116"/>
        <v>40330.207638888889</v>
      </c>
      <c r="L1890" s="9">
        <f t="shared" si="117"/>
        <v>40299.239953703705</v>
      </c>
      <c r="M1890" t="b">
        <v>0</v>
      </c>
      <c r="N1890">
        <v>89</v>
      </c>
      <c r="O1890" t="b">
        <v>1</v>
      </c>
      <c r="P1890" t="s">
        <v>8278</v>
      </c>
      <c r="Q1890" t="s">
        <v>8324</v>
      </c>
      <c r="R1890" t="s">
        <v>8328</v>
      </c>
      <c r="S1890" s="5">
        <f t="shared" si="118"/>
        <v>166.08</v>
      </c>
      <c r="T1890" s="4">
        <f t="shared" si="119"/>
        <v>46.651685393258425</v>
      </c>
    </row>
    <row r="1891" spans="1:20" ht="60" x14ac:dyDescent="0.25">
      <c r="A1891" s="3">
        <v>1889</v>
      </c>
      <c r="B1891" s="1" t="s">
        <v>1890</v>
      </c>
      <c r="C1891" s="1" t="s">
        <v>5998</v>
      </c>
      <c r="D1891">
        <v>2000</v>
      </c>
      <c r="E1891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s="9">
        <f t="shared" si="116"/>
        <v>41344.751689814817</v>
      </c>
      <c r="L1891" s="9">
        <f t="shared" si="117"/>
        <v>41299.793356481481</v>
      </c>
      <c r="M1891" t="b">
        <v>0</v>
      </c>
      <c r="N1891">
        <v>44</v>
      </c>
      <c r="O1891" t="b">
        <v>1</v>
      </c>
      <c r="P1891" t="s">
        <v>8278</v>
      </c>
      <c r="Q1891" t="s">
        <v>8324</v>
      </c>
      <c r="R1891" t="s">
        <v>8328</v>
      </c>
      <c r="S1891" s="5">
        <f t="shared" si="118"/>
        <v>106.60000000000001</v>
      </c>
      <c r="T1891" s="4">
        <f t="shared" si="119"/>
        <v>48.454545454545453</v>
      </c>
    </row>
    <row r="1892" spans="1:20" ht="45" x14ac:dyDescent="0.25">
      <c r="A1892" s="3">
        <v>1890</v>
      </c>
      <c r="B1892" s="1" t="s">
        <v>1891</v>
      </c>
      <c r="C1892" s="1" t="s">
        <v>5999</v>
      </c>
      <c r="D1892">
        <v>12000</v>
      </c>
      <c r="E1892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s="9">
        <f t="shared" si="116"/>
        <v>41258.786203703705</v>
      </c>
      <c r="L1892" s="9">
        <f t="shared" si="117"/>
        <v>41228.786203703705</v>
      </c>
      <c r="M1892" t="b">
        <v>0</v>
      </c>
      <c r="N1892">
        <v>246</v>
      </c>
      <c r="O1892" t="b">
        <v>1</v>
      </c>
      <c r="P1892" t="s">
        <v>8278</v>
      </c>
      <c r="Q1892" t="s">
        <v>8324</v>
      </c>
      <c r="R1892" t="s">
        <v>8328</v>
      </c>
      <c r="S1892" s="5">
        <f t="shared" si="118"/>
        <v>144.58441666666667</v>
      </c>
      <c r="T1892" s="4">
        <f t="shared" si="119"/>
        <v>70.5289837398374</v>
      </c>
    </row>
    <row r="1893" spans="1:20" ht="60" x14ac:dyDescent="0.25">
      <c r="A1893" s="3">
        <v>1891</v>
      </c>
      <c r="B1893" s="1" t="s">
        <v>1892</v>
      </c>
      <c r="C1893" s="1" t="s">
        <v>6000</v>
      </c>
      <c r="D1893">
        <v>10000</v>
      </c>
      <c r="E1893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s="9">
        <f t="shared" si="116"/>
        <v>40381.25</v>
      </c>
      <c r="L1893" s="9">
        <f t="shared" si="117"/>
        <v>40335.798078703701</v>
      </c>
      <c r="M1893" t="b">
        <v>0</v>
      </c>
      <c r="N1893">
        <v>120</v>
      </c>
      <c r="O1893" t="b">
        <v>1</v>
      </c>
      <c r="P1893" t="s">
        <v>8278</v>
      </c>
      <c r="Q1893" t="s">
        <v>8324</v>
      </c>
      <c r="R1893" t="s">
        <v>8328</v>
      </c>
      <c r="S1893" s="5">
        <f t="shared" si="118"/>
        <v>105.55000000000001</v>
      </c>
      <c r="T1893" s="4">
        <f t="shared" si="119"/>
        <v>87.958333333333329</v>
      </c>
    </row>
    <row r="1894" spans="1:20" ht="45" x14ac:dyDescent="0.25">
      <c r="A1894" s="3">
        <v>1892</v>
      </c>
      <c r="B1894" s="1" t="s">
        <v>1893</v>
      </c>
      <c r="C1894" s="1" t="s">
        <v>6001</v>
      </c>
      <c r="D1894">
        <v>500</v>
      </c>
      <c r="E189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s="9">
        <f t="shared" si="116"/>
        <v>40701.637511574074</v>
      </c>
      <c r="L1894" s="9">
        <f t="shared" si="117"/>
        <v>40671.637511574074</v>
      </c>
      <c r="M1894" t="b">
        <v>0</v>
      </c>
      <c r="N1894">
        <v>26</v>
      </c>
      <c r="O1894" t="b">
        <v>1</v>
      </c>
      <c r="P1894" t="s">
        <v>8278</v>
      </c>
      <c r="Q1894" t="s">
        <v>8324</v>
      </c>
      <c r="R1894" t="s">
        <v>8328</v>
      </c>
      <c r="S1894" s="5">
        <f t="shared" si="118"/>
        <v>136.60000000000002</v>
      </c>
      <c r="T1894" s="4">
        <f t="shared" si="119"/>
        <v>26.26923076923077</v>
      </c>
    </row>
    <row r="1895" spans="1:20" ht="45" x14ac:dyDescent="0.25">
      <c r="A1895" s="3">
        <v>1893</v>
      </c>
      <c r="B1895" s="1" t="s">
        <v>1894</v>
      </c>
      <c r="C1895" s="1" t="s">
        <v>6002</v>
      </c>
      <c r="D1895">
        <v>2500</v>
      </c>
      <c r="E189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s="9">
        <f t="shared" si="116"/>
        <v>40649.165972222225</v>
      </c>
      <c r="L1895" s="9">
        <f t="shared" si="117"/>
        <v>40632.94195601852</v>
      </c>
      <c r="M1895" t="b">
        <v>0</v>
      </c>
      <c r="N1895">
        <v>45</v>
      </c>
      <c r="O1895" t="b">
        <v>1</v>
      </c>
      <c r="P1895" t="s">
        <v>8278</v>
      </c>
      <c r="Q1895" t="s">
        <v>8324</v>
      </c>
      <c r="R1895" t="s">
        <v>8328</v>
      </c>
      <c r="S1895" s="5">
        <f t="shared" si="118"/>
        <v>104</v>
      </c>
      <c r="T1895" s="4">
        <f t="shared" si="119"/>
        <v>57.777777777777779</v>
      </c>
    </row>
    <row r="1896" spans="1:20" ht="30" x14ac:dyDescent="0.25">
      <c r="A1896" s="3">
        <v>1894</v>
      </c>
      <c r="B1896" s="1" t="s">
        <v>1895</v>
      </c>
      <c r="C1896" s="1" t="s">
        <v>6003</v>
      </c>
      <c r="D1896">
        <v>1000</v>
      </c>
      <c r="E189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s="9">
        <f t="shared" si="116"/>
        <v>40951.904895833337</v>
      </c>
      <c r="L1896" s="9">
        <f t="shared" si="117"/>
        <v>40920.904895833337</v>
      </c>
      <c r="M1896" t="b">
        <v>0</v>
      </c>
      <c r="N1896">
        <v>20</v>
      </c>
      <c r="O1896" t="b">
        <v>1</v>
      </c>
      <c r="P1896" t="s">
        <v>8278</v>
      </c>
      <c r="Q1896" t="s">
        <v>8324</v>
      </c>
      <c r="R1896" t="s">
        <v>8328</v>
      </c>
      <c r="S1896" s="5">
        <f t="shared" si="118"/>
        <v>114.5</v>
      </c>
      <c r="T1896" s="4">
        <f t="shared" si="119"/>
        <v>57.25</v>
      </c>
    </row>
    <row r="1897" spans="1:20" ht="60" x14ac:dyDescent="0.25">
      <c r="A1897" s="3">
        <v>1895</v>
      </c>
      <c r="B1897" s="1" t="s">
        <v>1896</v>
      </c>
      <c r="C1897" s="1" t="s">
        <v>6004</v>
      </c>
      <c r="D1897">
        <v>9072</v>
      </c>
      <c r="E189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s="9">
        <f t="shared" si="116"/>
        <v>42297.746782407412</v>
      </c>
      <c r="L1897" s="9">
        <f t="shared" si="117"/>
        <v>42267.746782407412</v>
      </c>
      <c r="M1897" t="b">
        <v>0</v>
      </c>
      <c r="N1897">
        <v>47</v>
      </c>
      <c r="O1897" t="b">
        <v>1</v>
      </c>
      <c r="P1897" t="s">
        <v>8278</v>
      </c>
      <c r="Q1897" t="s">
        <v>8324</v>
      </c>
      <c r="R1897" t="s">
        <v>8328</v>
      </c>
      <c r="S1897" s="5">
        <f t="shared" si="118"/>
        <v>101.71957671957672</v>
      </c>
      <c r="T1897" s="4">
        <f t="shared" si="119"/>
        <v>196.34042553191489</v>
      </c>
    </row>
    <row r="1898" spans="1:20" ht="45" x14ac:dyDescent="0.25">
      <c r="A1898" s="3">
        <v>1896</v>
      </c>
      <c r="B1898" s="1" t="s">
        <v>1897</v>
      </c>
      <c r="C1898" s="1" t="s">
        <v>6005</v>
      </c>
      <c r="D1898">
        <v>451</v>
      </c>
      <c r="E189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s="9">
        <f t="shared" si="116"/>
        <v>41011.710243055553</v>
      </c>
      <c r="L1898" s="9">
        <f t="shared" si="117"/>
        <v>40981.710243055553</v>
      </c>
      <c r="M1898" t="b">
        <v>0</v>
      </c>
      <c r="N1898">
        <v>13</v>
      </c>
      <c r="O1898" t="b">
        <v>1</v>
      </c>
      <c r="P1898" t="s">
        <v>8278</v>
      </c>
      <c r="Q1898" t="s">
        <v>8324</v>
      </c>
      <c r="R1898" t="s">
        <v>8328</v>
      </c>
      <c r="S1898" s="5">
        <f t="shared" si="118"/>
        <v>123.94678492239468</v>
      </c>
      <c r="T1898" s="4">
        <f t="shared" si="119"/>
        <v>43</v>
      </c>
    </row>
    <row r="1899" spans="1:20" ht="60" x14ac:dyDescent="0.25">
      <c r="A1899" s="3">
        <v>1897</v>
      </c>
      <c r="B1899" s="1" t="s">
        <v>1898</v>
      </c>
      <c r="C1899" s="1" t="s">
        <v>6006</v>
      </c>
      <c r="D1899">
        <v>6350</v>
      </c>
      <c r="E1899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s="9">
        <f t="shared" si="116"/>
        <v>41702.875</v>
      </c>
      <c r="L1899" s="9">
        <f t="shared" si="117"/>
        <v>41680.583402777782</v>
      </c>
      <c r="M1899" t="b">
        <v>0</v>
      </c>
      <c r="N1899">
        <v>183</v>
      </c>
      <c r="O1899" t="b">
        <v>1</v>
      </c>
      <c r="P1899" t="s">
        <v>8278</v>
      </c>
      <c r="Q1899" t="s">
        <v>8324</v>
      </c>
      <c r="R1899" t="s">
        <v>8328</v>
      </c>
      <c r="S1899" s="5">
        <f t="shared" si="118"/>
        <v>102.45669291338582</v>
      </c>
      <c r="T1899" s="4">
        <f t="shared" si="119"/>
        <v>35.551912568306008</v>
      </c>
    </row>
    <row r="1900" spans="1:20" ht="45" x14ac:dyDescent="0.25">
      <c r="A1900" s="3">
        <v>1898</v>
      </c>
      <c r="B1900" s="1" t="s">
        <v>1899</v>
      </c>
      <c r="C1900" s="1" t="s">
        <v>6007</v>
      </c>
      <c r="D1900">
        <v>1000</v>
      </c>
      <c r="E1900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s="9">
        <f t="shared" si="116"/>
        <v>42401.75</v>
      </c>
      <c r="L1900" s="9">
        <f t="shared" si="117"/>
        <v>42366.192974537036</v>
      </c>
      <c r="M1900" t="b">
        <v>0</v>
      </c>
      <c r="N1900">
        <v>21</v>
      </c>
      <c r="O1900" t="b">
        <v>1</v>
      </c>
      <c r="P1900" t="s">
        <v>8278</v>
      </c>
      <c r="Q1900" t="s">
        <v>8324</v>
      </c>
      <c r="R1900" t="s">
        <v>8328</v>
      </c>
      <c r="S1900" s="5">
        <f t="shared" si="118"/>
        <v>144.5</v>
      </c>
      <c r="T1900" s="4">
        <f t="shared" si="119"/>
        <v>68.80952380952381</v>
      </c>
    </row>
    <row r="1901" spans="1:20" ht="60" x14ac:dyDescent="0.25">
      <c r="A1901" s="3">
        <v>1899</v>
      </c>
      <c r="B1901" s="1" t="s">
        <v>1900</v>
      </c>
      <c r="C1901" s="1" t="s">
        <v>6008</v>
      </c>
      <c r="D1901">
        <v>900</v>
      </c>
      <c r="E1901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s="9">
        <f t="shared" si="116"/>
        <v>42088.90006944444</v>
      </c>
      <c r="L1901" s="9">
        <f t="shared" si="117"/>
        <v>42058.941736111112</v>
      </c>
      <c r="M1901" t="b">
        <v>0</v>
      </c>
      <c r="N1901">
        <v>42</v>
      </c>
      <c r="O1901" t="b">
        <v>1</v>
      </c>
      <c r="P1901" t="s">
        <v>8278</v>
      </c>
      <c r="Q1901" t="s">
        <v>8324</v>
      </c>
      <c r="R1901" t="s">
        <v>8328</v>
      </c>
      <c r="S1901" s="5">
        <f t="shared" si="118"/>
        <v>133.33333333333331</v>
      </c>
      <c r="T1901" s="4">
        <f t="shared" si="119"/>
        <v>28.571428571428573</v>
      </c>
    </row>
    <row r="1902" spans="1:20" ht="60" x14ac:dyDescent="0.25">
      <c r="A1902" s="3">
        <v>1900</v>
      </c>
      <c r="B1902" s="1" t="s">
        <v>1901</v>
      </c>
      <c r="C1902" s="1" t="s">
        <v>6009</v>
      </c>
      <c r="D1902">
        <v>2500</v>
      </c>
      <c r="E1902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s="9">
        <f t="shared" si="116"/>
        <v>41188.415972222225</v>
      </c>
      <c r="L1902" s="9">
        <f t="shared" si="117"/>
        <v>41160.871886574074</v>
      </c>
      <c r="M1902" t="b">
        <v>0</v>
      </c>
      <c r="N1902">
        <v>54</v>
      </c>
      <c r="O1902" t="b">
        <v>1</v>
      </c>
      <c r="P1902" t="s">
        <v>8278</v>
      </c>
      <c r="Q1902" t="s">
        <v>8324</v>
      </c>
      <c r="R1902" t="s">
        <v>8328</v>
      </c>
      <c r="S1902" s="5">
        <f t="shared" si="118"/>
        <v>109.3644</v>
      </c>
      <c r="T1902" s="4">
        <f t="shared" si="119"/>
        <v>50.631666666666668</v>
      </c>
    </row>
    <row r="1903" spans="1:20" ht="60" x14ac:dyDescent="0.25">
      <c r="A1903" s="3">
        <v>1901</v>
      </c>
      <c r="B1903" s="1" t="s">
        <v>1902</v>
      </c>
      <c r="C1903" s="1" t="s">
        <v>6010</v>
      </c>
      <c r="D1903">
        <v>99000</v>
      </c>
      <c r="E1903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s="9">
        <f t="shared" si="116"/>
        <v>42146.541666666672</v>
      </c>
      <c r="L1903" s="9">
        <f t="shared" si="117"/>
        <v>42116.54315972222</v>
      </c>
      <c r="M1903" t="b">
        <v>0</v>
      </c>
      <c r="N1903">
        <v>25</v>
      </c>
      <c r="O1903" t="b">
        <v>0</v>
      </c>
      <c r="P1903" t="s">
        <v>8293</v>
      </c>
      <c r="Q1903" t="s">
        <v>8318</v>
      </c>
      <c r="R1903" t="s">
        <v>8347</v>
      </c>
      <c r="S1903" s="5">
        <f t="shared" si="118"/>
        <v>2.6969696969696968</v>
      </c>
      <c r="T1903" s="4">
        <f t="shared" si="119"/>
        <v>106.8</v>
      </c>
    </row>
    <row r="1904" spans="1:20" ht="60" x14ac:dyDescent="0.25">
      <c r="A1904" s="3">
        <v>1902</v>
      </c>
      <c r="B1904" s="1" t="s">
        <v>1903</v>
      </c>
      <c r="C1904" s="1" t="s">
        <v>6011</v>
      </c>
      <c r="D1904">
        <v>1000</v>
      </c>
      <c r="E190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s="9">
        <f t="shared" si="116"/>
        <v>42067.789895833332</v>
      </c>
      <c r="L1904" s="9">
        <f t="shared" si="117"/>
        <v>42037.789895833332</v>
      </c>
      <c r="M1904" t="b">
        <v>0</v>
      </c>
      <c r="N1904">
        <v>3</v>
      </c>
      <c r="O1904" t="b">
        <v>0</v>
      </c>
      <c r="P1904" t="s">
        <v>8293</v>
      </c>
      <c r="Q1904" t="s">
        <v>8318</v>
      </c>
      <c r="R1904" t="s">
        <v>8347</v>
      </c>
      <c r="S1904" s="5">
        <f t="shared" si="118"/>
        <v>1.2</v>
      </c>
      <c r="T1904" s="4">
        <f t="shared" si="119"/>
        <v>4</v>
      </c>
    </row>
    <row r="1905" spans="1:20" ht="60" x14ac:dyDescent="0.25">
      <c r="A1905" s="3">
        <v>1903</v>
      </c>
      <c r="B1905" s="1" t="s">
        <v>1904</v>
      </c>
      <c r="C1905" s="1" t="s">
        <v>6012</v>
      </c>
      <c r="D1905">
        <v>3000</v>
      </c>
      <c r="E190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s="9">
        <f t="shared" si="116"/>
        <v>42762.770729166667</v>
      </c>
      <c r="L1905" s="9">
        <f t="shared" si="117"/>
        <v>42702.770729166667</v>
      </c>
      <c r="M1905" t="b">
        <v>0</v>
      </c>
      <c r="N1905">
        <v>41</v>
      </c>
      <c r="O1905" t="b">
        <v>0</v>
      </c>
      <c r="P1905" t="s">
        <v>8293</v>
      </c>
      <c r="Q1905" t="s">
        <v>8318</v>
      </c>
      <c r="R1905" t="s">
        <v>8347</v>
      </c>
      <c r="S1905" s="5">
        <f t="shared" si="118"/>
        <v>46.6</v>
      </c>
      <c r="T1905" s="4">
        <f t="shared" si="119"/>
        <v>34.097560975609753</v>
      </c>
    </row>
    <row r="1906" spans="1:20" ht="45" x14ac:dyDescent="0.25">
      <c r="A1906" s="3">
        <v>1904</v>
      </c>
      <c r="B1906" s="1" t="s">
        <v>1905</v>
      </c>
      <c r="C1906" s="1" t="s">
        <v>6013</v>
      </c>
      <c r="D1906">
        <v>50000</v>
      </c>
      <c r="E190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s="9">
        <f t="shared" si="116"/>
        <v>42371.685428240744</v>
      </c>
      <c r="L1906" s="9">
        <f t="shared" si="117"/>
        <v>42326.685428240744</v>
      </c>
      <c r="M1906" t="b">
        <v>0</v>
      </c>
      <c r="N1906">
        <v>2</v>
      </c>
      <c r="O1906" t="b">
        <v>0</v>
      </c>
      <c r="P1906" t="s">
        <v>8293</v>
      </c>
      <c r="Q1906" t="s">
        <v>8318</v>
      </c>
      <c r="R1906" t="s">
        <v>8347</v>
      </c>
      <c r="S1906" s="5">
        <f t="shared" si="118"/>
        <v>0.1</v>
      </c>
      <c r="T1906" s="4">
        <f t="shared" si="119"/>
        <v>25</v>
      </c>
    </row>
    <row r="1907" spans="1:20" ht="60" x14ac:dyDescent="0.25">
      <c r="A1907" s="3">
        <v>1905</v>
      </c>
      <c r="B1907" s="1" t="s">
        <v>1906</v>
      </c>
      <c r="C1907" s="1" t="s">
        <v>6014</v>
      </c>
      <c r="D1907">
        <v>25000</v>
      </c>
      <c r="E190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s="9">
        <f t="shared" si="116"/>
        <v>41889.925856481481</v>
      </c>
      <c r="L1907" s="9">
        <f t="shared" si="117"/>
        <v>41859.925856481481</v>
      </c>
      <c r="M1907" t="b">
        <v>0</v>
      </c>
      <c r="N1907">
        <v>4</v>
      </c>
      <c r="O1907" t="b">
        <v>0</v>
      </c>
      <c r="P1907" t="s">
        <v>8293</v>
      </c>
      <c r="Q1907" t="s">
        <v>8318</v>
      </c>
      <c r="R1907" t="s">
        <v>8347</v>
      </c>
      <c r="S1907" s="5">
        <f t="shared" si="118"/>
        <v>0.16800000000000001</v>
      </c>
      <c r="T1907" s="4">
        <f t="shared" si="119"/>
        <v>10.5</v>
      </c>
    </row>
    <row r="1908" spans="1:20" ht="45" x14ac:dyDescent="0.25">
      <c r="A1908" s="3">
        <v>1906</v>
      </c>
      <c r="B1908" s="1" t="s">
        <v>1907</v>
      </c>
      <c r="C1908" s="1" t="s">
        <v>6015</v>
      </c>
      <c r="D1908">
        <v>50000</v>
      </c>
      <c r="E190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s="9">
        <f t="shared" si="116"/>
        <v>42544.671099537038</v>
      </c>
      <c r="L1908" s="9">
        <f t="shared" si="117"/>
        <v>42514.671099537038</v>
      </c>
      <c r="M1908" t="b">
        <v>0</v>
      </c>
      <c r="N1908">
        <v>99</v>
      </c>
      <c r="O1908" t="b">
        <v>0</v>
      </c>
      <c r="P1908" t="s">
        <v>8293</v>
      </c>
      <c r="Q1908" t="s">
        <v>8318</v>
      </c>
      <c r="R1908" t="s">
        <v>8347</v>
      </c>
      <c r="S1908" s="5">
        <f t="shared" si="118"/>
        <v>42.76</v>
      </c>
      <c r="T1908" s="4">
        <f t="shared" si="119"/>
        <v>215.95959595959596</v>
      </c>
    </row>
    <row r="1909" spans="1:20" ht="45" x14ac:dyDescent="0.25">
      <c r="A1909" s="3">
        <v>1907</v>
      </c>
      <c r="B1909" s="1" t="s">
        <v>1908</v>
      </c>
      <c r="C1909" s="1" t="s">
        <v>6016</v>
      </c>
      <c r="D1909">
        <v>30000</v>
      </c>
      <c r="E1909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s="9">
        <f t="shared" si="116"/>
        <v>41782.587094907409</v>
      </c>
      <c r="L1909" s="9">
        <f t="shared" si="117"/>
        <v>41767.587094907409</v>
      </c>
      <c r="M1909" t="b">
        <v>0</v>
      </c>
      <c r="N1909">
        <v>4</v>
      </c>
      <c r="O1909" t="b">
        <v>0</v>
      </c>
      <c r="P1909" t="s">
        <v>8293</v>
      </c>
      <c r="Q1909" t="s">
        <v>8318</v>
      </c>
      <c r="R1909" t="s">
        <v>8347</v>
      </c>
      <c r="S1909" s="5">
        <f t="shared" si="118"/>
        <v>0.28333333333333333</v>
      </c>
      <c r="T1909" s="4">
        <f t="shared" si="119"/>
        <v>21.25</v>
      </c>
    </row>
    <row r="1910" spans="1:20" ht="60" x14ac:dyDescent="0.25">
      <c r="A1910" s="3">
        <v>1908</v>
      </c>
      <c r="B1910" s="1" t="s">
        <v>1909</v>
      </c>
      <c r="C1910" s="1" t="s">
        <v>6017</v>
      </c>
      <c r="D1910">
        <v>25000</v>
      </c>
      <c r="E1910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s="9">
        <f t="shared" si="116"/>
        <v>42733.917824074073</v>
      </c>
      <c r="L1910" s="9">
        <f t="shared" si="117"/>
        <v>42703.917824074073</v>
      </c>
      <c r="M1910" t="b">
        <v>0</v>
      </c>
      <c r="N1910">
        <v>4</v>
      </c>
      <c r="O1910" t="b">
        <v>0</v>
      </c>
      <c r="P1910" t="s">
        <v>8293</v>
      </c>
      <c r="Q1910" t="s">
        <v>8318</v>
      </c>
      <c r="R1910" t="s">
        <v>8347</v>
      </c>
      <c r="S1910" s="5">
        <f t="shared" si="118"/>
        <v>1.7319999999999998</v>
      </c>
      <c r="T1910" s="4">
        <f t="shared" si="119"/>
        <v>108.25</v>
      </c>
    </row>
    <row r="1911" spans="1:20" ht="60" x14ac:dyDescent="0.25">
      <c r="A1911" s="3">
        <v>1909</v>
      </c>
      <c r="B1911" s="1" t="s">
        <v>1910</v>
      </c>
      <c r="C1911" s="1" t="s">
        <v>6018</v>
      </c>
      <c r="D1911">
        <v>35000</v>
      </c>
      <c r="E1911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s="9">
        <f t="shared" si="116"/>
        <v>41935.429155092592</v>
      </c>
      <c r="L1911" s="9">
        <f t="shared" si="117"/>
        <v>41905.429155092592</v>
      </c>
      <c r="M1911" t="b">
        <v>0</v>
      </c>
      <c r="N1911">
        <v>38</v>
      </c>
      <c r="O1911" t="b">
        <v>0</v>
      </c>
      <c r="P1911" t="s">
        <v>8293</v>
      </c>
      <c r="Q1911" t="s">
        <v>8318</v>
      </c>
      <c r="R1911" t="s">
        <v>8347</v>
      </c>
      <c r="S1911" s="5">
        <f t="shared" si="118"/>
        <v>14.111428571428572</v>
      </c>
      <c r="T1911" s="4">
        <f t="shared" si="119"/>
        <v>129.97368421052633</v>
      </c>
    </row>
    <row r="1912" spans="1:20" ht="45" x14ac:dyDescent="0.25">
      <c r="A1912" s="3">
        <v>1910</v>
      </c>
      <c r="B1912" s="1" t="s">
        <v>1911</v>
      </c>
      <c r="C1912" s="1" t="s">
        <v>6019</v>
      </c>
      <c r="D1912">
        <v>85000</v>
      </c>
      <c r="E1912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s="9">
        <f t="shared" si="116"/>
        <v>42308.947916666672</v>
      </c>
      <c r="L1912" s="9">
        <f t="shared" si="117"/>
        <v>42264.963159722218</v>
      </c>
      <c r="M1912" t="b">
        <v>0</v>
      </c>
      <c r="N1912">
        <v>285</v>
      </c>
      <c r="O1912" t="b">
        <v>0</v>
      </c>
      <c r="P1912" t="s">
        <v>8293</v>
      </c>
      <c r="Q1912" t="s">
        <v>8318</v>
      </c>
      <c r="R1912" t="s">
        <v>8347</v>
      </c>
      <c r="S1912" s="5">
        <f t="shared" si="118"/>
        <v>39.395294117647055</v>
      </c>
      <c r="T1912" s="4">
        <f t="shared" si="119"/>
        <v>117.49473684210527</v>
      </c>
    </row>
    <row r="1913" spans="1:20" ht="60" x14ac:dyDescent="0.25">
      <c r="A1913" s="3">
        <v>1911</v>
      </c>
      <c r="B1913" s="1" t="s">
        <v>1912</v>
      </c>
      <c r="C1913" s="1" t="s">
        <v>6020</v>
      </c>
      <c r="D1913">
        <v>42500</v>
      </c>
      <c r="E1913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s="9">
        <f t="shared" si="116"/>
        <v>41860.033958333333</v>
      </c>
      <c r="L1913" s="9">
        <f t="shared" si="117"/>
        <v>41830.033958333333</v>
      </c>
      <c r="M1913" t="b">
        <v>0</v>
      </c>
      <c r="N1913">
        <v>1</v>
      </c>
      <c r="O1913" t="b">
        <v>0</v>
      </c>
      <c r="P1913" t="s">
        <v>8293</v>
      </c>
      <c r="Q1913" t="s">
        <v>8318</v>
      </c>
      <c r="R1913" t="s">
        <v>8347</v>
      </c>
      <c r="S1913" s="5">
        <f t="shared" si="118"/>
        <v>2.3529411764705882E-2</v>
      </c>
      <c r="T1913" s="4">
        <f t="shared" si="119"/>
        <v>10</v>
      </c>
    </row>
    <row r="1914" spans="1:20" ht="45" x14ac:dyDescent="0.25">
      <c r="A1914" s="3">
        <v>1912</v>
      </c>
      <c r="B1914" s="1" t="s">
        <v>1913</v>
      </c>
      <c r="C1914" s="1" t="s">
        <v>6021</v>
      </c>
      <c r="D1914">
        <v>5000</v>
      </c>
      <c r="E191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s="9">
        <f t="shared" si="116"/>
        <v>42159.226388888885</v>
      </c>
      <c r="L1914" s="9">
        <f t="shared" si="117"/>
        <v>42129.226388888885</v>
      </c>
      <c r="M1914" t="b">
        <v>0</v>
      </c>
      <c r="N1914">
        <v>42</v>
      </c>
      <c r="O1914" t="b">
        <v>0</v>
      </c>
      <c r="P1914" t="s">
        <v>8293</v>
      </c>
      <c r="Q1914" t="s">
        <v>8318</v>
      </c>
      <c r="R1914" t="s">
        <v>8347</v>
      </c>
      <c r="S1914" s="5">
        <f t="shared" si="118"/>
        <v>59.3</v>
      </c>
      <c r="T1914" s="4">
        <f t="shared" si="119"/>
        <v>70.595238095238102</v>
      </c>
    </row>
    <row r="1915" spans="1:20" ht="30" x14ac:dyDescent="0.25">
      <c r="A1915" s="3">
        <v>1913</v>
      </c>
      <c r="B1915" s="1" t="s">
        <v>1914</v>
      </c>
      <c r="C1915" s="1" t="s">
        <v>6022</v>
      </c>
      <c r="D1915">
        <v>48000</v>
      </c>
      <c r="E191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s="9">
        <f t="shared" si="116"/>
        <v>41920.511319444442</v>
      </c>
      <c r="L1915" s="9">
        <f t="shared" si="117"/>
        <v>41890.511319444442</v>
      </c>
      <c r="M1915" t="b">
        <v>0</v>
      </c>
      <c r="N1915">
        <v>26</v>
      </c>
      <c r="O1915" t="b">
        <v>0</v>
      </c>
      <c r="P1915" t="s">
        <v>8293</v>
      </c>
      <c r="Q1915" t="s">
        <v>8318</v>
      </c>
      <c r="R1915" t="s">
        <v>8347</v>
      </c>
      <c r="S1915" s="5">
        <f t="shared" si="118"/>
        <v>1.3270833333333334</v>
      </c>
      <c r="T1915" s="4">
        <f t="shared" si="119"/>
        <v>24.5</v>
      </c>
    </row>
    <row r="1916" spans="1:20" ht="60" x14ac:dyDescent="0.25">
      <c r="A1916" s="3">
        <v>1914</v>
      </c>
      <c r="B1916" s="1" t="s">
        <v>1915</v>
      </c>
      <c r="C1916" s="1" t="s">
        <v>6023</v>
      </c>
      <c r="D1916">
        <v>666</v>
      </c>
      <c r="E191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s="9">
        <f t="shared" si="116"/>
        <v>41944.165972222225</v>
      </c>
      <c r="L1916" s="9">
        <f t="shared" si="117"/>
        <v>41929.174456018518</v>
      </c>
      <c r="M1916" t="b">
        <v>0</v>
      </c>
      <c r="N1916">
        <v>2</v>
      </c>
      <c r="O1916" t="b">
        <v>0</v>
      </c>
      <c r="P1916" t="s">
        <v>8293</v>
      </c>
      <c r="Q1916" t="s">
        <v>8318</v>
      </c>
      <c r="R1916" t="s">
        <v>8347</v>
      </c>
      <c r="S1916" s="5">
        <f t="shared" si="118"/>
        <v>9.0090090090090094</v>
      </c>
      <c r="T1916" s="4">
        <f t="shared" si="119"/>
        <v>30</v>
      </c>
    </row>
    <row r="1917" spans="1:20" ht="60" x14ac:dyDescent="0.25">
      <c r="A1917" s="3">
        <v>1915</v>
      </c>
      <c r="B1917" s="1" t="s">
        <v>1916</v>
      </c>
      <c r="C1917" s="1" t="s">
        <v>6024</v>
      </c>
      <c r="D1917">
        <v>500</v>
      </c>
      <c r="E191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s="9">
        <f t="shared" si="116"/>
        <v>41884.04886574074</v>
      </c>
      <c r="L1917" s="9">
        <f t="shared" si="117"/>
        <v>41864.04886574074</v>
      </c>
      <c r="M1917" t="b">
        <v>0</v>
      </c>
      <c r="N1917">
        <v>4</v>
      </c>
      <c r="O1917" t="b">
        <v>0</v>
      </c>
      <c r="P1917" t="s">
        <v>8293</v>
      </c>
      <c r="Q1917" t="s">
        <v>8318</v>
      </c>
      <c r="R1917" t="s">
        <v>8347</v>
      </c>
      <c r="S1917" s="5">
        <f t="shared" si="118"/>
        <v>1.6</v>
      </c>
      <c r="T1917" s="4">
        <f t="shared" si="119"/>
        <v>2</v>
      </c>
    </row>
    <row r="1918" spans="1:20" ht="30" x14ac:dyDescent="0.25">
      <c r="A1918" s="3">
        <v>1916</v>
      </c>
      <c r="B1918" s="1" t="s">
        <v>1917</v>
      </c>
      <c r="C1918" s="1" t="s">
        <v>6025</v>
      </c>
      <c r="D1918">
        <v>20000</v>
      </c>
      <c r="E191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s="9">
        <f t="shared" si="116"/>
        <v>42681.758969907409</v>
      </c>
      <c r="L1918" s="9">
        <f t="shared" si="117"/>
        <v>42656.717303240745</v>
      </c>
      <c r="M1918" t="b">
        <v>0</v>
      </c>
      <c r="N1918">
        <v>6</v>
      </c>
      <c r="O1918" t="b">
        <v>0</v>
      </c>
      <c r="P1918" t="s">
        <v>8293</v>
      </c>
      <c r="Q1918" t="s">
        <v>8318</v>
      </c>
      <c r="R1918" t="s">
        <v>8347</v>
      </c>
      <c r="S1918" s="5">
        <f t="shared" si="118"/>
        <v>0.51</v>
      </c>
      <c r="T1918" s="4">
        <f t="shared" si="119"/>
        <v>17</v>
      </c>
    </row>
    <row r="1919" spans="1:20" ht="30" x14ac:dyDescent="0.25">
      <c r="A1919" s="3">
        <v>1917</v>
      </c>
      <c r="B1919" s="1" t="s">
        <v>1918</v>
      </c>
      <c r="C1919" s="1" t="s">
        <v>6026</v>
      </c>
      <c r="D1919">
        <v>390000</v>
      </c>
      <c r="E1919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s="9">
        <f t="shared" si="116"/>
        <v>42776.270057870366</v>
      </c>
      <c r="L1919" s="9">
        <f t="shared" si="117"/>
        <v>42746.270057870366</v>
      </c>
      <c r="M1919" t="b">
        <v>0</v>
      </c>
      <c r="N1919">
        <v>70</v>
      </c>
      <c r="O1919" t="b">
        <v>0</v>
      </c>
      <c r="P1919" t="s">
        <v>8293</v>
      </c>
      <c r="Q1919" t="s">
        <v>8318</v>
      </c>
      <c r="R1919" t="s">
        <v>8347</v>
      </c>
      <c r="S1919" s="5">
        <f t="shared" si="118"/>
        <v>52.570512820512818</v>
      </c>
      <c r="T1919" s="4">
        <f t="shared" si="119"/>
        <v>2928.9285714285716</v>
      </c>
    </row>
    <row r="1920" spans="1:20" ht="45" x14ac:dyDescent="0.25">
      <c r="A1920" s="3">
        <v>1918</v>
      </c>
      <c r="B1920" s="1" t="s">
        <v>1919</v>
      </c>
      <c r="C1920" s="1" t="s">
        <v>6027</v>
      </c>
      <c r="D1920">
        <v>25000</v>
      </c>
      <c r="E1920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s="9">
        <f t="shared" si="116"/>
        <v>41863.789942129632</v>
      </c>
      <c r="L1920" s="9">
        <f t="shared" si="117"/>
        <v>41828.789942129632</v>
      </c>
      <c r="M1920" t="b">
        <v>0</v>
      </c>
      <c r="N1920">
        <v>9</v>
      </c>
      <c r="O1920" t="b">
        <v>0</v>
      </c>
      <c r="P1920" t="s">
        <v>8293</v>
      </c>
      <c r="Q1920" t="s">
        <v>8318</v>
      </c>
      <c r="R1920" t="s">
        <v>8347</v>
      </c>
      <c r="S1920" s="5">
        <f t="shared" si="118"/>
        <v>1.04</v>
      </c>
      <c r="T1920" s="4">
        <f t="shared" si="119"/>
        <v>28.888888888888889</v>
      </c>
    </row>
    <row r="1921" spans="1:20" ht="60" x14ac:dyDescent="0.25">
      <c r="A1921" s="3">
        <v>1919</v>
      </c>
      <c r="B1921" s="1" t="s">
        <v>1920</v>
      </c>
      <c r="C1921" s="1" t="s">
        <v>6028</v>
      </c>
      <c r="D1921">
        <v>500</v>
      </c>
      <c r="E1921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s="9">
        <f t="shared" si="116"/>
        <v>42143.875567129624</v>
      </c>
      <c r="L1921" s="9">
        <f t="shared" si="117"/>
        <v>42113.875567129624</v>
      </c>
      <c r="M1921" t="b">
        <v>0</v>
      </c>
      <c r="N1921">
        <v>8</v>
      </c>
      <c r="O1921" t="b">
        <v>0</v>
      </c>
      <c r="P1921" t="s">
        <v>8293</v>
      </c>
      <c r="Q1921" t="s">
        <v>8318</v>
      </c>
      <c r="R1921" t="s">
        <v>8347</v>
      </c>
      <c r="S1921" s="5">
        <f t="shared" si="118"/>
        <v>47.4</v>
      </c>
      <c r="T1921" s="4">
        <f t="shared" si="119"/>
        <v>29.625</v>
      </c>
    </row>
    <row r="1922" spans="1:20" ht="45" x14ac:dyDescent="0.25">
      <c r="A1922" s="3">
        <v>1920</v>
      </c>
      <c r="B1922" s="1" t="s">
        <v>1921</v>
      </c>
      <c r="C1922" s="1" t="s">
        <v>6029</v>
      </c>
      <c r="D1922">
        <v>10000</v>
      </c>
      <c r="E1922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s="9">
        <f t="shared" si="116"/>
        <v>42298.958333333328</v>
      </c>
      <c r="L1922" s="9">
        <f t="shared" si="117"/>
        <v>42270.875706018516</v>
      </c>
      <c r="M1922" t="b">
        <v>0</v>
      </c>
      <c r="N1922">
        <v>105</v>
      </c>
      <c r="O1922" t="b">
        <v>0</v>
      </c>
      <c r="P1922" t="s">
        <v>8293</v>
      </c>
      <c r="Q1922" t="s">
        <v>8318</v>
      </c>
      <c r="R1922" t="s">
        <v>8347</v>
      </c>
      <c r="S1922" s="5">
        <f t="shared" si="118"/>
        <v>43.03</v>
      </c>
      <c r="T1922" s="4">
        <f t="shared" si="119"/>
        <v>40.980952380952381</v>
      </c>
    </row>
    <row r="1923" spans="1:20" ht="30" x14ac:dyDescent="0.25">
      <c r="A1923" s="3">
        <v>1921</v>
      </c>
      <c r="B1923" s="1" t="s">
        <v>1922</v>
      </c>
      <c r="C1923" s="1" t="s">
        <v>6030</v>
      </c>
      <c r="D1923">
        <v>1500</v>
      </c>
      <c r="E1923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s="9">
        <f t="shared" ref="K1923:K1986" si="120">(((I1923/60)/60)/24)+DATE(1970,1,1)</f>
        <v>41104.221562500003</v>
      </c>
      <c r="L1923" s="9">
        <f t="shared" ref="L1923:L1986" si="121">(((J1923/60)/60)/24)+DATE(1970,1,1)</f>
        <v>41074.221562500003</v>
      </c>
      <c r="M1923" t="b">
        <v>0</v>
      </c>
      <c r="N1923">
        <v>38</v>
      </c>
      <c r="O1923" t="b">
        <v>1</v>
      </c>
      <c r="P1923" t="s">
        <v>8278</v>
      </c>
      <c r="Q1923" t="s">
        <v>8324</v>
      </c>
      <c r="R1923" t="s">
        <v>8328</v>
      </c>
      <c r="S1923" s="5">
        <f t="shared" ref="S1923:S1986" si="122">+(E1923/D1923)*100</f>
        <v>136.80000000000001</v>
      </c>
      <c r="T1923" s="4">
        <f t="shared" ref="T1923:T1986" si="123">+E1923/N1923</f>
        <v>54</v>
      </c>
    </row>
    <row r="1924" spans="1:20" ht="45" x14ac:dyDescent="0.25">
      <c r="A1924" s="3">
        <v>1922</v>
      </c>
      <c r="B1924" s="1" t="s">
        <v>1923</v>
      </c>
      <c r="C1924" s="1" t="s">
        <v>6031</v>
      </c>
      <c r="D1924">
        <v>2000</v>
      </c>
      <c r="E192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s="9">
        <f t="shared" si="120"/>
        <v>41620.255868055552</v>
      </c>
      <c r="L1924" s="9">
        <f t="shared" si="121"/>
        <v>41590.255868055552</v>
      </c>
      <c r="M1924" t="b">
        <v>0</v>
      </c>
      <c r="N1924">
        <v>64</v>
      </c>
      <c r="O1924" t="b">
        <v>1</v>
      </c>
      <c r="P1924" t="s">
        <v>8278</v>
      </c>
      <c r="Q1924" t="s">
        <v>8324</v>
      </c>
      <c r="R1924" t="s">
        <v>8328</v>
      </c>
      <c r="S1924" s="5">
        <f t="shared" si="122"/>
        <v>115.55</v>
      </c>
      <c r="T1924" s="4">
        <f t="shared" si="123"/>
        <v>36.109375</v>
      </c>
    </row>
    <row r="1925" spans="1:20" ht="45" x14ac:dyDescent="0.25">
      <c r="A1925" s="3">
        <v>1923</v>
      </c>
      <c r="B1925" s="1" t="s">
        <v>1924</v>
      </c>
      <c r="C1925" s="1" t="s">
        <v>6032</v>
      </c>
      <c r="D1925">
        <v>125</v>
      </c>
      <c r="E192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s="9">
        <f t="shared" si="120"/>
        <v>40813.207638888889</v>
      </c>
      <c r="L1925" s="9">
        <f t="shared" si="121"/>
        <v>40772.848749999997</v>
      </c>
      <c r="M1925" t="b">
        <v>0</v>
      </c>
      <c r="N1925">
        <v>13</v>
      </c>
      <c r="O1925" t="b">
        <v>1</v>
      </c>
      <c r="P1925" t="s">
        <v>8278</v>
      </c>
      <c r="Q1925" t="s">
        <v>8324</v>
      </c>
      <c r="R1925" t="s">
        <v>8328</v>
      </c>
      <c r="S1925" s="5">
        <f t="shared" si="122"/>
        <v>240.79999999999998</v>
      </c>
      <c r="T1925" s="4">
        <f t="shared" si="123"/>
        <v>23.153846153846153</v>
      </c>
    </row>
    <row r="1926" spans="1:20" ht="75" x14ac:dyDescent="0.25">
      <c r="A1926" s="3">
        <v>1924</v>
      </c>
      <c r="B1926" s="1" t="s">
        <v>1925</v>
      </c>
      <c r="C1926" s="1" t="s">
        <v>6033</v>
      </c>
      <c r="D1926">
        <v>3000</v>
      </c>
      <c r="E192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s="9">
        <f t="shared" si="120"/>
        <v>41654.814583333333</v>
      </c>
      <c r="L1926" s="9">
        <f t="shared" si="121"/>
        <v>41626.761053240742</v>
      </c>
      <c r="M1926" t="b">
        <v>0</v>
      </c>
      <c r="N1926">
        <v>33</v>
      </c>
      <c r="O1926" t="b">
        <v>1</v>
      </c>
      <c r="P1926" t="s">
        <v>8278</v>
      </c>
      <c r="Q1926" t="s">
        <v>8324</v>
      </c>
      <c r="R1926" t="s">
        <v>8328</v>
      </c>
      <c r="S1926" s="5">
        <f t="shared" si="122"/>
        <v>114.39999999999999</v>
      </c>
      <c r="T1926" s="4">
        <f t="shared" si="123"/>
        <v>104</v>
      </c>
    </row>
    <row r="1927" spans="1:20" ht="45" x14ac:dyDescent="0.25">
      <c r="A1927" s="3">
        <v>1925</v>
      </c>
      <c r="B1927" s="1" t="s">
        <v>1926</v>
      </c>
      <c r="C1927" s="1" t="s">
        <v>6034</v>
      </c>
      <c r="D1927">
        <v>1500</v>
      </c>
      <c r="E192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s="9">
        <f t="shared" si="120"/>
        <v>41558</v>
      </c>
      <c r="L1927" s="9">
        <f t="shared" si="121"/>
        <v>41535.90148148148</v>
      </c>
      <c r="M1927" t="b">
        <v>0</v>
      </c>
      <c r="N1927">
        <v>52</v>
      </c>
      <c r="O1927" t="b">
        <v>1</v>
      </c>
      <c r="P1927" t="s">
        <v>8278</v>
      </c>
      <c r="Q1927" t="s">
        <v>8324</v>
      </c>
      <c r="R1927" t="s">
        <v>8328</v>
      </c>
      <c r="S1927" s="5">
        <f t="shared" si="122"/>
        <v>110.33333333333333</v>
      </c>
      <c r="T1927" s="4">
        <f t="shared" si="123"/>
        <v>31.826923076923077</v>
      </c>
    </row>
    <row r="1928" spans="1:20" ht="60" x14ac:dyDescent="0.25">
      <c r="A1928" s="3">
        <v>1926</v>
      </c>
      <c r="B1928" s="1" t="s">
        <v>1927</v>
      </c>
      <c r="C1928" s="1" t="s">
        <v>6035</v>
      </c>
      <c r="D1928">
        <v>1500</v>
      </c>
      <c r="E192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s="9">
        <f t="shared" si="120"/>
        <v>40484.018055555556</v>
      </c>
      <c r="L1928" s="9">
        <f t="shared" si="121"/>
        <v>40456.954351851848</v>
      </c>
      <c r="M1928" t="b">
        <v>0</v>
      </c>
      <c r="N1928">
        <v>107</v>
      </c>
      <c r="O1928" t="b">
        <v>1</v>
      </c>
      <c r="P1928" t="s">
        <v>8278</v>
      </c>
      <c r="Q1928" t="s">
        <v>8324</v>
      </c>
      <c r="R1928" t="s">
        <v>8328</v>
      </c>
      <c r="S1928" s="5">
        <f t="shared" si="122"/>
        <v>195.37933333333334</v>
      </c>
      <c r="T1928" s="4">
        <f t="shared" si="123"/>
        <v>27.3896261682243</v>
      </c>
    </row>
    <row r="1929" spans="1:20" ht="15.75" x14ac:dyDescent="0.25">
      <c r="A1929" s="3">
        <v>1927</v>
      </c>
      <c r="B1929" s="1" t="s">
        <v>1928</v>
      </c>
      <c r="C1929" s="1" t="s">
        <v>6036</v>
      </c>
      <c r="D1929">
        <v>600</v>
      </c>
      <c r="E1929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s="9">
        <f t="shared" si="120"/>
        <v>40976.207638888889</v>
      </c>
      <c r="L1929" s="9">
        <f t="shared" si="121"/>
        <v>40960.861562500002</v>
      </c>
      <c r="M1929" t="b">
        <v>0</v>
      </c>
      <c r="N1929">
        <v>11</v>
      </c>
      <c r="O1929" t="b">
        <v>1</v>
      </c>
      <c r="P1929" t="s">
        <v>8278</v>
      </c>
      <c r="Q1929" t="s">
        <v>8324</v>
      </c>
      <c r="R1929" t="s">
        <v>8328</v>
      </c>
      <c r="S1929" s="5">
        <f t="shared" si="122"/>
        <v>103.33333333333334</v>
      </c>
      <c r="T1929" s="4">
        <f t="shared" si="123"/>
        <v>56.363636363636367</v>
      </c>
    </row>
    <row r="1930" spans="1:20" ht="30" x14ac:dyDescent="0.25">
      <c r="A1930" s="3">
        <v>1928</v>
      </c>
      <c r="B1930" s="1" t="s">
        <v>1929</v>
      </c>
      <c r="C1930" s="1" t="s">
        <v>6037</v>
      </c>
      <c r="D1930">
        <v>2550</v>
      </c>
      <c r="E1930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s="9">
        <f t="shared" si="120"/>
        <v>41401.648078703707</v>
      </c>
      <c r="L1930" s="9">
        <f t="shared" si="121"/>
        <v>41371.648078703707</v>
      </c>
      <c r="M1930" t="b">
        <v>0</v>
      </c>
      <c r="N1930">
        <v>34</v>
      </c>
      <c r="O1930" t="b">
        <v>1</v>
      </c>
      <c r="P1930" t="s">
        <v>8278</v>
      </c>
      <c r="Q1930" t="s">
        <v>8324</v>
      </c>
      <c r="R1930" t="s">
        <v>8328</v>
      </c>
      <c r="S1930" s="5">
        <f t="shared" si="122"/>
        <v>103.1372549019608</v>
      </c>
      <c r="T1930" s="4">
        <f t="shared" si="123"/>
        <v>77.352941176470594</v>
      </c>
    </row>
    <row r="1931" spans="1:20" ht="45" x14ac:dyDescent="0.25">
      <c r="A1931" s="3">
        <v>1929</v>
      </c>
      <c r="B1931" s="1" t="s">
        <v>1930</v>
      </c>
      <c r="C1931" s="1" t="s">
        <v>6038</v>
      </c>
      <c r="D1931">
        <v>3200</v>
      </c>
      <c r="E1931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s="9">
        <f t="shared" si="120"/>
        <v>40729.021597222221</v>
      </c>
      <c r="L1931" s="9">
        <f t="shared" si="121"/>
        <v>40687.021597222221</v>
      </c>
      <c r="M1931" t="b">
        <v>0</v>
      </c>
      <c r="N1931">
        <v>75</v>
      </c>
      <c r="O1931" t="b">
        <v>1</v>
      </c>
      <c r="P1931" t="s">
        <v>8278</v>
      </c>
      <c r="Q1931" t="s">
        <v>8324</v>
      </c>
      <c r="R1931" t="s">
        <v>8328</v>
      </c>
      <c r="S1931" s="5">
        <f t="shared" si="122"/>
        <v>100.3125</v>
      </c>
      <c r="T1931" s="4">
        <f t="shared" si="123"/>
        <v>42.8</v>
      </c>
    </row>
    <row r="1932" spans="1:20" ht="30" x14ac:dyDescent="0.25">
      <c r="A1932" s="3">
        <v>1930</v>
      </c>
      <c r="B1932" s="1" t="s">
        <v>1931</v>
      </c>
      <c r="C1932" s="1" t="s">
        <v>6039</v>
      </c>
      <c r="D1932">
        <v>1000</v>
      </c>
      <c r="E1932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s="9">
        <f t="shared" si="120"/>
        <v>41462.558819444443</v>
      </c>
      <c r="L1932" s="9">
        <f t="shared" si="121"/>
        <v>41402.558819444443</v>
      </c>
      <c r="M1932" t="b">
        <v>0</v>
      </c>
      <c r="N1932">
        <v>26</v>
      </c>
      <c r="O1932" t="b">
        <v>1</v>
      </c>
      <c r="P1932" t="s">
        <v>8278</v>
      </c>
      <c r="Q1932" t="s">
        <v>8324</v>
      </c>
      <c r="R1932" t="s">
        <v>8328</v>
      </c>
      <c r="S1932" s="5">
        <f t="shared" si="122"/>
        <v>127</v>
      </c>
      <c r="T1932" s="4">
        <f t="shared" si="123"/>
        <v>48.846153846153847</v>
      </c>
    </row>
    <row r="1933" spans="1:20" ht="45" x14ac:dyDescent="0.25">
      <c r="A1933" s="3">
        <v>1931</v>
      </c>
      <c r="B1933" s="1" t="s">
        <v>1932</v>
      </c>
      <c r="C1933" s="1" t="s">
        <v>6040</v>
      </c>
      <c r="D1933">
        <v>2000</v>
      </c>
      <c r="E1933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s="9">
        <f t="shared" si="120"/>
        <v>41051.145833333336</v>
      </c>
      <c r="L1933" s="9">
        <f t="shared" si="121"/>
        <v>41037.892465277779</v>
      </c>
      <c r="M1933" t="b">
        <v>0</v>
      </c>
      <c r="N1933">
        <v>50</v>
      </c>
      <c r="O1933" t="b">
        <v>1</v>
      </c>
      <c r="P1933" t="s">
        <v>8278</v>
      </c>
      <c r="Q1933" t="s">
        <v>8324</v>
      </c>
      <c r="R1933" t="s">
        <v>8328</v>
      </c>
      <c r="S1933" s="5">
        <f t="shared" si="122"/>
        <v>120.601</v>
      </c>
      <c r="T1933" s="4">
        <f t="shared" si="123"/>
        <v>48.240400000000001</v>
      </c>
    </row>
    <row r="1934" spans="1:20" ht="60" x14ac:dyDescent="0.25">
      <c r="A1934" s="3">
        <v>1932</v>
      </c>
      <c r="B1934" s="1" t="s">
        <v>1933</v>
      </c>
      <c r="C1934" s="1" t="s">
        <v>6041</v>
      </c>
      <c r="D1934">
        <v>5250</v>
      </c>
      <c r="E193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s="9">
        <f t="shared" si="120"/>
        <v>40932.809872685182</v>
      </c>
      <c r="L1934" s="9">
        <f t="shared" si="121"/>
        <v>40911.809872685182</v>
      </c>
      <c r="M1934" t="b">
        <v>0</v>
      </c>
      <c r="N1934">
        <v>80</v>
      </c>
      <c r="O1934" t="b">
        <v>1</v>
      </c>
      <c r="P1934" t="s">
        <v>8278</v>
      </c>
      <c r="Q1934" t="s">
        <v>8324</v>
      </c>
      <c r="R1934" t="s">
        <v>8328</v>
      </c>
      <c r="S1934" s="5">
        <f t="shared" si="122"/>
        <v>106.99047619047619</v>
      </c>
      <c r="T1934" s="4">
        <f t="shared" si="123"/>
        <v>70.212500000000006</v>
      </c>
    </row>
    <row r="1935" spans="1:20" ht="60" x14ac:dyDescent="0.25">
      <c r="A1935" s="3">
        <v>1933</v>
      </c>
      <c r="B1935" s="1" t="s">
        <v>1934</v>
      </c>
      <c r="C1935" s="1" t="s">
        <v>6042</v>
      </c>
      <c r="D1935">
        <v>6000</v>
      </c>
      <c r="E193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s="9">
        <f t="shared" si="120"/>
        <v>41909.130868055552</v>
      </c>
      <c r="L1935" s="9">
        <f t="shared" si="121"/>
        <v>41879.130868055552</v>
      </c>
      <c r="M1935" t="b">
        <v>0</v>
      </c>
      <c r="N1935">
        <v>110</v>
      </c>
      <c r="O1935" t="b">
        <v>1</v>
      </c>
      <c r="P1935" t="s">
        <v>8278</v>
      </c>
      <c r="Q1935" t="s">
        <v>8324</v>
      </c>
      <c r="R1935" t="s">
        <v>8328</v>
      </c>
      <c r="S1935" s="5">
        <f t="shared" si="122"/>
        <v>172.43333333333334</v>
      </c>
      <c r="T1935" s="4">
        <f t="shared" si="123"/>
        <v>94.054545454545448</v>
      </c>
    </row>
    <row r="1936" spans="1:20" ht="60" x14ac:dyDescent="0.25">
      <c r="A1936" s="3">
        <v>1934</v>
      </c>
      <c r="B1936" s="1" t="s">
        <v>1935</v>
      </c>
      <c r="C1936" s="1" t="s">
        <v>6043</v>
      </c>
      <c r="D1936">
        <v>5000</v>
      </c>
      <c r="E193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s="9">
        <f t="shared" si="120"/>
        <v>40902.208333333336</v>
      </c>
      <c r="L1936" s="9">
        <f t="shared" si="121"/>
        <v>40865.867141203707</v>
      </c>
      <c r="M1936" t="b">
        <v>0</v>
      </c>
      <c r="N1936">
        <v>77</v>
      </c>
      <c r="O1936" t="b">
        <v>1</v>
      </c>
      <c r="P1936" t="s">
        <v>8278</v>
      </c>
      <c r="Q1936" t="s">
        <v>8324</v>
      </c>
      <c r="R1936" t="s">
        <v>8328</v>
      </c>
      <c r="S1936" s="5">
        <f t="shared" si="122"/>
        <v>123.61999999999999</v>
      </c>
      <c r="T1936" s="4">
        <f t="shared" si="123"/>
        <v>80.272727272727266</v>
      </c>
    </row>
    <row r="1937" spans="1:20" ht="60" x14ac:dyDescent="0.25">
      <c r="A1937" s="3">
        <v>1935</v>
      </c>
      <c r="B1937" s="1" t="s">
        <v>1936</v>
      </c>
      <c r="C1937" s="1" t="s">
        <v>6044</v>
      </c>
      <c r="D1937">
        <v>2500</v>
      </c>
      <c r="E193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s="9">
        <f t="shared" si="120"/>
        <v>41811.207638888889</v>
      </c>
      <c r="L1937" s="9">
        <f t="shared" si="121"/>
        <v>41773.932534722226</v>
      </c>
      <c r="M1937" t="b">
        <v>0</v>
      </c>
      <c r="N1937">
        <v>50</v>
      </c>
      <c r="O1937" t="b">
        <v>1</v>
      </c>
      <c r="P1937" t="s">
        <v>8278</v>
      </c>
      <c r="Q1937" t="s">
        <v>8324</v>
      </c>
      <c r="R1937" t="s">
        <v>8328</v>
      </c>
      <c r="S1937" s="5">
        <f t="shared" si="122"/>
        <v>108.4</v>
      </c>
      <c r="T1937" s="4">
        <f t="shared" si="123"/>
        <v>54.2</v>
      </c>
    </row>
    <row r="1938" spans="1:20" ht="60" x14ac:dyDescent="0.25">
      <c r="A1938" s="3">
        <v>1936</v>
      </c>
      <c r="B1938" s="1" t="s">
        <v>1937</v>
      </c>
      <c r="C1938" s="1" t="s">
        <v>6045</v>
      </c>
      <c r="D1938">
        <v>7500</v>
      </c>
      <c r="E193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s="9">
        <f t="shared" si="120"/>
        <v>40883.249305555553</v>
      </c>
      <c r="L1938" s="9">
        <f t="shared" si="121"/>
        <v>40852.889699074076</v>
      </c>
      <c r="M1938" t="b">
        <v>0</v>
      </c>
      <c r="N1938">
        <v>145</v>
      </c>
      <c r="O1938" t="b">
        <v>1</v>
      </c>
      <c r="P1938" t="s">
        <v>8278</v>
      </c>
      <c r="Q1938" t="s">
        <v>8324</v>
      </c>
      <c r="R1938" t="s">
        <v>8328</v>
      </c>
      <c r="S1938" s="5">
        <f t="shared" si="122"/>
        <v>116.52013333333333</v>
      </c>
      <c r="T1938" s="4">
        <f t="shared" si="123"/>
        <v>60.26903448275862</v>
      </c>
    </row>
    <row r="1939" spans="1:20" ht="45" x14ac:dyDescent="0.25">
      <c r="A1939" s="3">
        <v>1937</v>
      </c>
      <c r="B1939" s="1" t="s">
        <v>1938</v>
      </c>
      <c r="C1939" s="1" t="s">
        <v>6046</v>
      </c>
      <c r="D1939">
        <v>600</v>
      </c>
      <c r="E1939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s="9">
        <f t="shared" si="120"/>
        <v>41075.165972222225</v>
      </c>
      <c r="L1939" s="9">
        <f t="shared" si="121"/>
        <v>41059.118993055556</v>
      </c>
      <c r="M1939" t="b">
        <v>0</v>
      </c>
      <c r="N1939">
        <v>29</v>
      </c>
      <c r="O1939" t="b">
        <v>1</v>
      </c>
      <c r="P1939" t="s">
        <v>8278</v>
      </c>
      <c r="Q1939" t="s">
        <v>8324</v>
      </c>
      <c r="R1939" t="s">
        <v>8328</v>
      </c>
      <c r="S1939" s="5">
        <f t="shared" si="122"/>
        <v>187.245</v>
      </c>
      <c r="T1939" s="4">
        <f t="shared" si="123"/>
        <v>38.740344827586206</v>
      </c>
    </row>
    <row r="1940" spans="1:20" ht="60" x14ac:dyDescent="0.25">
      <c r="A1940" s="3">
        <v>1938</v>
      </c>
      <c r="B1940" s="1" t="s">
        <v>1939</v>
      </c>
      <c r="C1940" s="1" t="s">
        <v>6047</v>
      </c>
      <c r="D1940">
        <v>15000</v>
      </c>
      <c r="E1940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s="9">
        <f t="shared" si="120"/>
        <v>41457.208333333336</v>
      </c>
      <c r="L1940" s="9">
        <f t="shared" si="121"/>
        <v>41426.259618055556</v>
      </c>
      <c r="M1940" t="b">
        <v>0</v>
      </c>
      <c r="N1940">
        <v>114</v>
      </c>
      <c r="O1940" t="b">
        <v>1</v>
      </c>
      <c r="P1940" t="s">
        <v>8278</v>
      </c>
      <c r="Q1940" t="s">
        <v>8324</v>
      </c>
      <c r="R1940" t="s">
        <v>8328</v>
      </c>
      <c r="S1940" s="5">
        <f t="shared" si="122"/>
        <v>115.93333333333334</v>
      </c>
      <c r="T1940" s="4">
        <f t="shared" si="123"/>
        <v>152.54385964912279</v>
      </c>
    </row>
    <row r="1941" spans="1:20" ht="60" x14ac:dyDescent="0.25">
      <c r="A1941" s="3">
        <v>1939</v>
      </c>
      <c r="B1941" s="1" t="s">
        <v>1940</v>
      </c>
      <c r="C1941" s="1" t="s">
        <v>6048</v>
      </c>
      <c r="D1941">
        <v>10000</v>
      </c>
      <c r="E1941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s="9">
        <f t="shared" si="120"/>
        <v>41343.943379629629</v>
      </c>
      <c r="L1941" s="9">
        <f t="shared" si="121"/>
        <v>41313.985046296293</v>
      </c>
      <c r="M1941" t="b">
        <v>0</v>
      </c>
      <c r="N1941">
        <v>96</v>
      </c>
      <c r="O1941" t="b">
        <v>1</v>
      </c>
      <c r="P1941" t="s">
        <v>8278</v>
      </c>
      <c r="Q1941" t="s">
        <v>8324</v>
      </c>
      <c r="R1941" t="s">
        <v>8328</v>
      </c>
      <c r="S1941" s="5">
        <f t="shared" si="122"/>
        <v>110.7</v>
      </c>
      <c r="T1941" s="4">
        <f t="shared" si="123"/>
        <v>115.3125</v>
      </c>
    </row>
    <row r="1942" spans="1:20" ht="45" x14ac:dyDescent="0.25">
      <c r="A1942" s="3">
        <v>1940</v>
      </c>
      <c r="B1942" s="1" t="s">
        <v>1941</v>
      </c>
      <c r="C1942" s="1" t="s">
        <v>6049</v>
      </c>
      <c r="D1942">
        <v>650</v>
      </c>
      <c r="E1942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s="9">
        <f t="shared" si="120"/>
        <v>40709.165972222225</v>
      </c>
      <c r="L1942" s="9">
        <f t="shared" si="121"/>
        <v>40670.507326388892</v>
      </c>
      <c r="M1942" t="b">
        <v>0</v>
      </c>
      <c r="N1942">
        <v>31</v>
      </c>
      <c r="O1942" t="b">
        <v>1</v>
      </c>
      <c r="P1942" t="s">
        <v>8278</v>
      </c>
      <c r="Q1942" t="s">
        <v>8324</v>
      </c>
      <c r="R1942" t="s">
        <v>8328</v>
      </c>
      <c r="S1942" s="5">
        <f t="shared" si="122"/>
        <v>170.92307692307693</v>
      </c>
      <c r="T1942" s="4">
        <f t="shared" si="123"/>
        <v>35.838709677419352</v>
      </c>
    </row>
    <row r="1943" spans="1:20" ht="60" x14ac:dyDescent="0.25">
      <c r="A1943" s="3">
        <v>1941</v>
      </c>
      <c r="B1943" s="1" t="s">
        <v>1942</v>
      </c>
      <c r="C1943" s="1" t="s">
        <v>6050</v>
      </c>
      <c r="D1943">
        <v>250000</v>
      </c>
      <c r="E1943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s="9">
        <f t="shared" si="120"/>
        <v>41774.290868055556</v>
      </c>
      <c r="L1943" s="9">
        <f t="shared" si="121"/>
        <v>41744.290868055556</v>
      </c>
      <c r="M1943" t="b">
        <v>1</v>
      </c>
      <c r="N1943">
        <v>4883</v>
      </c>
      <c r="O1943" t="b">
        <v>1</v>
      </c>
      <c r="P1943" t="s">
        <v>8294</v>
      </c>
      <c r="Q1943" t="s">
        <v>8318</v>
      </c>
      <c r="R1943" t="s">
        <v>8348</v>
      </c>
      <c r="S1943" s="5">
        <f t="shared" si="122"/>
        <v>126.11835600000001</v>
      </c>
      <c r="T1943" s="4">
        <f t="shared" si="123"/>
        <v>64.570118779438872</v>
      </c>
    </row>
    <row r="1944" spans="1:20" ht="60" x14ac:dyDescent="0.25">
      <c r="A1944" s="3">
        <v>1942</v>
      </c>
      <c r="B1944" s="1" t="s">
        <v>1943</v>
      </c>
      <c r="C1944" s="1" t="s">
        <v>6051</v>
      </c>
      <c r="D1944">
        <v>6000</v>
      </c>
      <c r="E194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s="9">
        <f t="shared" si="120"/>
        <v>40728.828009259261</v>
      </c>
      <c r="L1944" s="9">
        <f t="shared" si="121"/>
        <v>40638.828009259261</v>
      </c>
      <c r="M1944" t="b">
        <v>1</v>
      </c>
      <c r="N1944">
        <v>95</v>
      </c>
      <c r="O1944" t="b">
        <v>1</v>
      </c>
      <c r="P1944" t="s">
        <v>8294</v>
      </c>
      <c r="Q1944" t="s">
        <v>8318</v>
      </c>
      <c r="R1944" t="s">
        <v>8348</v>
      </c>
      <c r="S1944" s="5">
        <f t="shared" si="122"/>
        <v>138.44033333333334</v>
      </c>
      <c r="T1944" s="4">
        <f t="shared" si="123"/>
        <v>87.436000000000007</v>
      </c>
    </row>
    <row r="1945" spans="1:20" ht="45" x14ac:dyDescent="0.25">
      <c r="A1945" s="3">
        <v>1943</v>
      </c>
      <c r="B1945" s="1" t="s">
        <v>1944</v>
      </c>
      <c r="C1945" s="1" t="s">
        <v>6052</v>
      </c>
      <c r="D1945">
        <v>10000</v>
      </c>
      <c r="E194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s="9">
        <f t="shared" si="120"/>
        <v>42593.269861111112</v>
      </c>
      <c r="L1945" s="9">
        <f t="shared" si="121"/>
        <v>42548.269861111112</v>
      </c>
      <c r="M1945" t="b">
        <v>1</v>
      </c>
      <c r="N1945">
        <v>2478</v>
      </c>
      <c r="O1945" t="b">
        <v>1</v>
      </c>
      <c r="P1945" t="s">
        <v>8294</v>
      </c>
      <c r="Q1945" t="s">
        <v>8318</v>
      </c>
      <c r="R1945" t="s">
        <v>8348</v>
      </c>
      <c r="S1945" s="5">
        <f t="shared" si="122"/>
        <v>1705.2499999999998</v>
      </c>
      <c r="T1945" s="4">
        <f t="shared" si="123"/>
        <v>68.815577078288939</v>
      </c>
    </row>
    <row r="1946" spans="1:20" ht="60" x14ac:dyDescent="0.25">
      <c r="A1946" s="3">
        <v>1944</v>
      </c>
      <c r="B1946" s="1" t="s">
        <v>1945</v>
      </c>
      <c r="C1946" s="1" t="s">
        <v>6053</v>
      </c>
      <c r="D1946">
        <v>40000</v>
      </c>
      <c r="E194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s="9">
        <f t="shared" si="120"/>
        <v>41760.584374999999</v>
      </c>
      <c r="L1946" s="9">
        <f t="shared" si="121"/>
        <v>41730.584374999999</v>
      </c>
      <c r="M1946" t="b">
        <v>1</v>
      </c>
      <c r="N1946">
        <v>1789</v>
      </c>
      <c r="O1946" t="b">
        <v>1</v>
      </c>
      <c r="P1946" t="s">
        <v>8294</v>
      </c>
      <c r="Q1946" t="s">
        <v>8318</v>
      </c>
      <c r="R1946" t="s">
        <v>8348</v>
      </c>
      <c r="S1946" s="5">
        <f t="shared" si="122"/>
        <v>788.05550000000005</v>
      </c>
      <c r="T1946" s="4">
        <f t="shared" si="123"/>
        <v>176.200223588597</v>
      </c>
    </row>
    <row r="1947" spans="1:20" ht="45" x14ac:dyDescent="0.25">
      <c r="A1947" s="3">
        <v>1945</v>
      </c>
      <c r="B1947" s="1" t="s">
        <v>1946</v>
      </c>
      <c r="C1947" s="1" t="s">
        <v>6054</v>
      </c>
      <c r="D1947">
        <v>100000</v>
      </c>
      <c r="E194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s="9">
        <f t="shared" si="120"/>
        <v>42197.251828703709</v>
      </c>
      <c r="L1947" s="9">
        <f t="shared" si="121"/>
        <v>42157.251828703709</v>
      </c>
      <c r="M1947" t="b">
        <v>1</v>
      </c>
      <c r="N1947">
        <v>680</v>
      </c>
      <c r="O1947" t="b">
        <v>1</v>
      </c>
      <c r="P1947" t="s">
        <v>8294</v>
      </c>
      <c r="Q1947" t="s">
        <v>8318</v>
      </c>
      <c r="R1947" t="s">
        <v>8348</v>
      </c>
      <c r="S1947" s="5">
        <f t="shared" si="122"/>
        <v>348.01799999999997</v>
      </c>
      <c r="T1947" s="4">
        <f t="shared" si="123"/>
        <v>511.79117647058825</v>
      </c>
    </row>
    <row r="1948" spans="1:20" ht="60" x14ac:dyDescent="0.25">
      <c r="A1948" s="3">
        <v>1946</v>
      </c>
      <c r="B1948" s="1" t="s">
        <v>1947</v>
      </c>
      <c r="C1948" s="1" t="s">
        <v>6055</v>
      </c>
      <c r="D1948">
        <v>7500</v>
      </c>
      <c r="E194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s="9">
        <f t="shared" si="120"/>
        <v>41749.108344907407</v>
      </c>
      <c r="L1948" s="9">
        <f t="shared" si="121"/>
        <v>41689.150011574071</v>
      </c>
      <c r="M1948" t="b">
        <v>1</v>
      </c>
      <c r="N1948">
        <v>70</v>
      </c>
      <c r="O1948" t="b">
        <v>1</v>
      </c>
      <c r="P1948" t="s">
        <v>8294</v>
      </c>
      <c r="Q1948" t="s">
        <v>8318</v>
      </c>
      <c r="R1948" t="s">
        <v>8348</v>
      </c>
      <c r="S1948" s="5">
        <f t="shared" si="122"/>
        <v>149.74666666666667</v>
      </c>
      <c r="T1948" s="4">
        <f t="shared" si="123"/>
        <v>160.44285714285715</v>
      </c>
    </row>
    <row r="1949" spans="1:20" ht="60" x14ac:dyDescent="0.25">
      <c r="A1949" s="3">
        <v>1947</v>
      </c>
      <c r="B1949" s="1" t="s">
        <v>1948</v>
      </c>
      <c r="C1949" s="1" t="s">
        <v>6056</v>
      </c>
      <c r="D1949">
        <v>800</v>
      </c>
      <c r="E1949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s="9">
        <f t="shared" si="120"/>
        <v>40140.249305555553</v>
      </c>
      <c r="L1949" s="9">
        <f t="shared" si="121"/>
        <v>40102.918055555558</v>
      </c>
      <c r="M1949" t="b">
        <v>1</v>
      </c>
      <c r="N1949">
        <v>23</v>
      </c>
      <c r="O1949" t="b">
        <v>1</v>
      </c>
      <c r="P1949" t="s">
        <v>8294</v>
      </c>
      <c r="Q1949" t="s">
        <v>8318</v>
      </c>
      <c r="R1949" t="s">
        <v>8348</v>
      </c>
      <c r="S1949" s="5">
        <f t="shared" si="122"/>
        <v>100.63375000000001</v>
      </c>
      <c r="T1949" s="4">
        <f t="shared" si="123"/>
        <v>35.003043478260871</v>
      </c>
    </row>
    <row r="1950" spans="1:20" ht="30" x14ac:dyDescent="0.25">
      <c r="A1950" s="3">
        <v>1948</v>
      </c>
      <c r="B1950" s="1" t="s">
        <v>1949</v>
      </c>
      <c r="C1950" s="1" t="s">
        <v>6057</v>
      </c>
      <c r="D1950">
        <v>100000</v>
      </c>
      <c r="E1950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s="9">
        <f t="shared" si="120"/>
        <v>42527.709722222222</v>
      </c>
      <c r="L1950" s="9">
        <f t="shared" si="121"/>
        <v>42473.604270833333</v>
      </c>
      <c r="M1950" t="b">
        <v>1</v>
      </c>
      <c r="N1950">
        <v>4245</v>
      </c>
      <c r="O1950" t="b">
        <v>1</v>
      </c>
      <c r="P1950" t="s">
        <v>8294</v>
      </c>
      <c r="Q1950" t="s">
        <v>8318</v>
      </c>
      <c r="R1950" t="s">
        <v>8348</v>
      </c>
      <c r="S1950" s="5">
        <f t="shared" si="122"/>
        <v>800.21100000000001</v>
      </c>
      <c r="T1950" s="4">
        <f t="shared" si="123"/>
        <v>188.50671378091872</v>
      </c>
    </row>
    <row r="1951" spans="1:20" ht="45" x14ac:dyDescent="0.25">
      <c r="A1951" s="3">
        <v>1949</v>
      </c>
      <c r="B1951" s="1" t="s">
        <v>1950</v>
      </c>
      <c r="C1951" s="1" t="s">
        <v>6058</v>
      </c>
      <c r="D1951">
        <v>50000</v>
      </c>
      <c r="E1951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s="9">
        <f t="shared" si="120"/>
        <v>41830.423043981478</v>
      </c>
      <c r="L1951" s="9">
        <f t="shared" si="121"/>
        <v>41800.423043981478</v>
      </c>
      <c r="M1951" t="b">
        <v>1</v>
      </c>
      <c r="N1951">
        <v>943</v>
      </c>
      <c r="O1951" t="b">
        <v>1</v>
      </c>
      <c r="P1951" t="s">
        <v>8294</v>
      </c>
      <c r="Q1951" t="s">
        <v>8318</v>
      </c>
      <c r="R1951" t="s">
        <v>8348</v>
      </c>
      <c r="S1951" s="5">
        <f t="shared" si="122"/>
        <v>106.00260000000002</v>
      </c>
      <c r="T1951" s="4">
        <f t="shared" si="123"/>
        <v>56.204984093319197</v>
      </c>
    </row>
    <row r="1952" spans="1:20" ht="45" x14ac:dyDescent="0.25">
      <c r="A1952" s="3">
        <v>1950</v>
      </c>
      <c r="B1952" s="1" t="s">
        <v>1951</v>
      </c>
      <c r="C1952" s="1" t="s">
        <v>6059</v>
      </c>
      <c r="D1952">
        <v>48000</v>
      </c>
      <c r="E1952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s="9">
        <f t="shared" si="120"/>
        <v>40655.181400462963</v>
      </c>
      <c r="L1952" s="9">
        <f t="shared" si="121"/>
        <v>40624.181400462963</v>
      </c>
      <c r="M1952" t="b">
        <v>1</v>
      </c>
      <c r="N1952">
        <v>1876</v>
      </c>
      <c r="O1952" t="b">
        <v>1</v>
      </c>
      <c r="P1952" t="s">
        <v>8294</v>
      </c>
      <c r="Q1952" t="s">
        <v>8318</v>
      </c>
      <c r="R1952" t="s">
        <v>8348</v>
      </c>
      <c r="S1952" s="5">
        <f t="shared" si="122"/>
        <v>200.51866666666669</v>
      </c>
      <c r="T1952" s="4">
        <f t="shared" si="123"/>
        <v>51.3054157782516</v>
      </c>
    </row>
    <row r="1953" spans="1:20" ht="60" x14ac:dyDescent="0.25">
      <c r="A1953" s="3">
        <v>1951</v>
      </c>
      <c r="B1953" s="1" t="s">
        <v>1952</v>
      </c>
      <c r="C1953" s="1" t="s">
        <v>6060</v>
      </c>
      <c r="D1953">
        <v>50000</v>
      </c>
      <c r="E1953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s="9">
        <f t="shared" si="120"/>
        <v>42681.462233796294</v>
      </c>
      <c r="L1953" s="9">
        <f t="shared" si="121"/>
        <v>42651.420567129629</v>
      </c>
      <c r="M1953" t="b">
        <v>1</v>
      </c>
      <c r="N1953">
        <v>834</v>
      </c>
      <c r="O1953" t="b">
        <v>1</v>
      </c>
      <c r="P1953" t="s">
        <v>8294</v>
      </c>
      <c r="Q1953" t="s">
        <v>8318</v>
      </c>
      <c r="R1953" t="s">
        <v>8348</v>
      </c>
      <c r="S1953" s="5">
        <f t="shared" si="122"/>
        <v>212.44399999999999</v>
      </c>
      <c r="T1953" s="4">
        <f t="shared" si="123"/>
        <v>127.36450839328538</v>
      </c>
    </row>
    <row r="1954" spans="1:20" ht="60" x14ac:dyDescent="0.25">
      <c r="A1954" s="3">
        <v>1952</v>
      </c>
      <c r="B1954" s="1" t="s">
        <v>1953</v>
      </c>
      <c r="C1954" s="1" t="s">
        <v>6061</v>
      </c>
      <c r="D1954">
        <v>35000</v>
      </c>
      <c r="E195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s="9">
        <f t="shared" si="120"/>
        <v>41563.60665509259</v>
      </c>
      <c r="L1954" s="9">
        <f t="shared" si="121"/>
        <v>41526.60665509259</v>
      </c>
      <c r="M1954" t="b">
        <v>1</v>
      </c>
      <c r="N1954">
        <v>682</v>
      </c>
      <c r="O1954" t="b">
        <v>1</v>
      </c>
      <c r="P1954" t="s">
        <v>8294</v>
      </c>
      <c r="Q1954" t="s">
        <v>8318</v>
      </c>
      <c r="R1954" t="s">
        <v>8348</v>
      </c>
      <c r="S1954" s="5">
        <f t="shared" si="122"/>
        <v>198.47237142857145</v>
      </c>
      <c r="T1954" s="4">
        <f t="shared" si="123"/>
        <v>101.85532258064516</v>
      </c>
    </row>
    <row r="1955" spans="1:20" ht="45" x14ac:dyDescent="0.25">
      <c r="A1955" s="3">
        <v>1953</v>
      </c>
      <c r="B1955" s="1" t="s">
        <v>1954</v>
      </c>
      <c r="C1955" s="1" t="s">
        <v>6062</v>
      </c>
      <c r="D1955">
        <v>15000</v>
      </c>
      <c r="E195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s="9">
        <f t="shared" si="120"/>
        <v>40970.125</v>
      </c>
      <c r="L1955" s="9">
        <f t="shared" si="121"/>
        <v>40941.199826388889</v>
      </c>
      <c r="M1955" t="b">
        <v>1</v>
      </c>
      <c r="N1955">
        <v>147</v>
      </c>
      <c r="O1955" t="b">
        <v>1</v>
      </c>
      <c r="P1955" t="s">
        <v>8294</v>
      </c>
      <c r="Q1955" t="s">
        <v>8318</v>
      </c>
      <c r="R1955" t="s">
        <v>8348</v>
      </c>
      <c r="S1955" s="5">
        <f t="shared" si="122"/>
        <v>225.94666666666666</v>
      </c>
      <c r="T1955" s="4">
        <f t="shared" si="123"/>
        <v>230.55782312925169</v>
      </c>
    </row>
    <row r="1956" spans="1:20" ht="30" x14ac:dyDescent="0.25">
      <c r="A1956" s="3">
        <v>1954</v>
      </c>
      <c r="B1956" s="1" t="s">
        <v>1955</v>
      </c>
      <c r="C1956" s="1" t="s">
        <v>6063</v>
      </c>
      <c r="D1956">
        <v>50000</v>
      </c>
      <c r="E195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s="9">
        <f t="shared" si="120"/>
        <v>42441.208333333328</v>
      </c>
      <c r="L1956" s="9">
        <f t="shared" si="121"/>
        <v>42394.580740740741</v>
      </c>
      <c r="M1956" t="b">
        <v>1</v>
      </c>
      <c r="N1956">
        <v>415</v>
      </c>
      <c r="O1956" t="b">
        <v>1</v>
      </c>
      <c r="P1956" t="s">
        <v>8294</v>
      </c>
      <c r="Q1956" t="s">
        <v>8318</v>
      </c>
      <c r="R1956" t="s">
        <v>8348</v>
      </c>
      <c r="S1956" s="5">
        <f t="shared" si="122"/>
        <v>698.94800000000009</v>
      </c>
      <c r="T1956" s="4">
        <f t="shared" si="123"/>
        <v>842.10602409638557</v>
      </c>
    </row>
    <row r="1957" spans="1:20" ht="60" x14ac:dyDescent="0.25">
      <c r="A1957" s="3">
        <v>1955</v>
      </c>
      <c r="B1957" s="1" t="s">
        <v>1956</v>
      </c>
      <c r="C1957" s="1" t="s">
        <v>6064</v>
      </c>
      <c r="D1957">
        <v>42000</v>
      </c>
      <c r="E195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s="9">
        <f t="shared" si="120"/>
        <v>41052.791666666664</v>
      </c>
      <c r="L1957" s="9">
        <f t="shared" si="121"/>
        <v>41020.271770833337</v>
      </c>
      <c r="M1957" t="b">
        <v>1</v>
      </c>
      <c r="N1957">
        <v>290</v>
      </c>
      <c r="O1957" t="b">
        <v>1</v>
      </c>
      <c r="P1957" t="s">
        <v>8294</v>
      </c>
      <c r="Q1957" t="s">
        <v>8318</v>
      </c>
      <c r="R1957" t="s">
        <v>8348</v>
      </c>
      <c r="S1957" s="5">
        <f t="shared" si="122"/>
        <v>398.59528571428569</v>
      </c>
      <c r="T1957" s="4">
        <f t="shared" si="123"/>
        <v>577.27593103448271</v>
      </c>
    </row>
    <row r="1958" spans="1:20" ht="60" x14ac:dyDescent="0.25">
      <c r="A1958" s="3">
        <v>1956</v>
      </c>
      <c r="B1958" s="1" t="s">
        <v>1957</v>
      </c>
      <c r="C1958" s="1" t="s">
        <v>6065</v>
      </c>
      <c r="D1958">
        <v>60000</v>
      </c>
      <c r="E195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s="9">
        <f t="shared" si="120"/>
        <v>42112.882002314815</v>
      </c>
      <c r="L1958" s="9">
        <f t="shared" si="121"/>
        <v>42067.923668981486</v>
      </c>
      <c r="M1958" t="b">
        <v>1</v>
      </c>
      <c r="N1958">
        <v>365</v>
      </c>
      <c r="O1958" t="b">
        <v>1</v>
      </c>
      <c r="P1958" t="s">
        <v>8294</v>
      </c>
      <c r="Q1958" t="s">
        <v>8318</v>
      </c>
      <c r="R1958" t="s">
        <v>8348</v>
      </c>
      <c r="S1958" s="5">
        <f t="shared" si="122"/>
        <v>294.0333333333333</v>
      </c>
      <c r="T1958" s="4">
        <f t="shared" si="123"/>
        <v>483.34246575342468</v>
      </c>
    </row>
    <row r="1959" spans="1:20" ht="30" x14ac:dyDescent="0.25">
      <c r="A1959" s="3">
        <v>1957</v>
      </c>
      <c r="B1959" s="1" t="s">
        <v>1958</v>
      </c>
      <c r="C1959" s="1" t="s">
        <v>6066</v>
      </c>
      <c r="D1959">
        <v>30000</v>
      </c>
      <c r="E1959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s="9">
        <f t="shared" si="120"/>
        <v>41209.098530092589</v>
      </c>
      <c r="L1959" s="9">
        <f t="shared" si="121"/>
        <v>41179.098530092589</v>
      </c>
      <c r="M1959" t="b">
        <v>1</v>
      </c>
      <c r="N1959">
        <v>660</v>
      </c>
      <c r="O1959" t="b">
        <v>1</v>
      </c>
      <c r="P1959" t="s">
        <v>8294</v>
      </c>
      <c r="Q1959" t="s">
        <v>8318</v>
      </c>
      <c r="R1959" t="s">
        <v>8348</v>
      </c>
      <c r="S1959" s="5">
        <f t="shared" si="122"/>
        <v>167.50470000000001</v>
      </c>
      <c r="T1959" s="4">
        <f t="shared" si="123"/>
        <v>76.138500000000008</v>
      </c>
    </row>
    <row r="1960" spans="1:20" ht="60" x14ac:dyDescent="0.25">
      <c r="A1960" s="3">
        <v>1958</v>
      </c>
      <c r="B1960" s="1" t="s">
        <v>1959</v>
      </c>
      <c r="C1960" s="1" t="s">
        <v>6067</v>
      </c>
      <c r="D1960">
        <v>7000</v>
      </c>
      <c r="E1960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s="9">
        <f t="shared" si="120"/>
        <v>41356.94630787037</v>
      </c>
      <c r="L1960" s="9">
        <f t="shared" si="121"/>
        <v>41326.987974537034</v>
      </c>
      <c r="M1960" t="b">
        <v>1</v>
      </c>
      <c r="N1960">
        <v>1356</v>
      </c>
      <c r="O1960" t="b">
        <v>1</v>
      </c>
      <c r="P1960" t="s">
        <v>8294</v>
      </c>
      <c r="Q1960" t="s">
        <v>8318</v>
      </c>
      <c r="R1960" t="s">
        <v>8348</v>
      </c>
      <c r="S1960" s="5">
        <f t="shared" si="122"/>
        <v>1435.5717142857143</v>
      </c>
      <c r="T1960" s="4">
        <f t="shared" si="123"/>
        <v>74.107684365781708</v>
      </c>
    </row>
    <row r="1961" spans="1:20" ht="60" x14ac:dyDescent="0.25">
      <c r="A1961" s="3">
        <v>1959</v>
      </c>
      <c r="B1961" s="1" t="s">
        <v>1960</v>
      </c>
      <c r="C1961" s="1" t="s">
        <v>6068</v>
      </c>
      <c r="D1961">
        <v>10000</v>
      </c>
      <c r="E1961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s="9">
        <f t="shared" si="120"/>
        <v>41913</v>
      </c>
      <c r="L1961" s="9">
        <f t="shared" si="121"/>
        <v>41871.845601851855</v>
      </c>
      <c r="M1961" t="b">
        <v>1</v>
      </c>
      <c r="N1961">
        <v>424</v>
      </c>
      <c r="O1961" t="b">
        <v>1</v>
      </c>
      <c r="P1961" t="s">
        <v>8294</v>
      </c>
      <c r="Q1961" t="s">
        <v>8318</v>
      </c>
      <c r="R1961" t="s">
        <v>8348</v>
      </c>
      <c r="S1961" s="5">
        <f t="shared" si="122"/>
        <v>156.73439999999999</v>
      </c>
      <c r="T1961" s="4">
        <f t="shared" si="123"/>
        <v>36.965660377358489</v>
      </c>
    </row>
    <row r="1962" spans="1:20" ht="60" x14ac:dyDescent="0.25">
      <c r="A1962" s="3">
        <v>1960</v>
      </c>
      <c r="B1962" s="1" t="s">
        <v>1961</v>
      </c>
      <c r="C1962" s="1" t="s">
        <v>6069</v>
      </c>
      <c r="D1962">
        <v>70000</v>
      </c>
      <c r="E1962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s="9">
        <f t="shared" si="120"/>
        <v>41994.362743055557</v>
      </c>
      <c r="L1962" s="9">
        <f t="shared" si="121"/>
        <v>41964.362743055557</v>
      </c>
      <c r="M1962" t="b">
        <v>1</v>
      </c>
      <c r="N1962">
        <v>33</v>
      </c>
      <c r="O1962" t="b">
        <v>1</v>
      </c>
      <c r="P1962" t="s">
        <v>8294</v>
      </c>
      <c r="Q1962" t="s">
        <v>8318</v>
      </c>
      <c r="R1962" t="s">
        <v>8348</v>
      </c>
      <c r="S1962" s="5">
        <f t="shared" si="122"/>
        <v>117.90285714285716</v>
      </c>
      <c r="T1962" s="4">
        <f t="shared" si="123"/>
        <v>2500.969696969697</v>
      </c>
    </row>
    <row r="1963" spans="1:20" ht="45" x14ac:dyDescent="0.25">
      <c r="A1963" s="3">
        <v>1961</v>
      </c>
      <c r="B1963" s="1" t="s">
        <v>1962</v>
      </c>
      <c r="C1963" s="1" t="s">
        <v>6070</v>
      </c>
      <c r="D1963">
        <v>10000</v>
      </c>
      <c r="E1963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s="9">
        <f t="shared" si="120"/>
        <v>41188.165972222225</v>
      </c>
      <c r="L1963" s="9">
        <f t="shared" si="121"/>
        <v>41148.194641203707</v>
      </c>
      <c r="M1963" t="b">
        <v>1</v>
      </c>
      <c r="N1963">
        <v>1633</v>
      </c>
      <c r="O1963" t="b">
        <v>1</v>
      </c>
      <c r="P1963" t="s">
        <v>8294</v>
      </c>
      <c r="Q1963" t="s">
        <v>8318</v>
      </c>
      <c r="R1963" t="s">
        <v>8348</v>
      </c>
      <c r="S1963" s="5">
        <f t="shared" si="122"/>
        <v>1105.3811999999998</v>
      </c>
      <c r="T1963" s="4">
        <f t="shared" si="123"/>
        <v>67.690214329454989</v>
      </c>
    </row>
    <row r="1964" spans="1:20" ht="60" x14ac:dyDescent="0.25">
      <c r="A1964" s="3">
        <v>1962</v>
      </c>
      <c r="B1964" s="1" t="s">
        <v>1963</v>
      </c>
      <c r="C1964" s="1" t="s">
        <v>6071</v>
      </c>
      <c r="D1964">
        <v>10000</v>
      </c>
      <c r="E196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s="9">
        <f t="shared" si="120"/>
        <v>41772.780509259261</v>
      </c>
      <c r="L1964" s="9">
        <f t="shared" si="121"/>
        <v>41742.780509259261</v>
      </c>
      <c r="M1964" t="b">
        <v>1</v>
      </c>
      <c r="N1964">
        <v>306</v>
      </c>
      <c r="O1964" t="b">
        <v>1</v>
      </c>
      <c r="P1964" t="s">
        <v>8294</v>
      </c>
      <c r="Q1964" t="s">
        <v>8318</v>
      </c>
      <c r="R1964" t="s">
        <v>8348</v>
      </c>
      <c r="S1964" s="5">
        <f t="shared" si="122"/>
        <v>192.92499999999998</v>
      </c>
      <c r="T1964" s="4">
        <f t="shared" si="123"/>
        <v>63.04738562091503</v>
      </c>
    </row>
    <row r="1965" spans="1:20" ht="60" x14ac:dyDescent="0.25">
      <c r="A1965" s="3">
        <v>1963</v>
      </c>
      <c r="B1965" s="1" t="s">
        <v>1964</v>
      </c>
      <c r="C1965" s="1" t="s">
        <v>6072</v>
      </c>
      <c r="D1965">
        <v>19000</v>
      </c>
      <c r="E196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s="9">
        <f t="shared" si="120"/>
        <v>41898.429791666669</v>
      </c>
      <c r="L1965" s="9">
        <f t="shared" si="121"/>
        <v>41863.429791666669</v>
      </c>
      <c r="M1965" t="b">
        <v>1</v>
      </c>
      <c r="N1965">
        <v>205</v>
      </c>
      <c r="O1965" t="b">
        <v>1</v>
      </c>
      <c r="P1965" t="s">
        <v>8294</v>
      </c>
      <c r="Q1965" t="s">
        <v>8318</v>
      </c>
      <c r="R1965" t="s">
        <v>8348</v>
      </c>
      <c r="S1965" s="5">
        <f t="shared" si="122"/>
        <v>126.8842105263158</v>
      </c>
      <c r="T1965" s="4">
        <f t="shared" si="123"/>
        <v>117.6</v>
      </c>
    </row>
    <row r="1966" spans="1:20" ht="45" x14ac:dyDescent="0.25">
      <c r="A1966" s="3">
        <v>1964</v>
      </c>
      <c r="B1966" s="1" t="s">
        <v>1965</v>
      </c>
      <c r="C1966" s="1" t="s">
        <v>6073</v>
      </c>
      <c r="D1966">
        <v>89200</v>
      </c>
      <c r="E196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s="9">
        <f t="shared" si="120"/>
        <v>42482.272824074069</v>
      </c>
      <c r="L1966" s="9">
        <f t="shared" si="121"/>
        <v>42452.272824074069</v>
      </c>
      <c r="M1966" t="b">
        <v>1</v>
      </c>
      <c r="N1966">
        <v>1281</v>
      </c>
      <c r="O1966" t="b">
        <v>1</v>
      </c>
      <c r="P1966" t="s">
        <v>8294</v>
      </c>
      <c r="Q1966" t="s">
        <v>8318</v>
      </c>
      <c r="R1966" t="s">
        <v>8348</v>
      </c>
      <c r="S1966" s="5">
        <f t="shared" si="122"/>
        <v>259.57748878923763</v>
      </c>
      <c r="T1966" s="4">
        <f t="shared" si="123"/>
        <v>180.75185011709601</v>
      </c>
    </row>
    <row r="1967" spans="1:20" ht="45" x14ac:dyDescent="0.25">
      <c r="A1967" s="3">
        <v>1965</v>
      </c>
      <c r="B1967" s="1" t="s">
        <v>1966</v>
      </c>
      <c r="C1967" s="1" t="s">
        <v>6074</v>
      </c>
      <c r="D1967">
        <v>5000</v>
      </c>
      <c r="E196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s="9">
        <f t="shared" si="120"/>
        <v>40920.041666666664</v>
      </c>
      <c r="L1967" s="9">
        <f t="shared" si="121"/>
        <v>40898.089236111111</v>
      </c>
      <c r="M1967" t="b">
        <v>1</v>
      </c>
      <c r="N1967">
        <v>103</v>
      </c>
      <c r="O1967" t="b">
        <v>1</v>
      </c>
      <c r="P1967" t="s">
        <v>8294</v>
      </c>
      <c r="Q1967" t="s">
        <v>8318</v>
      </c>
      <c r="R1967" t="s">
        <v>8348</v>
      </c>
      <c r="S1967" s="5">
        <f t="shared" si="122"/>
        <v>262.27999999999997</v>
      </c>
      <c r="T1967" s="4">
        <f t="shared" si="123"/>
        <v>127.32038834951456</v>
      </c>
    </row>
    <row r="1968" spans="1:20" ht="60" x14ac:dyDescent="0.25">
      <c r="A1968" s="3">
        <v>1966</v>
      </c>
      <c r="B1968" s="1" t="s">
        <v>1967</v>
      </c>
      <c r="C1968" s="1" t="s">
        <v>6075</v>
      </c>
      <c r="D1968">
        <v>100000</v>
      </c>
      <c r="E196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s="9">
        <f t="shared" si="120"/>
        <v>41865.540486111109</v>
      </c>
      <c r="L1968" s="9">
        <f t="shared" si="121"/>
        <v>41835.540486111109</v>
      </c>
      <c r="M1968" t="b">
        <v>1</v>
      </c>
      <c r="N1968">
        <v>1513</v>
      </c>
      <c r="O1968" t="b">
        <v>1</v>
      </c>
      <c r="P1968" t="s">
        <v>8294</v>
      </c>
      <c r="Q1968" t="s">
        <v>8318</v>
      </c>
      <c r="R1968" t="s">
        <v>8348</v>
      </c>
      <c r="S1968" s="5">
        <f t="shared" si="122"/>
        <v>206.74309000000002</v>
      </c>
      <c r="T1968" s="4">
        <f t="shared" si="123"/>
        <v>136.6444745538665</v>
      </c>
    </row>
    <row r="1969" spans="1:20" ht="60" x14ac:dyDescent="0.25">
      <c r="A1969" s="3">
        <v>1967</v>
      </c>
      <c r="B1969" s="1" t="s">
        <v>1968</v>
      </c>
      <c r="C1969" s="1" t="s">
        <v>6076</v>
      </c>
      <c r="D1969">
        <v>20000</v>
      </c>
      <c r="E1969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s="9">
        <f t="shared" si="120"/>
        <v>41760.663530092592</v>
      </c>
      <c r="L1969" s="9">
        <f t="shared" si="121"/>
        <v>41730.663530092592</v>
      </c>
      <c r="M1969" t="b">
        <v>1</v>
      </c>
      <c r="N1969">
        <v>405</v>
      </c>
      <c r="O1969" t="b">
        <v>1</v>
      </c>
      <c r="P1969" t="s">
        <v>8294</v>
      </c>
      <c r="Q1969" t="s">
        <v>8318</v>
      </c>
      <c r="R1969" t="s">
        <v>8348</v>
      </c>
      <c r="S1969" s="5">
        <f t="shared" si="122"/>
        <v>370.13</v>
      </c>
      <c r="T1969" s="4">
        <f t="shared" si="123"/>
        <v>182.78024691358024</v>
      </c>
    </row>
    <row r="1970" spans="1:20" ht="30" x14ac:dyDescent="0.25">
      <c r="A1970" s="3">
        <v>1968</v>
      </c>
      <c r="B1970" s="1" t="s">
        <v>1969</v>
      </c>
      <c r="C1970" s="1" t="s">
        <v>6077</v>
      </c>
      <c r="D1970">
        <v>50000</v>
      </c>
      <c r="E1970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s="9">
        <f t="shared" si="120"/>
        <v>42707.628645833334</v>
      </c>
      <c r="L1970" s="9">
        <f t="shared" si="121"/>
        <v>42676.586979166663</v>
      </c>
      <c r="M1970" t="b">
        <v>1</v>
      </c>
      <c r="N1970">
        <v>510</v>
      </c>
      <c r="O1970" t="b">
        <v>1</v>
      </c>
      <c r="P1970" t="s">
        <v>8294</v>
      </c>
      <c r="Q1970" t="s">
        <v>8318</v>
      </c>
      <c r="R1970" t="s">
        <v>8348</v>
      </c>
      <c r="S1970" s="5">
        <f t="shared" si="122"/>
        <v>284.96600000000001</v>
      </c>
      <c r="T1970" s="4">
        <f t="shared" si="123"/>
        <v>279.37843137254902</v>
      </c>
    </row>
    <row r="1971" spans="1:20" ht="60" x14ac:dyDescent="0.25">
      <c r="A1971" s="3">
        <v>1969</v>
      </c>
      <c r="B1971" s="1" t="s">
        <v>1970</v>
      </c>
      <c r="C1971" s="1" t="s">
        <v>6078</v>
      </c>
      <c r="D1971">
        <v>20000</v>
      </c>
      <c r="E1971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s="9">
        <f t="shared" si="120"/>
        <v>42587.792453703703</v>
      </c>
      <c r="L1971" s="9">
        <f t="shared" si="121"/>
        <v>42557.792453703703</v>
      </c>
      <c r="M1971" t="b">
        <v>1</v>
      </c>
      <c r="N1971">
        <v>1887</v>
      </c>
      <c r="O1971" t="b">
        <v>1</v>
      </c>
      <c r="P1971" t="s">
        <v>8294</v>
      </c>
      <c r="Q1971" t="s">
        <v>8318</v>
      </c>
      <c r="R1971" t="s">
        <v>8348</v>
      </c>
      <c r="S1971" s="5">
        <f t="shared" si="122"/>
        <v>579.08000000000004</v>
      </c>
      <c r="T1971" s="4">
        <f t="shared" si="123"/>
        <v>61.375728669846318</v>
      </c>
    </row>
    <row r="1972" spans="1:20" ht="45" x14ac:dyDescent="0.25">
      <c r="A1972" s="3">
        <v>1970</v>
      </c>
      <c r="B1972" s="1" t="s">
        <v>1971</v>
      </c>
      <c r="C1972" s="1" t="s">
        <v>6079</v>
      </c>
      <c r="D1972">
        <v>5000</v>
      </c>
      <c r="E1972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s="9">
        <f t="shared" si="120"/>
        <v>41384.151631944449</v>
      </c>
      <c r="L1972" s="9">
        <f t="shared" si="121"/>
        <v>41324.193298611113</v>
      </c>
      <c r="M1972" t="b">
        <v>1</v>
      </c>
      <c r="N1972">
        <v>701</v>
      </c>
      <c r="O1972" t="b">
        <v>1</v>
      </c>
      <c r="P1972" t="s">
        <v>8294</v>
      </c>
      <c r="Q1972" t="s">
        <v>8318</v>
      </c>
      <c r="R1972" t="s">
        <v>8348</v>
      </c>
      <c r="S1972" s="5">
        <f t="shared" si="122"/>
        <v>1131.8</v>
      </c>
      <c r="T1972" s="4">
        <f t="shared" si="123"/>
        <v>80.727532097004286</v>
      </c>
    </row>
    <row r="1973" spans="1:20" ht="60" x14ac:dyDescent="0.25">
      <c r="A1973" s="3">
        <v>1971</v>
      </c>
      <c r="B1973" s="1" t="s">
        <v>1972</v>
      </c>
      <c r="C1973" s="1" t="s">
        <v>6080</v>
      </c>
      <c r="D1973">
        <v>400000</v>
      </c>
      <c r="E1973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s="9">
        <f t="shared" si="120"/>
        <v>41593.166666666664</v>
      </c>
      <c r="L1973" s="9">
        <f t="shared" si="121"/>
        <v>41561.500706018516</v>
      </c>
      <c r="M1973" t="b">
        <v>1</v>
      </c>
      <c r="N1973">
        <v>3863</v>
      </c>
      <c r="O1973" t="b">
        <v>1</v>
      </c>
      <c r="P1973" t="s">
        <v>8294</v>
      </c>
      <c r="Q1973" t="s">
        <v>8318</v>
      </c>
      <c r="R1973" t="s">
        <v>8348</v>
      </c>
      <c r="S1973" s="5">
        <f t="shared" si="122"/>
        <v>263.02771750000005</v>
      </c>
      <c r="T1973" s="4">
        <f t="shared" si="123"/>
        <v>272.35590732591254</v>
      </c>
    </row>
    <row r="1974" spans="1:20" ht="60" x14ac:dyDescent="0.25">
      <c r="A1974" s="3">
        <v>1972</v>
      </c>
      <c r="B1974" s="1" t="s">
        <v>1973</v>
      </c>
      <c r="C1974" s="1" t="s">
        <v>6081</v>
      </c>
      <c r="D1974">
        <v>2500</v>
      </c>
      <c r="E197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s="9">
        <f t="shared" si="120"/>
        <v>41231.053749999999</v>
      </c>
      <c r="L1974" s="9">
        <f t="shared" si="121"/>
        <v>41201.012083333335</v>
      </c>
      <c r="M1974" t="b">
        <v>1</v>
      </c>
      <c r="N1974">
        <v>238</v>
      </c>
      <c r="O1974" t="b">
        <v>1</v>
      </c>
      <c r="P1974" t="s">
        <v>8294</v>
      </c>
      <c r="Q1974" t="s">
        <v>8318</v>
      </c>
      <c r="R1974" t="s">
        <v>8348</v>
      </c>
      <c r="S1974" s="5">
        <f t="shared" si="122"/>
        <v>674.48</v>
      </c>
      <c r="T1974" s="4">
        <f t="shared" si="123"/>
        <v>70.848739495798313</v>
      </c>
    </row>
    <row r="1975" spans="1:20" ht="60" x14ac:dyDescent="0.25">
      <c r="A1975" s="3">
        <v>1973</v>
      </c>
      <c r="B1975" s="1" t="s">
        <v>1974</v>
      </c>
      <c r="C1975" s="1" t="s">
        <v>6082</v>
      </c>
      <c r="D1975">
        <v>198000</v>
      </c>
      <c r="E197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s="9">
        <f t="shared" si="120"/>
        <v>42588.291666666672</v>
      </c>
      <c r="L1975" s="9">
        <f t="shared" si="121"/>
        <v>42549.722962962958</v>
      </c>
      <c r="M1975" t="b">
        <v>1</v>
      </c>
      <c r="N1975">
        <v>2051</v>
      </c>
      <c r="O1975" t="b">
        <v>1</v>
      </c>
      <c r="P1975" t="s">
        <v>8294</v>
      </c>
      <c r="Q1975" t="s">
        <v>8318</v>
      </c>
      <c r="R1975" t="s">
        <v>8348</v>
      </c>
      <c r="S1975" s="5">
        <f t="shared" si="122"/>
        <v>256.83081313131316</v>
      </c>
      <c r="T1975" s="4">
        <f t="shared" si="123"/>
        <v>247.94003412969283</v>
      </c>
    </row>
    <row r="1976" spans="1:20" ht="60" x14ac:dyDescent="0.25">
      <c r="A1976" s="3">
        <v>1974</v>
      </c>
      <c r="B1976" s="1" t="s">
        <v>1975</v>
      </c>
      <c r="C1976" s="1" t="s">
        <v>6083</v>
      </c>
      <c r="D1976">
        <v>20000</v>
      </c>
      <c r="E197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s="9">
        <f t="shared" si="120"/>
        <v>41505.334131944444</v>
      </c>
      <c r="L1976" s="9">
        <f t="shared" si="121"/>
        <v>41445.334131944444</v>
      </c>
      <c r="M1976" t="b">
        <v>1</v>
      </c>
      <c r="N1976">
        <v>402</v>
      </c>
      <c r="O1976" t="b">
        <v>1</v>
      </c>
      <c r="P1976" t="s">
        <v>8294</v>
      </c>
      <c r="Q1976" t="s">
        <v>8318</v>
      </c>
      <c r="R1976" t="s">
        <v>8348</v>
      </c>
      <c r="S1976" s="5">
        <f t="shared" si="122"/>
        <v>375.49599999999998</v>
      </c>
      <c r="T1976" s="4">
        <f t="shared" si="123"/>
        <v>186.81393034825871</v>
      </c>
    </row>
    <row r="1977" spans="1:20" ht="30" x14ac:dyDescent="0.25">
      <c r="A1977" s="3">
        <v>1975</v>
      </c>
      <c r="B1977" s="1" t="s">
        <v>1976</v>
      </c>
      <c r="C1977" s="1" t="s">
        <v>6084</v>
      </c>
      <c r="D1977">
        <v>16000</v>
      </c>
      <c r="E197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s="9">
        <f t="shared" si="120"/>
        <v>41343.755219907405</v>
      </c>
      <c r="L1977" s="9">
        <f t="shared" si="121"/>
        <v>41313.755219907405</v>
      </c>
      <c r="M1977" t="b">
        <v>1</v>
      </c>
      <c r="N1977">
        <v>253</v>
      </c>
      <c r="O1977" t="b">
        <v>1</v>
      </c>
      <c r="P1977" t="s">
        <v>8294</v>
      </c>
      <c r="Q1977" t="s">
        <v>8318</v>
      </c>
      <c r="R1977" t="s">
        <v>8348</v>
      </c>
      <c r="S1977" s="5">
        <f t="shared" si="122"/>
        <v>208.70837499999996</v>
      </c>
      <c r="T1977" s="4">
        <f t="shared" si="123"/>
        <v>131.98948616600788</v>
      </c>
    </row>
    <row r="1978" spans="1:20" ht="30" x14ac:dyDescent="0.25">
      <c r="A1978" s="3">
        <v>1976</v>
      </c>
      <c r="B1978" s="1" t="s">
        <v>1977</v>
      </c>
      <c r="C1978" s="1" t="s">
        <v>6085</v>
      </c>
      <c r="D1978">
        <v>4000</v>
      </c>
      <c r="E197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s="9">
        <f t="shared" si="120"/>
        <v>41468.899594907409</v>
      </c>
      <c r="L1978" s="9">
        <f t="shared" si="121"/>
        <v>41438.899594907409</v>
      </c>
      <c r="M1978" t="b">
        <v>1</v>
      </c>
      <c r="N1978">
        <v>473</v>
      </c>
      <c r="O1978" t="b">
        <v>1</v>
      </c>
      <c r="P1978" t="s">
        <v>8294</v>
      </c>
      <c r="Q1978" t="s">
        <v>8318</v>
      </c>
      <c r="R1978" t="s">
        <v>8348</v>
      </c>
      <c r="S1978" s="5">
        <f t="shared" si="122"/>
        <v>346.6</v>
      </c>
      <c r="T1978" s="4">
        <f t="shared" si="123"/>
        <v>29.310782241014799</v>
      </c>
    </row>
    <row r="1979" spans="1:20" ht="45" x14ac:dyDescent="0.25">
      <c r="A1979" s="3">
        <v>1977</v>
      </c>
      <c r="B1979" s="1" t="s">
        <v>1978</v>
      </c>
      <c r="C1979" s="1" t="s">
        <v>6086</v>
      </c>
      <c r="D1979">
        <v>50000</v>
      </c>
      <c r="E1979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s="9">
        <f t="shared" si="120"/>
        <v>42357.332638888889</v>
      </c>
      <c r="L1979" s="9">
        <f t="shared" si="121"/>
        <v>42311.216898148152</v>
      </c>
      <c r="M1979" t="b">
        <v>1</v>
      </c>
      <c r="N1979">
        <v>821</v>
      </c>
      <c r="O1979" t="b">
        <v>1</v>
      </c>
      <c r="P1979" t="s">
        <v>8294</v>
      </c>
      <c r="Q1979" t="s">
        <v>8318</v>
      </c>
      <c r="R1979" t="s">
        <v>8348</v>
      </c>
      <c r="S1979" s="5">
        <f t="shared" si="122"/>
        <v>402.33</v>
      </c>
      <c r="T1979" s="4">
        <f t="shared" si="123"/>
        <v>245.02436053593178</v>
      </c>
    </row>
    <row r="1980" spans="1:20" ht="60" x14ac:dyDescent="0.25">
      <c r="A1980" s="3">
        <v>1978</v>
      </c>
      <c r="B1980" s="1" t="s">
        <v>1979</v>
      </c>
      <c r="C1980" s="1" t="s">
        <v>6087</v>
      </c>
      <c r="D1980">
        <v>50000</v>
      </c>
      <c r="E1980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s="9">
        <f t="shared" si="120"/>
        <v>41072.291666666664</v>
      </c>
      <c r="L1980" s="9">
        <f t="shared" si="121"/>
        <v>41039.225601851853</v>
      </c>
      <c r="M1980" t="b">
        <v>1</v>
      </c>
      <c r="N1980">
        <v>388</v>
      </c>
      <c r="O1980" t="b">
        <v>1</v>
      </c>
      <c r="P1980" t="s">
        <v>8294</v>
      </c>
      <c r="Q1980" t="s">
        <v>8318</v>
      </c>
      <c r="R1980" t="s">
        <v>8348</v>
      </c>
      <c r="S1980" s="5">
        <f t="shared" si="122"/>
        <v>1026.8451399999999</v>
      </c>
      <c r="T1980" s="4">
        <f t="shared" si="123"/>
        <v>1323.2540463917526</v>
      </c>
    </row>
    <row r="1981" spans="1:20" ht="45" x14ac:dyDescent="0.25">
      <c r="A1981" s="3">
        <v>1979</v>
      </c>
      <c r="B1981" s="1" t="s">
        <v>1980</v>
      </c>
      <c r="C1981" s="1" t="s">
        <v>6088</v>
      </c>
      <c r="D1981">
        <v>200000</v>
      </c>
      <c r="E1981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s="9">
        <f t="shared" si="120"/>
        <v>42327.207638888889</v>
      </c>
      <c r="L1981" s="9">
        <f t="shared" si="121"/>
        <v>42290.460023148145</v>
      </c>
      <c r="M1981" t="b">
        <v>1</v>
      </c>
      <c r="N1981">
        <v>813</v>
      </c>
      <c r="O1981" t="b">
        <v>1</v>
      </c>
      <c r="P1981" t="s">
        <v>8294</v>
      </c>
      <c r="Q1981" t="s">
        <v>8318</v>
      </c>
      <c r="R1981" t="s">
        <v>8348</v>
      </c>
      <c r="S1981" s="5">
        <f t="shared" si="122"/>
        <v>114.901155</v>
      </c>
      <c r="T1981" s="4">
        <f t="shared" si="123"/>
        <v>282.65966789667897</v>
      </c>
    </row>
    <row r="1982" spans="1:20" ht="30" x14ac:dyDescent="0.25">
      <c r="A1982" s="3">
        <v>1980</v>
      </c>
      <c r="B1982" s="1" t="s">
        <v>1981</v>
      </c>
      <c r="C1982" s="1" t="s">
        <v>6089</v>
      </c>
      <c r="D1982">
        <v>50000</v>
      </c>
      <c r="E1982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s="9">
        <f t="shared" si="120"/>
        <v>42463.500717592593</v>
      </c>
      <c r="L1982" s="9">
        <f t="shared" si="121"/>
        <v>42423.542384259257</v>
      </c>
      <c r="M1982" t="b">
        <v>1</v>
      </c>
      <c r="N1982">
        <v>1945</v>
      </c>
      <c r="O1982" t="b">
        <v>1</v>
      </c>
      <c r="P1982" t="s">
        <v>8294</v>
      </c>
      <c r="Q1982" t="s">
        <v>8318</v>
      </c>
      <c r="R1982" t="s">
        <v>8348</v>
      </c>
      <c r="S1982" s="5">
        <f t="shared" si="122"/>
        <v>354.82402000000002</v>
      </c>
      <c r="T1982" s="4">
        <f t="shared" si="123"/>
        <v>91.214401028277635</v>
      </c>
    </row>
    <row r="1983" spans="1:20" ht="60" x14ac:dyDescent="0.25">
      <c r="A1983" s="3">
        <v>1981</v>
      </c>
      <c r="B1983" s="1" t="s">
        <v>1982</v>
      </c>
      <c r="C1983" s="1" t="s">
        <v>6090</v>
      </c>
      <c r="D1983">
        <v>7500</v>
      </c>
      <c r="E1983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s="9">
        <f t="shared" si="120"/>
        <v>41829.725289351853</v>
      </c>
      <c r="L1983" s="9">
        <f t="shared" si="121"/>
        <v>41799.725289351853</v>
      </c>
      <c r="M1983" t="b">
        <v>0</v>
      </c>
      <c r="N1983">
        <v>12</v>
      </c>
      <c r="O1983" t="b">
        <v>0</v>
      </c>
      <c r="P1983" t="s">
        <v>8295</v>
      </c>
      <c r="Q1983" t="s">
        <v>8337</v>
      </c>
      <c r="R1983" t="s">
        <v>8349</v>
      </c>
      <c r="S1983" s="5">
        <f t="shared" si="122"/>
        <v>5.08</v>
      </c>
      <c r="T1983" s="4">
        <f t="shared" si="123"/>
        <v>31.75</v>
      </c>
    </row>
    <row r="1984" spans="1:20" ht="45" x14ac:dyDescent="0.25">
      <c r="A1984" s="3">
        <v>1982</v>
      </c>
      <c r="B1984" s="1" t="s">
        <v>1983</v>
      </c>
      <c r="C1984" s="1" t="s">
        <v>6091</v>
      </c>
      <c r="D1984">
        <v>180000</v>
      </c>
      <c r="E198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s="9">
        <f t="shared" si="120"/>
        <v>42708.628321759257</v>
      </c>
      <c r="L1984" s="9">
        <f t="shared" si="121"/>
        <v>42678.586655092593</v>
      </c>
      <c r="M1984" t="b">
        <v>0</v>
      </c>
      <c r="N1984">
        <v>0</v>
      </c>
      <c r="O1984" t="b">
        <v>0</v>
      </c>
      <c r="P1984" t="s">
        <v>8295</v>
      </c>
      <c r="Q1984" t="s">
        <v>8337</v>
      </c>
      <c r="R1984" t="s">
        <v>8349</v>
      </c>
      <c r="S1984" s="5">
        <f t="shared" si="122"/>
        <v>0</v>
      </c>
      <c r="T1984" s="4" t="e">
        <f t="shared" si="123"/>
        <v>#DIV/0!</v>
      </c>
    </row>
    <row r="1985" spans="1:20" ht="60" x14ac:dyDescent="0.25">
      <c r="A1985" s="3">
        <v>1983</v>
      </c>
      <c r="B1985" s="1" t="s">
        <v>1984</v>
      </c>
      <c r="C1985" s="1" t="s">
        <v>6092</v>
      </c>
      <c r="D1985">
        <v>33000</v>
      </c>
      <c r="E198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s="9">
        <f t="shared" si="120"/>
        <v>42615.291666666672</v>
      </c>
      <c r="L1985" s="9">
        <f t="shared" si="121"/>
        <v>42593.011782407411</v>
      </c>
      <c r="M1985" t="b">
        <v>0</v>
      </c>
      <c r="N1985">
        <v>16</v>
      </c>
      <c r="O1985" t="b">
        <v>0</v>
      </c>
      <c r="P1985" t="s">
        <v>8295</v>
      </c>
      <c r="Q1985" t="s">
        <v>8337</v>
      </c>
      <c r="R1985" t="s">
        <v>8349</v>
      </c>
      <c r="S1985" s="5">
        <f t="shared" si="122"/>
        <v>4.3</v>
      </c>
      <c r="T1985" s="4">
        <f t="shared" si="123"/>
        <v>88.6875</v>
      </c>
    </row>
    <row r="1986" spans="1:20" ht="60" x14ac:dyDescent="0.25">
      <c r="A1986" s="3">
        <v>1984</v>
      </c>
      <c r="B1986" s="1" t="s">
        <v>1985</v>
      </c>
      <c r="C1986" s="1" t="s">
        <v>6093</v>
      </c>
      <c r="D1986">
        <v>15000</v>
      </c>
      <c r="E198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s="9">
        <f t="shared" si="120"/>
        <v>41973.831956018519</v>
      </c>
      <c r="L1986" s="9">
        <f t="shared" si="121"/>
        <v>41913.790289351848</v>
      </c>
      <c r="M1986" t="b">
        <v>0</v>
      </c>
      <c r="N1986">
        <v>7</v>
      </c>
      <c r="O1986" t="b">
        <v>0</v>
      </c>
      <c r="P1986" t="s">
        <v>8295</v>
      </c>
      <c r="Q1986" t="s">
        <v>8337</v>
      </c>
      <c r="R1986" t="s">
        <v>8349</v>
      </c>
      <c r="S1986" s="5">
        <f t="shared" si="122"/>
        <v>21.146666666666665</v>
      </c>
      <c r="T1986" s="4">
        <f t="shared" si="123"/>
        <v>453.14285714285717</v>
      </c>
    </row>
    <row r="1987" spans="1:20" ht="60" x14ac:dyDescent="0.25">
      <c r="A1987" s="3">
        <v>1985</v>
      </c>
      <c r="B1987" s="1" t="s">
        <v>1986</v>
      </c>
      <c r="C1987" s="1" t="s">
        <v>6094</v>
      </c>
      <c r="D1987">
        <v>1600</v>
      </c>
      <c r="E198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s="9">
        <f t="shared" ref="K1987:K2050" si="124">(((I1987/60)/60)/24)+DATE(1970,1,1)</f>
        <v>42584.958333333328</v>
      </c>
      <c r="L1987" s="9">
        <f t="shared" ref="L1987:L2050" si="125">(((J1987/60)/60)/24)+DATE(1970,1,1)</f>
        <v>42555.698738425926</v>
      </c>
      <c r="M1987" t="b">
        <v>0</v>
      </c>
      <c r="N1987">
        <v>4</v>
      </c>
      <c r="O1987" t="b">
        <v>0</v>
      </c>
      <c r="P1987" t="s">
        <v>8295</v>
      </c>
      <c r="Q1987" t="s">
        <v>8337</v>
      </c>
      <c r="R1987" t="s">
        <v>8349</v>
      </c>
      <c r="S1987" s="5">
        <f t="shared" ref="S1987:S2050" si="126">+(E1987/D1987)*100</f>
        <v>3.1875</v>
      </c>
      <c r="T1987" s="4">
        <f t="shared" ref="T1987:T2050" si="127">+E1987/N1987</f>
        <v>12.75</v>
      </c>
    </row>
    <row r="1988" spans="1:20" ht="60" x14ac:dyDescent="0.25">
      <c r="A1988" s="3">
        <v>1986</v>
      </c>
      <c r="B1988" s="1" t="s">
        <v>1987</v>
      </c>
      <c r="C1988" s="1" t="s">
        <v>6095</v>
      </c>
      <c r="D1988">
        <v>2000</v>
      </c>
      <c r="E198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s="9">
        <f t="shared" si="124"/>
        <v>42443.392164351855</v>
      </c>
      <c r="L1988" s="9">
        <f t="shared" si="125"/>
        <v>42413.433831018512</v>
      </c>
      <c r="M1988" t="b">
        <v>0</v>
      </c>
      <c r="N1988">
        <v>1</v>
      </c>
      <c r="O1988" t="b">
        <v>0</v>
      </c>
      <c r="P1988" t="s">
        <v>8295</v>
      </c>
      <c r="Q1988" t="s">
        <v>8337</v>
      </c>
      <c r="R1988" t="s">
        <v>8349</v>
      </c>
      <c r="S1988" s="5">
        <f t="shared" si="126"/>
        <v>0.05</v>
      </c>
      <c r="T1988" s="4">
        <f t="shared" si="127"/>
        <v>1</v>
      </c>
    </row>
    <row r="1989" spans="1:20" ht="30" x14ac:dyDescent="0.25">
      <c r="A1989" s="3">
        <v>1987</v>
      </c>
      <c r="B1989" s="1" t="s">
        <v>1988</v>
      </c>
      <c r="C1989" s="1" t="s">
        <v>6096</v>
      </c>
      <c r="D1989">
        <v>5500</v>
      </c>
      <c r="E1989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s="9">
        <f t="shared" si="124"/>
        <v>42064.639768518522</v>
      </c>
      <c r="L1989" s="9">
        <f t="shared" si="125"/>
        <v>42034.639768518522</v>
      </c>
      <c r="M1989" t="b">
        <v>0</v>
      </c>
      <c r="N1989">
        <v>28</v>
      </c>
      <c r="O1989" t="b">
        <v>0</v>
      </c>
      <c r="P1989" t="s">
        <v>8295</v>
      </c>
      <c r="Q1989" t="s">
        <v>8337</v>
      </c>
      <c r="R1989" t="s">
        <v>8349</v>
      </c>
      <c r="S1989" s="5">
        <f t="shared" si="126"/>
        <v>42.472727272727276</v>
      </c>
      <c r="T1989" s="4">
        <f t="shared" si="127"/>
        <v>83.428571428571431</v>
      </c>
    </row>
    <row r="1990" spans="1:20" ht="15.75" x14ac:dyDescent="0.25">
      <c r="A1990" s="3">
        <v>1988</v>
      </c>
      <c r="B1990" s="1" t="s">
        <v>1989</v>
      </c>
      <c r="C1990" s="1" t="s">
        <v>6097</v>
      </c>
      <c r="D1990">
        <v>6000</v>
      </c>
      <c r="E1990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s="9">
        <f t="shared" si="124"/>
        <v>42236.763217592597</v>
      </c>
      <c r="L1990" s="9">
        <f t="shared" si="125"/>
        <v>42206.763217592597</v>
      </c>
      <c r="M1990" t="b">
        <v>0</v>
      </c>
      <c r="N1990">
        <v>1</v>
      </c>
      <c r="O1990" t="b">
        <v>0</v>
      </c>
      <c r="P1990" t="s">
        <v>8295</v>
      </c>
      <c r="Q1990" t="s">
        <v>8337</v>
      </c>
      <c r="R1990" t="s">
        <v>8349</v>
      </c>
      <c r="S1990" s="5">
        <f t="shared" si="126"/>
        <v>0.41666666666666669</v>
      </c>
      <c r="T1990" s="4">
        <f t="shared" si="127"/>
        <v>25</v>
      </c>
    </row>
    <row r="1991" spans="1:20" ht="45" x14ac:dyDescent="0.25">
      <c r="A1991" s="3">
        <v>1989</v>
      </c>
      <c r="B1991" s="1" t="s">
        <v>1990</v>
      </c>
      <c r="C1991" s="1" t="s">
        <v>6098</v>
      </c>
      <c r="D1991">
        <v>5000</v>
      </c>
      <c r="E1991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s="9">
        <f t="shared" si="124"/>
        <v>42715.680648148147</v>
      </c>
      <c r="L1991" s="9">
        <f t="shared" si="125"/>
        <v>42685.680648148147</v>
      </c>
      <c r="M1991" t="b">
        <v>0</v>
      </c>
      <c r="N1991">
        <v>1</v>
      </c>
      <c r="O1991" t="b">
        <v>0</v>
      </c>
      <c r="P1991" t="s">
        <v>8295</v>
      </c>
      <c r="Q1991" t="s">
        <v>8337</v>
      </c>
      <c r="R1991" t="s">
        <v>8349</v>
      </c>
      <c r="S1991" s="5">
        <f t="shared" si="126"/>
        <v>1</v>
      </c>
      <c r="T1991" s="4">
        <f t="shared" si="127"/>
        <v>50</v>
      </c>
    </row>
    <row r="1992" spans="1:20" ht="60" x14ac:dyDescent="0.25">
      <c r="A1992" s="3">
        <v>1990</v>
      </c>
      <c r="B1992" s="1" t="s">
        <v>1991</v>
      </c>
      <c r="C1992" s="1" t="s">
        <v>6099</v>
      </c>
      <c r="D1992">
        <v>3000</v>
      </c>
      <c r="E1992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s="9">
        <f t="shared" si="124"/>
        <v>42413.195972222224</v>
      </c>
      <c r="L1992" s="9">
        <f t="shared" si="125"/>
        <v>42398.195972222224</v>
      </c>
      <c r="M1992" t="b">
        <v>0</v>
      </c>
      <c r="N1992">
        <v>5</v>
      </c>
      <c r="O1992" t="b">
        <v>0</v>
      </c>
      <c r="P1992" t="s">
        <v>8295</v>
      </c>
      <c r="Q1992" t="s">
        <v>8337</v>
      </c>
      <c r="R1992" t="s">
        <v>8349</v>
      </c>
      <c r="S1992" s="5">
        <f t="shared" si="126"/>
        <v>16.966666666666665</v>
      </c>
      <c r="T1992" s="4">
        <f t="shared" si="127"/>
        <v>101.8</v>
      </c>
    </row>
    <row r="1993" spans="1:20" ht="30" x14ac:dyDescent="0.25">
      <c r="A1993" s="3">
        <v>1991</v>
      </c>
      <c r="B1993" s="1" t="s">
        <v>1992</v>
      </c>
      <c r="C1993" s="1" t="s">
        <v>6100</v>
      </c>
      <c r="D1993">
        <v>2000</v>
      </c>
      <c r="E1993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s="9">
        <f t="shared" si="124"/>
        <v>42188.89335648148</v>
      </c>
      <c r="L1993" s="9">
        <f t="shared" si="125"/>
        <v>42167.89335648148</v>
      </c>
      <c r="M1993" t="b">
        <v>0</v>
      </c>
      <c r="N1993">
        <v>3</v>
      </c>
      <c r="O1993" t="b">
        <v>0</v>
      </c>
      <c r="P1993" t="s">
        <v>8295</v>
      </c>
      <c r="Q1993" t="s">
        <v>8337</v>
      </c>
      <c r="R1993" t="s">
        <v>8349</v>
      </c>
      <c r="S1993" s="5">
        <f t="shared" si="126"/>
        <v>7.0000000000000009</v>
      </c>
      <c r="T1993" s="4">
        <f t="shared" si="127"/>
        <v>46.666666666666664</v>
      </c>
    </row>
    <row r="1994" spans="1:20" ht="30" x14ac:dyDescent="0.25">
      <c r="A1994" s="3">
        <v>1992</v>
      </c>
      <c r="B1994" s="1" t="s">
        <v>1993</v>
      </c>
      <c r="C1994" s="1" t="s">
        <v>6101</v>
      </c>
      <c r="D1994">
        <v>1500</v>
      </c>
      <c r="E199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s="9">
        <f t="shared" si="124"/>
        <v>42053.143414351856</v>
      </c>
      <c r="L1994" s="9">
        <f t="shared" si="125"/>
        <v>42023.143414351856</v>
      </c>
      <c r="M1994" t="b">
        <v>0</v>
      </c>
      <c r="N1994">
        <v>2</v>
      </c>
      <c r="O1994" t="b">
        <v>0</v>
      </c>
      <c r="P1994" t="s">
        <v>8295</v>
      </c>
      <c r="Q1994" t="s">
        <v>8337</v>
      </c>
      <c r="R1994" t="s">
        <v>8349</v>
      </c>
      <c r="S1994" s="5">
        <f t="shared" si="126"/>
        <v>0.13333333333333333</v>
      </c>
      <c r="T1994" s="4">
        <f t="shared" si="127"/>
        <v>1</v>
      </c>
    </row>
    <row r="1995" spans="1:20" ht="60" x14ac:dyDescent="0.25">
      <c r="A1995" s="3">
        <v>1993</v>
      </c>
      <c r="B1995" s="1" t="s">
        <v>1994</v>
      </c>
      <c r="C1995" s="1" t="s">
        <v>6102</v>
      </c>
      <c r="D1995">
        <v>2000</v>
      </c>
      <c r="E199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s="9">
        <f t="shared" si="124"/>
        <v>42359.58839120371</v>
      </c>
      <c r="L1995" s="9">
        <f t="shared" si="125"/>
        <v>42329.58839120371</v>
      </c>
      <c r="M1995" t="b">
        <v>0</v>
      </c>
      <c r="N1995">
        <v>0</v>
      </c>
      <c r="O1995" t="b">
        <v>0</v>
      </c>
      <c r="P1995" t="s">
        <v>8295</v>
      </c>
      <c r="Q1995" t="s">
        <v>8337</v>
      </c>
      <c r="R1995" t="s">
        <v>8349</v>
      </c>
      <c r="S1995" s="5">
        <f t="shared" si="126"/>
        <v>0</v>
      </c>
      <c r="T1995" s="4" t="e">
        <f t="shared" si="127"/>
        <v>#DIV/0!</v>
      </c>
    </row>
    <row r="1996" spans="1:20" ht="60" x14ac:dyDescent="0.25">
      <c r="A1996" s="3">
        <v>1994</v>
      </c>
      <c r="B1996" s="1" t="s">
        <v>1995</v>
      </c>
      <c r="C1996" s="1" t="s">
        <v>6103</v>
      </c>
      <c r="D1996">
        <v>3200</v>
      </c>
      <c r="E199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s="9">
        <f t="shared" si="124"/>
        <v>42711.047939814816</v>
      </c>
      <c r="L1996" s="9">
        <f t="shared" si="125"/>
        <v>42651.006273148145</v>
      </c>
      <c r="M1996" t="b">
        <v>0</v>
      </c>
      <c r="N1996">
        <v>0</v>
      </c>
      <c r="O1996" t="b">
        <v>0</v>
      </c>
      <c r="P1996" t="s">
        <v>8295</v>
      </c>
      <c r="Q1996" t="s">
        <v>8337</v>
      </c>
      <c r="R1996" t="s">
        <v>8349</v>
      </c>
      <c r="S1996" s="5">
        <f t="shared" si="126"/>
        <v>0</v>
      </c>
      <c r="T1996" s="4" t="e">
        <f t="shared" si="127"/>
        <v>#DIV/0!</v>
      </c>
    </row>
    <row r="1997" spans="1:20" ht="60" x14ac:dyDescent="0.25">
      <c r="A1997" s="3">
        <v>1995</v>
      </c>
      <c r="B1997" s="1" t="s">
        <v>1996</v>
      </c>
      <c r="C1997" s="1" t="s">
        <v>6104</v>
      </c>
      <c r="D1997">
        <v>1000</v>
      </c>
      <c r="E199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s="9">
        <f t="shared" si="124"/>
        <v>42201.902037037042</v>
      </c>
      <c r="L1997" s="9">
        <f t="shared" si="125"/>
        <v>42181.902037037042</v>
      </c>
      <c r="M1997" t="b">
        <v>0</v>
      </c>
      <c r="N1997">
        <v>3</v>
      </c>
      <c r="O1997" t="b">
        <v>0</v>
      </c>
      <c r="P1997" t="s">
        <v>8295</v>
      </c>
      <c r="Q1997" t="s">
        <v>8337</v>
      </c>
      <c r="R1997" t="s">
        <v>8349</v>
      </c>
      <c r="S1997" s="5">
        <f t="shared" si="126"/>
        <v>7.8</v>
      </c>
      <c r="T1997" s="4">
        <f t="shared" si="127"/>
        <v>26</v>
      </c>
    </row>
    <row r="1998" spans="1:20" ht="60" x14ac:dyDescent="0.25">
      <c r="A1998" s="3">
        <v>1996</v>
      </c>
      <c r="B1998" s="1" t="s">
        <v>1997</v>
      </c>
      <c r="C1998" s="1" t="s">
        <v>6105</v>
      </c>
      <c r="D1998">
        <v>133800</v>
      </c>
      <c r="E199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s="9">
        <f t="shared" si="124"/>
        <v>41830.819571759261</v>
      </c>
      <c r="L1998" s="9">
        <f t="shared" si="125"/>
        <v>41800.819571759261</v>
      </c>
      <c r="M1998" t="b">
        <v>0</v>
      </c>
      <c r="N1998">
        <v>0</v>
      </c>
      <c r="O1998" t="b">
        <v>0</v>
      </c>
      <c r="P1998" t="s">
        <v>8295</v>
      </c>
      <c r="Q1998" t="s">
        <v>8337</v>
      </c>
      <c r="R1998" t="s">
        <v>8349</v>
      </c>
      <c r="S1998" s="5">
        <f t="shared" si="126"/>
        <v>0</v>
      </c>
      <c r="T1998" s="4" t="e">
        <f t="shared" si="127"/>
        <v>#DIV/0!</v>
      </c>
    </row>
    <row r="1999" spans="1:20" ht="60" x14ac:dyDescent="0.25">
      <c r="A1999" s="3">
        <v>1997</v>
      </c>
      <c r="B1999" s="1" t="s">
        <v>1998</v>
      </c>
      <c r="C1999" s="1" t="s">
        <v>6106</v>
      </c>
      <c r="D1999">
        <v>6500</v>
      </c>
      <c r="E1999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s="9">
        <f t="shared" si="124"/>
        <v>41877.930694444447</v>
      </c>
      <c r="L1999" s="9">
        <f t="shared" si="125"/>
        <v>41847.930694444447</v>
      </c>
      <c r="M1999" t="b">
        <v>0</v>
      </c>
      <c r="N1999">
        <v>0</v>
      </c>
      <c r="O1999" t="b">
        <v>0</v>
      </c>
      <c r="P1999" t="s">
        <v>8295</v>
      </c>
      <c r="Q1999" t="s">
        <v>8337</v>
      </c>
      <c r="R1999" t="s">
        <v>8349</v>
      </c>
      <c r="S1999" s="5">
        <f t="shared" si="126"/>
        <v>0</v>
      </c>
      <c r="T1999" s="4" t="e">
        <f t="shared" si="127"/>
        <v>#DIV/0!</v>
      </c>
    </row>
    <row r="2000" spans="1:20" ht="60" x14ac:dyDescent="0.25">
      <c r="A2000" s="3">
        <v>1998</v>
      </c>
      <c r="B2000" s="1" t="s">
        <v>1999</v>
      </c>
      <c r="C2000" s="1" t="s">
        <v>6107</v>
      </c>
      <c r="D2000">
        <v>2500</v>
      </c>
      <c r="E2000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s="9">
        <f t="shared" si="124"/>
        <v>41852.118495370371</v>
      </c>
      <c r="L2000" s="9">
        <f t="shared" si="125"/>
        <v>41807.118495370371</v>
      </c>
      <c r="M2000" t="b">
        <v>0</v>
      </c>
      <c r="N2000">
        <v>3</v>
      </c>
      <c r="O2000" t="b">
        <v>0</v>
      </c>
      <c r="P2000" t="s">
        <v>8295</v>
      </c>
      <c r="Q2000" t="s">
        <v>8337</v>
      </c>
      <c r="R2000" t="s">
        <v>8349</v>
      </c>
      <c r="S2000" s="5">
        <f t="shared" si="126"/>
        <v>26.200000000000003</v>
      </c>
      <c r="T2000" s="4">
        <f t="shared" si="127"/>
        <v>218.33333333333334</v>
      </c>
    </row>
    <row r="2001" spans="1:20" ht="45" x14ac:dyDescent="0.25">
      <c r="A2001" s="3">
        <v>1999</v>
      </c>
      <c r="B2001" s="1" t="s">
        <v>2000</v>
      </c>
      <c r="C2001" s="1" t="s">
        <v>6108</v>
      </c>
      <c r="D2001">
        <v>31000</v>
      </c>
      <c r="E2001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s="9">
        <f t="shared" si="124"/>
        <v>41956.524398148147</v>
      </c>
      <c r="L2001" s="9">
        <f t="shared" si="125"/>
        <v>41926.482731481483</v>
      </c>
      <c r="M2001" t="b">
        <v>0</v>
      </c>
      <c r="N2001">
        <v>7</v>
      </c>
      <c r="O2001" t="b">
        <v>0</v>
      </c>
      <c r="P2001" t="s">
        <v>8295</v>
      </c>
      <c r="Q2001" t="s">
        <v>8337</v>
      </c>
      <c r="R2001" t="s">
        <v>8349</v>
      </c>
      <c r="S2001" s="5">
        <f t="shared" si="126"/>
        <v>0.76129032258064511</v>
      </c>
      <c r="T2001" s="4">
        <f t="shared" si="127"/>
        <v>33.714285714285715</v>
      </c>
    </row>
    <row r="2002" spans="1:20" ht="60" x14ac:dyDescent="0.25">
      <c r="A2002" s="3">
        <v>2000</v>
      </c>
      <c r="B2002" s="1" t="s">
        <v>2001</v>
      </c>
      <c r="C2002" s="1" t="s">
        <v>6109</v>
      </c>
      <c r="D2002">
        <v>5000</v>
      </c>
      <c r="E2002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s="9">
        <f t="shared" si="124"/>
        <v>42375.951539351852</v>
      </c>
      <c r="L2002" s="9">
        <f t="shared" si="125"/>
        <v>42345.951539351852</v>
      </c>
      <c r="M2002" t="b">
        <v>0</v>
      </c>
      <c r="N2002">
        <v>25</v>
      </c>
      <c r="O2002" t="b">
        <v>0</v>
      </c>
      <c r="P2002" t="s">
        <v>8295</v>
      </c>
      <c r="Q2002" t="s">
        <v>8337</v>
      </c>
      <c r="R2002" t="s">
        <v>8349</v>
      </c>
      <c r="S2002" s="5">
        <f t="shared" si="126"/>
        <v>12.5</v>
      </c>
      <c r="T2002" s="4">
        <f t="shared" si="127"/>
        <v>25</v>
      </c>
    </row>
    <row r="2003" spans="1:20" ht="45" x14ac:dyDescent="0.25">
      <c r="A2003" s="3">
        <v>2001</v>
      </c>
      <c r="B2003" s="1" t="s">
        <v>2002</v>
      </c>
      <c r="C2003" s="1" t="s">
        <v>6110</v>
      </c>
      <c r="D2003">
        <v>55000</v>
      </c>
      <c r="E2003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s="9">
        <f t="shared" si="124"/>
        <v>42167.833333333328</v>
      </c>
      <c r="L2003" s="9">
        <f t="shared" si="125"/>
        <v>42136.209675925929</v>
      </c>
      <c r="M2003" t="b">
        <v>1</v>
      </c>
      <c r="N2003">
        <v>1637</v>
      </c>
      <c r="O2003" t="b">
        <v>1</v>
      </c>
      <c r="P2003" t="s">
        <v>8294</v>
      </c>
      <c r="Q2003" t="s">
        <v>8318</v>
      </c>
      <c r="R2003" t="s">
        <v>8348</v>
      </c>
      <c r="S2003" s="5">
        <f t="shared" si="126"/>
        <v>382.12909090909091</v>
      </c>
      <c r="T2003" s="4">
        <f t="shared" si="127"/>
        <v>128.38790470372632</v>
      </c>
    </row>
    <row r="2004" spans="1:20" ht="45" x14ac:dyDescent="0.25">
      <c r="A2004" s="3">
        <v>2002</v>
      </c>
      <c r="B2004" s="1" t="s">
        <v>2003</v>
      </c>
      <c r="C2004" s="1" t="s">
        <v>6111</v>
      </c>
      <c r="D2004">
        <v>50000</v>
      </c>
      <c r="E200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s="9">
        <f t="shared" si="124"/>
        <v>42758.71230324074</v>
      </c>
      <c r="L2004" s="9">
        <f t="shared" si="125"/>
        <v>42728.71230324074</v>
      </c>
      <c r="M2004" t="b">
        <v>1</v>
      </c>
      <c r="N2004">
        <v>1375</v>
      </c>
      <c r="O2004" t="b">
        <v>1</v>
      </c>
      <c r="P2004" t="s">
        <v>8294</v>
      </c>
      <c r="Q2004" t="s">
        <v>8318</v>
      </c>
      <c r="R2004" t="s">
        <v>8348</v>
      </c>
      <c r="S2004" s="5">
        <f t="shared" si="126"/>
        <v>216.79422000000002</v>
      </c>
      <c r="T2004" s="4">
        <f t="shared" si="127"/>
        <v>78.834261818181815</v>
      </c>
    </row>
    <row r="2005" spans="1:20" ht="60" x14ac:dyDescent="0.25">
      <c r="A2005" s="3">
        <v>2003</v>
      </c>
      <c r="B2005" s="1" t="s">
        <v>2004</v>
      </c>
      <c r="C2005" s="1" t="s">
        <v>6112</v>
      </c>
      <c r="D2005">
        <v>500</v>
      </c>
      <c r="E200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s="9">
        <f t="shared" si="124"/>
        <v>40361.958333333336</v>
      </c>
      <c r="L2005" s="9">
        <f t="shared" si="125"/>
        <v>40347.125601851854</v>
      </c>
      <c r="M2005" t="b">
        <v>1</v>
      </c>
      <c r="N2005">
        <v>17</v>
      </c>
      <c r="O2005" t="b">
        <v>1</v>
      </c>
      <c r="P2005" t="s">
        <v>8294</v>
      </c>
      <c r="Q2005" t="s">
        <v>8318</v>
      </c>
      <c r="R2005" t="s">
        <v>8348</v>
      </c>
      <c r="S2005" s="5">
        <f t="shared" si="126"/>
        <v>312</v>
      </c>
      <c r="T2005" s="4">
        <f t="shared" si="127"/>
        <v>91.764705882352942</v>
      </c>
    </row>
    <row r="2006" spans="1:20" ht="60" x14ac:dyDescent="0.25">
      <c r="A2006" s="3">
        <v>2004</v>
      </c>
      <c r="B2006" s="1" t="s">
        <v>2005</v>
      </c>
      <c r="C2006" s="1" t="s">
        <v>6113</v>
      </c>
      <c r="D2006">
        <v>50000</v>
      </c>
      <c r="E200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s="9">
        <f t="shared" si="124"/>
        <v>41830.604895833334</v>
      </c>
      <c r="L2006" s="9">
        <f t="shared" si="125"/>
        <v>41800.604895833334</v>
      </c>
      <c r="M2006" t="b">
        <v>1</v>
      </c>
      <c r="N2006">
        <v>354</v>
      </c>
      <c r="O2006" t="b">
        <v>1</v>
      </c>
      <c r="P2006" t="s">
        <v>8294</v>
      </c>
      <c r="Q2006" t="s">
        <v>8318</v>
      </c>
      <c r="R2006" t="s">
        <v>8348</v>
      </c>
      <c r="S2006" s="5">
        <f t="shared" si="126"/>
        <v>234.42048</v>
      </c>
      <c r="T2006" s="4">
        <f t="shared" si="127"/>
        <v>331.10237288135596</v>
      </c>
    </row>
    <row r="2007" spans="1:20" ht="60" x14ac:dyDescent="0.25">
      <c r="A2007" s="3">
        <v>2005</v>
      </c>
      <c r="B2007" s="1" t="s">
        <v>2006</v>
      </c>
      <c r="C2007" s="1" t="s">
        <v>6114</v>
      </c>
      <c r="D2007">
        <v>30000</v>
      </c>
      <c r="E200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s="9">
        <f t="shared" si="124"/>
        <v>41563.165972222225</v>
      </c>
      <c r="L2007" s="9">
        <f t="shared" si="125"/>
        <v>41535.812708333331</v>
      </c>
      <c r="M2007" t="b">
        <v>1</v>
      </c>
      <c r="N2007">
        <v>191</v>
      </c>
      <c r="O2007" t="b">
        <v>1</v>
      </c>
      <c r="P2007" t="s">
        <v>8294</v>
      </c>
      <c r="Q2007" t="s">
        <v>8318</v>
      </c>
      <c r="R2007" t="s">
        <v>8348</v>
      </c>
      <c r="S2007" s="5">
        <f t="shared" si="126"/>
        <v>123.68010000000001</v>
      </c>
      <c r="T2007" s="4">
        <f t="shared" si="127"/>
        <v>194.26193717277485</v>
      </c>
    </row>
    <row r="2008" spans="1:20" ht="60" x14ac:dyDescent="0.25">
      <c r="A2008" s="3">
        <v>2006</v>
      </c>
      <c r="B2008" s="1" t="s">
        <v>2007</v>
      </c>
      <c r="C2008" s="1" t="s">
        <v>6115</v>
      </c>
      <c r="D2008">
        <v>50000</v>
      </c>
      <c r="E200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s="9">
        <f t="shared" si="124"/>
        <v>41976.542187500003</v>
      </c>
      <c r="L2008" s="9">
        <f t="shared" si="125"/>
        <v>41941.500520833331</v>
      </c>
      <c r="M2008" t="b">
        <v>1</v>
      </c>
      <c r="N2008">
        <v>303</v>
      </c>
      <c r="O2008" t="b">
        <v>1</v>
      </c>
      <c r="P2008" t="s">
        <v>8294</v>
      </c>
      <c r="Q2008" t="s">
        <v>8318</v>
      </c>
      <c r="R2008" t="s">
        <v>8348</v>
      </c>
      <c r="S2008" s="5">
        <f t="shared" si="126"/>
        <v>247.84</v>
      </c>
      <c r="T2008" s="4">
        <f t="shared" si="127"/>
        <v>408.97689768976898</v>
      </c>
    </row>
    <row r="2009" spans="1:20" ht="60" x14ac:dyDescent="0.25">
      <c r="A2009" s="3">
        <v>2007</v>
      </c>
      <c r="B2009" s="1" t="s">
        <v>2008</v>
      </c>
      <c r="C2009" s="1" t="s">
        <v>6116</v>
      </c>
      <c r="D2009">
        <v>10000</v>
      </c>
      <c r="E2009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s="9">
        <f t="shared" si="124"/>
        <v>40414.166666666664</v>
      </c>
      <c r="L2009" s="9">
        <f t="shared" si="125"/>
        <v>40347.837800925925</v>
      </c>
      <c r="M2009" t="b">
        <v>1</v>
      </c>
      <c r="N2009">
        <v>137</v>
      </c>
      <c r="O2009" t="b">
        <v>1</v>
      </c>
      <c r="P2009" t="s">
        <v>8294</v>
      </c>
      <c r="Q2009" t="s">
        <v>8318</v>
      </c>
      <c r="R2009" t="s">
        <v>8348</v>
      </c>
      <c r="S2009" s="5">
        <f t="shared" si="126"/>
        <v>115.7092</v>
      </c>
      <c r="T2009" s="4">
        <f t="shared" si="127"/>
        <v>84.459270072992695</v>
      </c>
    </row>
    <row r="2010" spans="1:20" ht="60" x14ac:dyDescent="0.25">
      <c r="A2010" s="3">
        <v>2008</v>
      </c>
      <c r="B2010" s="1" t="s">
        <v>2009</v>
      </c>
      <c r="C2010" s="1" t="s">
        <v>6117</v>
      </c>
      <c r="D2010">
        <v>1570.79</v>
      </c>
      <c r="E2010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s="9">
        <f t="shared" si="124"/>
        <v>40805.604421296295</v>
      </c>
      <c r="L2010" s="9">
        <f t="shared" si="125"/>
        <v>40761.604421296295</v>
      </c>
      <c r="M2010" t="b">
        <v>1</v>
      </c>
      <c r="N2010">
        <v>41</v>
      </c>
      <c r="O2010" t="b">
        <v>1</v>
      </c>
      <c r="P2010" t="s">
        <v>8294</v>
      </c>
      <c r="Q2010" t="s">
        <v>8318</v>
      </c>
      <c r="R2010" t="s">
        <v>8348</v>
      </c>
      <c r="S2010" s="5">
        <f t="shared" si="126"/>
        <v>117.07484768810599</v>
      </c>
      <c r="T2010" s="4">
        <f t="shared" si="127"/>
        <v>44.853658536585364</v>
      </c>
    </row>
    <row r="2011" spans="1:20" ht="60" x14ac:dyDescent="0.25">
      <c r="A2011" s="3">
        <v>2009</v>
      </c>
      <c r="B2011" s="1" t="s">
        <v>2010</v>
      </c>
      <c r="C2011" s="1" t="s">
        <v>6118</v>
      </c>
      <c r="D2011">
        <v>50000</v>
      </c>
      <c r="E2011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s="9">
        <f t="shared" si="124"/>
        <v>42697.365081018521</v>
      </c>
      <c r="L2011" s="9">
        <f t="shared" si="125"/>
        <v>42661.323414351849</v>
      </c>
      <c r="M2011" t="b">
        <v>1</v>
      </c>
      <c r="N2011">
        <v>398</v>
      </c>
      <c r="O2011" t="b">
        <v>1</v>
      </c>
      <c r="P2011" t="s">
        <v>8294</v>
      </c>
      <c r="Q2011" t="s">
        <v>8318</v>
      </c>
      <c r="R2011" t="s">
        <v>8348</v>
      </c>
      <c r="S2011" s="5">
        <f t="shared" si="126"/>
        <v>305.15800000000002</v>
      </c>
      <c r="T2011" s="4">
        <f t="shared" si="127"/>
        <v>383.3643216080402</v>
      </c>
    </row>
    <row r="2012" spans="1:20" ht="30" x14ac:dyDescent="0.25">
      <c r="A2012" s="3">
        <v>2010</v>
      </c>
      <c r="B2012" s="1" t="s">
        <v>2011</v>
      </c>
      <c r="C2012" s="1" t="s">
        <v>6119</v>
      </c>
      <c r="D2012">
        <v>30000</v>
      </c>
      <c r="E2012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s="9">
        <f t="shared" si="124"/>
        <v>42600.996423611112</v>
      </c>
      <c r="L2012" s="9">
        <f t="shared" si="125"/>
        <v>42570.996423611112</v>
      </c>
      <c r="M2012" t="b">
        <v>1</v>
      </c>
      <c r="N2012">
        <v>1737</v>
      </c>
      <c r="O2012" t="b">
        <v>1</v>
      </c>
      <c r="P2012" t="s">
        <v>8294</v>
      </c>
      <c r="Q2012" t="s">
        <v>8318</v>
      </c>
      <c r="R2012" t="s">
        <v>8348</v>
      </c>
      <c r="S2012" s="5">
        <f t="shared" si="126"/>
        <v>320.05299999999994</v>
      </c>
      <c r="T2012" s="4">
        <f t="shared" si="127"/>
        <v>55.276856649395505</v>
      </c>
    </row>
    <row r="2013" spans="1:20" ht="45" x14ac:dyDescent="0.25">
      <c r="A2013" s="3">
        <v>2011</v>
      </c>
      <c r="B2013" s="1" t="s">
        <v>2012</v>
      </c>
      <c r="C2013" s="1" t="s">
        <v>6120</v>
      </c>
      <c r="D2013">
        <v>50000</v>
      </c>
      <c r="E2013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s="9">
        <f t="shared" si="124"/>
        <v>42380.958333333328</v>
      </c>
      <c r="L2013" s="9">
        <f t="shared" si="125"/>
        <v>42347.358483796299</v>
      </c>
      <c r="M2013" t="b">
        <v>1</v>
      </c>
      <c r="N2013">
        <v>971</v>
      </c>
      <c r="O2013" t="b">
        <v>1</v>
      </c>
      <c r="P2013" t="s">
        <v>8294</v>
      </c>
      <c r="Q2013" t="s">
        <v>8318</v>
      </c>
      <c r="R2013" t="s">
        <v>8348</v>
      </c>
      <c r="S2013" s="5">
        <f t="shared" si="126"/>
        <v>819.56399999999996</v>
      </c>
      <c r="T2013" s="4">
        <f t="shared" si="127"/>
        <v>422.02059732234807</v>
      </c>
    </row>
    <row r="2014" spans="1:20" ht="45" x14ac:dyDescent="0.25">
      <c r="A2014" s="3">
        <v>2012</v>
      </c>
      <c r="B2014" s="1" t="s">
        <v>2013</v>
      </c>
      <c r="C2014" s="1" t="s">
        <v>6121</v>
      </c>
      <c r="D2014">
        <v>5000</v>
      </c>
      <c r="E201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s="9">
        <f t="shared" si="124"/>
        <v>42040.822233796294</v>
      </c>
      <c r="L2014" s="9">
        <f t="shared" si="125"/>
        <v>42010.822233796294</v>
      </c>
      <c r="M2014" t="b">
        <v>1</v>
      </c>
      <c r="N2014">
        <v>183</v>
      </c>
      <c r="O2014" t="b">
        <v>1</v>
      </c>
      <c r="P2014" t="s">
        <v>8294</v>
      </c>
      <c r="Q2014" t="s">
        <v>8318</v>
      </c>
      <c r="R2014" t="s">
        <v>8348</v>
      </c>
      <c r="S2014" s="5">
        <f t="shared" si="126"/>
        <v>234.90000000000003</v>
      </c>
      <c r="T2014" s="4">
        <f t="shared" si="127"/>
        <v>64.180327868852459</v>
      </c>
    </row>
    <row r="2015" spans="1:20" ht="60" x14ac:dyDescent="0.25">
      <c r="A2015" s="3">
        <v>2013</v>
      </c>
      <c r="B2015" s="1" t="s">
        <v>2014</v>
      </c>
      <c r="C2015" s="1" t="s">
        <v>6122</v>
      </c>
      <c r="D2015">
        <v>160000</v>
      </c>
      <c r="E201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s="9">
        <f t="shared" si="124"/>
        <v>42559.960810185185</v>
      </c>
      <c r="L2015" s="9">
        <f t="shared" si="125"/>
        <v>42499.960810185185</v>
      </c>
      <c r="M2015" t="b">
        <v>1</v>
      </c>
      <c r="N2015">
        <v>4562</v>
      </c>
      <c r="O2015" t="b">
        <v>1</v>
      </c>
      <c r="P2015" t="s">
        <v>8294</v>
      </c>
      <c r="Q2015" t="s">
        <v>8318</v>
      </c>
      <c r="R2015" t="s">
        <v>8348</v>
      </c>
      <c r="S2015" s="5">
        <f t="shared" si="126"/>
        <v>494.91374999999999</v>
      </c>
      <c r="T2015" s="4">
        <f t="shared" si="127"/>
        <v>173.57781674704077</v>
      </c>
    </row>
    <row r="2016" spans="1:20" ht="45" x14ac:dyDescent="0.25">
      <c r="A2016" s="3">
        <v>2014</v>
      </c>
      <c r="B2016" s="1" t="s">
        <v>2015</v>
      </c>
      <c r="C2016" s="1" t="s">
        <v>6123</v>
      </c>
      <c r="D2016">
        <v>30000</v>
      </c>
      <c r="E201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s="9">
        <f t="shared" si="124"/>
        <v>41358.172905092593</v>
      </c>
      <c r="L2016" s="9">
        <f t="shared" si="125"/>
        <v>41324.214571759258</v>
      </c>
      <c r="M2016" t="b">
        <v>1</v>
      </c>
      <c r="N2016">
        <v>26457</v>
      </c>
      <c r="O2016" t="b">
        <v>1</v>
      </c>
      <c r="P2016" t="s">
        <v>8294</v>
      </c>
      <c r="Q2016" t="s">
        <v>8318</v>
      </c>
      <c r="R2016" t="s">
        <v>8348</v>
      </c>
      <c r="S2016" s="5">
        <f t="shared" si="126"/>
        <v>7813.7822333333334</v>
      </c>
      <c r="T2016" s="4">
        <f t="shared" si="127"/>
        <v>88.601680840609291</v>
      </c>
    </row>
    <row r="2017" spans="1:20" ht="45" x14ac:dyDescent="0.25">
      <c r="A2017" s="3">
        <v>2015</v>
      </c>
      <c r="B2017" s="1" t="s">
        <v>2016</v>
      </c>
      <c r="C2017" s="1" t="s">
        <v>6124</v>
      </c>
      <c r="D2017">
        <v>7200</v>
      </c>
      <c r="E201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s="9">
        <f t="shared" si="124"/>
        <v>40795.876886574071</v>
      </c>
      <c r="L2017" s="9">
        <f t="shared" si="125"/>
        <v>40765.876886574071</v>
      </c>
      <c r="M2017" t="b">
        <v>1</v>
      </c>
      <c r="N2017">
        <v>162</v>
      </c>
      <c r="O2017" t="b">
        <v>1</v>
      </c>
      <c r="P2017" t="s">
        <v>8294</v>
      </c>
      <c r="Q2017" t="s">
        <v>8318</v>
      </c>
      <c r="R2017" t="s">
        <v>8348</v>
      </c>
      <c r="S2017" s="5">
        <f t="shared" si="126"/>
        <v>113.00013888888888</v>
      </c>
      <c r="T2017" s="4">
        <f t="shared" si="127"/>
        <v>50.222283950617282</v>
      </c>
    </row>
    <row r="2018" spans="1:20" ht="30" x14ac:dyDescent="0.25">
      <c r="A2018" s="3">
        <v>2016</v>
      </c>
      <c r="B2018" s="1" t="s">
        <v>2017</v>
      </c>
      <c r="C2018" s="1" t="s">
        <v>6125</v>
      </c>
      <c r="D2018">
        <v>10000</v>
      </c>
      <c r="E201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s="9">
        <f t="shared" si="124"/>
        <v>41342.88077546296</v>
      </c>
      <c r="L2018" s="9">
        <f t="shared" si="125"/>
        <v>41312.88077546296</v>
      </c>
      <c r="M2018" t="b">
        <v>1</v>
      </c>
      <c r="N2018">
        <v>479</v>
      </c>
      <c r="O2018" t="b">
        <v>1</v>
      </c>
      <c r="P2018" t="s">
        <v>8294</v>
      </c>
      <c r="Q2018" t="s">
        <v>8318</v>
      </c>
      <c r="R2018" t="s">
        <v>8348</v>
      </c>
      <c r="S2018" s="5">
        <f t="shared" si="126"/>
        <v>921.54219999999998</v>
      </c>
      <c r="T2018" s="4">
        <f t="shared" si="127"/>
        <v>192.38876826722338</v>
      </c>
    </row>
    <row r="2019" spans="1:20" ht="60" x14ac:dyDescent="0.25">
      <c r="A2019" s="3">
        <v>2017</v>
      </c>
      <c r="B2019" s="1" t="s">
        <v>2018</v>
      </c>
      <c r="C2019" s="1" t="s">
        <v>6126</v>
      </c>
      <c r="D2019">
        <v>25000</v>
      </c>
      <c r="E2019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s="9">
        <f t="shared" si="124"/>
        <v>40992.166666666664</v>
      </c>
      <c r="L2019" s="9">
        <f t="shared" si="125"/>
        <v>40961.057349537034</v>
      </c>
      <c r="M2019" t="b">
        <v>1</v>
      </c>
      <c r="N2019">
        <v>426</v>
      </c>
      <c r="O2019" t="b">
        <v>1</v>
      </c>
      <c r="P2019" t="s">
        <v>8294</v>
      </c>
      <c r="Q2019" t="s">
        <v>8318</v>
      </c>
      <c r="R2019" t="s">
        <v>8348</v>
      </c>
      <c r="S2019" s="5">
        <f t="shared" si="126"/>
        <v>125.10239999999999</v>
      </c>
      <c r="T2019" s="4">
        <f t="shared" si="127"/>
        <v>73.416901408450698</v>
      </c>
    </row>
    <row r="2020" spans="1:20" ht="60" x14ac:dyDescent="0.25">
      <c r="A2020" s="3">
        <v>2018</v>
      </c>
      <c r="B2020" s="1" t="s">
        <v>2019</v>
      </c>
      <c r="C2020" s="1" t="s">
        <v>6127</v>
      </c>
      <c r="D2020">
        <v>65000</v>
      </c>
      <c r="E2020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s="9">
        <f t="shared" si="124"/>
        <v>42229.365844907406</v>
      </c>
      <c r="L2020" s="9">
        <f t="shared" si="125"/>
        <v>42199.365844907406</v>
      </c>
      <c r="M2020" t="b">
        <v>1</v>
      </c>
      <c r="N2020">
        <v>450</v>
      </c>
      <c r="O2020" t="b">
        <v>1</v>
      </c>
      <c r="P2020" t="s">
        <v>8294</v>
      </c>
      <c r="Q2020" t="s">
        <v>8318</v>
      </c>
      <c r="R2020" t="s">
        <v>8348</v>
      </c>
      <c r="S2020" s="5">
        <f t="shared" si="126"/>
        <v>102.24343076923077</v>
      </c>
      <c r="T2020" s="4">
        <f t="shared" si="127"/>
        <v>147.68495555555555</v>
      </c>
    </row>
    <row r="2021" spans="1:20" ht="60" x14ac:dyDescent="0.25">
      <c r="A2021" s="3">
        <v>2019</v>
      </c>
      <c r="B2021" s="1" t="s">
        <v>2020</v>
      </c>
      <c r="C2021" s="1" t="s">
        <v>6128</v>
      </c>
      <c r="D2021">
        <v>40000</v>
      </c>
      <c r="E2021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s="9">
        <f t="shared" si="124"/>
        <v>42635.70857638889</v>
      </c>
      <c r="L2021" s="9">
        <f t="shared" si="125"/>
        <v>42605.70857638889</v>
      </c>
      <c r="M2021" t="b">
        <v>1</v>
      </c>
      <c r="N2021">
        <v>1780</v>
      </c>
      <c r="O2021" t="b">
        <v>1</v>
      </c>
      <c r="P2021" t="s">
        <v>8294</v>
      </c>
      <c r="Q2021" t="s">
        <v>8318</v>
      </c>
      <c r="R2021" t="s">
        <v>8348</v>
      </c>
      <c r="S2021" s="5">
        <f t="shared" si="126"/>
        <v>484.90975000000003</v>
      </c>
      <c r="T2021" s="4">
        <f t="shared" si="127"/>
        <v>108.96848314606741</v>
      </c>
    </row>
    <row r="2022" spans="1:20" ht="60" x14ac:dyDescent="0.25">
      <c r="A2022" s="3">
        <v>2020</v>
      </c>
      <c r="B2022" s="1" t="s">
        <v>2021</v>
      </c>
      <c r="C2022" s="1" t="s">
        <v>6129</v>
      </c>
      <c r="D2022">
        <v>1500</v>
      </c>
      <c r="E2022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s="9">
        <f t="shared" si="124"/>
        <v>41773.961111111108</v>
      </c>
      <c r="L2022" s="9">
        <f t="shared" si="125"/>
        <v>41737.097499999996</v>
      </c>
      <c r="M2022" t="b">
        <v>1</v>
      </c>
      <c r="N2022">
        <v>122</v>
      </c>
      <c r="O2022" t="b">
        <v>1</v>
      </c>
      <c r="P2022" t="s">
        <v>8294</v>
      </c>
      <c r="Q2022" t="s">
        <v>8318</v>
      </c>
      <c r="R2022" t="s">
        <v>8348</v>
      </c>
      <c r="S2022" s="5">
        <f t="shared" si="126"/>
        <v>192.33333333333334</v>
      </c>
      <c r="T2022" s="4">
        <f t="shared" si="127"/>
        <v>23.647540983606557</v>
      </c>
    </row>
    <row r="2023" spans="1:20" ht="60" x14ac:dyDescent="0.25">
      <c r="A2023" s="3">
        <v>2021</v>
      </c>
      <c r="B2023" s="1" t="s">
        <v>2022</v>
      </c>
      <c r="C2023" s="1" t="s">
        <v>6130</v>
      </c>
      <c r="D2023">
        <v>5000</v>
      </c>
      <c r="E2023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s="9">
        <f t="shared" si="124"/>
        <v>41906.070567129631</v>
      </c>
      <c r="L2023" s="9">
        <f t="shared" si="125"/>
        <v>41861.070567129631</v>
      </c>
      <c r="M2023" t="b">
        <v>1</v>
      </c>
      <c r="N2023">
        <v>95</v>
      </c>
      <c r="O2023" t="b">
        <v>1</v>
      </c>
      <c r="P2023" t="s">
        <v>8294</v>
      </c>
      <c r="Q2023" t="s">
        <v>8318</v>
      </c>
      <c r="R2023" t="s">
        <v>8348</v>
      </c>
      <c r="S2023" s="5">
        <f t="shared" si="126"/>
        <v>281.10000000000002</v>
      </c>
      <c r="T2023" s="4">
        <f t="shared" si="127"/>
        <v>147.94736842105263</v>
      </c>
    </row>
    <row r="2024" spans="1:20" ht="60" x14ac:dyDescent="0.25">
      <c r="A2024" s="3">
        <v>2022</v>
      </c>
      <c r="B2024" s="1" t="s">
        <v>2023</v>
      </c>
      <c r="C2024" s="1" t="s">
        <v>6131</v>
      </c>
      <c r="D2024">
        <v>100000</v>
      </c>
      <c r="E202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s="9">
        <f t="shared" si="124"/>
        <v>42532.569120370375</v>
      </c>
      <c r="L2024" s="9">
        <f t="shared" si="125"/>
        <v>42502.569120370375</v>
      </c>
      <c r="M2024" t="b">
        <v>1</v>
      </c>
      <c r="N2024">
        <v>325</v>
      </c>
      <c r="O2024" t="b">
        <v>1</v>
      </c>
      <c r="P2024" t="s">
        <v>8294</v>
      </c>
      <c r="Q2024" t="s">
        <v>8318</v>
      </c>
      <c r="R2024" t="s">
        <v>8348</v>
      </c>
      <c r="S2024" s="5">
        <f t="shared" si="126"/>
        <v>125.13700000000001</v>
      </c>
      <c r="T2024" s="4">
        <f t="shared" si="127"/>
        <v>385.03692307692307</v>
      </c>
    </row>
    <row r="2025" spans="1:20" ht="60" x14ac:dyDescent="0.25">
      <c r="A2025" s="3">
        <v>2023</v>
      </c>
      <c r="B2025" s="1" t="s">
        <v>2024</v>
      </c>
      <c r="C2025" s="1" t="s">
        <v>6132</v>
      </c>
      <c r="D2025">
        <v>100000</v>
      </c>
      <c r="E202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s="9">
        <f t="shared" si="124"/>
        <v>42166.420752314814</v>
      </c>
      <c r="L2025" s="9">
        <f t="shared" si="125"/>
        <v>42136.420752314814</v>
      </c>
      <c r="M2025" t="b">
        <v>1</v>
      </c>
      <c r="N2025">
        <v>353</v>
      </c>
      <c r="O2025" t="b">
        <v>1</v>
      </c>
      <c r="P2025" t="s">
        <v>8294</v>
      </c>
      <c r="Q2025" t="s">
        <v>8318</v>
      </c>
      <c r="R2025" t="s">
        <v>8348</v>
      </c>
      <c r="S2025" s="5">
        <f t="shared" si="126"/>
        <v>161.459</v>
      </c>
      <c r="T2025" s="4">
        <f t="shared" si="127"/>
        <v>457.39093484419266</v>
      </c>
    </row>
    <row r="2026" spans="1:20" ht="60" x14ac:dyDescent="0.25">
      <c r="A2026" s="3">
        <v>2024</v>
      </c>
      <c r="B2026" s="1" t="s">
        <v>2025</v>
      </c>
      <c r="C2026" s="1" t="s">
        <v>6133</v>
      </c>
      <c r="D2026">
        <v>4000</v>
      </c>
      <c r="E202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s="9">
        <f t="shared" si="124"/>
        <v>41134.125</v>
      </c>
      <c r="L2026" s="9">
        <f t="shared" si="125"/>
        <v>41099.966944444444</v>
      </c>
      <c r="M2026" t="b">
        <v>1</v>
      </c>
      <c r="N2026">
        <v>105</v>
      </c>
      <c r="O2026" t="b">
        <v>1</v>
      </c>
      <c r="P2026" t="s">
        <v>8294</v>
      </c>
      <c r="Q2026" t="s">
        <v>8318</v>
      </c>
      <c r="R2026" t="s">
        <v>8348</v>
      </c>
      <c r="S2026" s="5">
        <f t="shared" si="126"/>
        <v>585.35</v>
      </c>
      <c r="T2026" s="4">
        <f t="shared" si="127"/>
        <v>222.99047619047619</v>
      </c>
    </row>
    <row r="2027" spans="1:20" ht="60" x14ac:dyDescent="0.25">
      <c r="A2027" s="3">
        <v>2025</v>
      </c>
      <c r="B2027" s="1" t="s">
        <v>2026</v>
      </c>
      <c r="C2027" s="1" t="s">
        <v>6134</v>
      </c>
      <c r="D2027">
        <v>80000</v>
      </c>
      <c r="E202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s="9">
        <f t="shared" si="124"/>
        <v>42166.184560185182</v>
      </c>
      <c r="L2027" s="9">
        <f t="shared" si="125"/>
        <v>42136.184560185182</v>
      </c>
      <c r="M2027" t="b">
        <v>1</v>
      </c>
      <c r="N2027">
        <v>729</v>
      </c>
      <c r="O2027" t="b">
        <v>1</v>
      </c>
      <c r="P2027" t="s">
        <v>8294</v>
      </c>
      <c r="Q2027" t="s">
        <v>8318</v>
      </c>
      <c r="R2027" t="s">
        <v>8348</v>
      </c>
      <c r="S2027" s="5">
        <f t="shared" si="126"/>
        <v>201.14999999999998</v>
      </c>
      <c r="T2027" s="4">
        <f t="shared" si="127"/>
        <v>220.74074074074073</v>
      </c>
    </row>
    <row r="2028" spans="1:20" ht="30" x14ac:dyDescent="0.25">
      <c r="A2028" s="3">
        <v>2026</v>
      </c>
      <c r="B2028" s="1" t="s">
        <v>2027</v>
      </c>
      <c r="C2028" s="1" t="s">
        <v>6135</v>
      </c>
      <c r="D2028">
        <v>25000</v>
      </c>
      <c r="E202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s="9">
        <f t="shared" si="124"/>
        <v>41750.165972222225</v>
      </c>
      <c r="L2028" s="9">
        <f t="shared" si="125"/>
        <v>41704.735937500001</v>
      </c>
      <c r="M2028" t="b">
        <v>1</v>
      </c>
      <c r="N2028">
        <v>454</v>
      </c>
      <c r="O2028" t="b">
        <v>1</v>
      </c>
      <c r="P2028" t="s">
        <v>8294</v>
      </c>
      <c r="Q2028" t="s">
        <v>8318</v>
      </c>
      <c r="R2028" t="s">
        <v>8348</v>
      </c>
      <c r="S2028" s="5">
        <f t="shared" si="126"/>
        <v>133.48307999999997</v>
      </c>
      <c r="T2028" s="4">
        <f t="shared" si="127"/>
        <v>73.503898678414089</v>
      </c>
    </row>
    <row r="2029" spans="1:20" ht="45" x14ac:dyDescent="0.25">
      <c r="A2029" s="3">
        <v>2027</v>
      </c>
      <c r="B2029" s="1" t="s">
        <v>2028</v>
      </c>
      <c r="C2029" s="1" t="s">
        <v>6136</v>
      </c>
      <c r="D2029">
        <v>100000</v>
      </c>
      <c r="E2029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s="9">
        <f t="shared" si="124"/>
        <v>42093.772210648152</v>
      </c>
      <c r="L2029" s="9">
        <f t="shared" si="125"/>
        <v>42048.813877314817</v>
      </c>
      <c r="M2029" t="b">
        <v>1</v>
      </c>
      <c r="N2029">
        <v>539</v>
      </c>
      <c r="O2029" t="b">
        <v>1</v>
      </c>
      <c r="P2029" t="s">
        <v>8294</v>
      </c>
      <c r="Q2029" t="s">
        <v>8318</v>
      </c>
      <c r="R2029" t="s">
        <v>8348</v>
      </c>
      <c r="S2029" s="5">
        <f t="shared" si="126"/>
        <v>120.24900000000001</v>
      </c>
      <c r="T2029" s="4">
        <f t="shared" si="127"/>
        <v>223.09647495361781</v>
      </c>
    </row>
    <row r="2030" spans="1:20" ht="30" x14ac:dyDescent="0.25">
      <c r="A2030" s="3">
        <v>2028</v>
      </c>
      <c r="B2030" s="1" t="s">
        <v>2029</v>
      </c>
      <c r="C2030" s="1" t="s">
        <v>6137</v>
      </c>
      <c r="D2030">
        <v>3000</v>
      </c>
      <c r="E2030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s="9">
        <f t="shared" si="124"/>
        <v>40252.913194444445</v>
      </c>
      <c r="L2030" s="9">
        <f t="shared" si="125"/>
        <v>40215.919050925928</v>
      </c>
      <c r="M2030" t="b">
        <v>1</v>
      </c>
      <c r="N2030">
        <v>79</v>
      </c>
      <c r="O2030" t="b">
        <v>1</v>
      </c>
      <c r="P2030" t="s">
        <v>8294</v>
      </c>
      <c r="Q2030" t="s">
        <v>8318</v>
      </c>
      <c r="R2030" t="s">
        <v>8348</v>
      </c>
      <c r="S2030" s="5">
        <f t="shared" si="126"/>
        <v>126.16666666666667</v>
      </c>
      <c r="T2030" s="4">
        <f t="shared" si="127"/>
        <v>47.911392405063289</v>
      </c>
    </row>
    <row r="2031" spans="1:20" ht="45" x14ac:dyDescent="0.25">
      <c r="A2031" s="3">
        <v>2029</v>
      </c>
      <c r="B2031" s="1" t="s">
        <v>2030</v>
      </c>
      <c r="C2031" s="1" t="s">
        <v>6138</v>
      </c>
      <c r="D2031">
        <v>2500</v>
      </c>
      <c r="E2031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s="9">
        <f t="shared" si="124"/>
        <v>41878.021770833337</v>
      </c>
      <c r="L2031" s="9">
        <f t="shared" si="125"/>
        <v>41848.021770833337</v>
      </c>
      <c r="M2031" t="b">
        <v>1</v>
      </c>
      <c r="N2031">
        <v>94</v>
      </c>
      <c r="O2031" t="b">
        <v>1</v>
      </c>
      <c r="P2031" t="s">
        <v>8294</v>
      </c>
      <c r="Q2031" t="s">
        <v>8318</v>
      </c>
      <c r="R2031" t="s">
        <v>8348</v>
      </c>
      <c r="S2031" s="5">
        <f t="shared" si="126"/>
        <v>361.2</v>
      </c>
      <c r="T2031" s="4">
        <f t="shared" si="127"/>
        <v>96.063829787234042</v>
      </c>
    </row>
    <row r="2032" spans="1:20" ht="45" x14ac:dyDescent="0.25">
      <c r="A2032" s="3">
        <v>2030</v>
      </c>
      <c r="B2032" s="1" t="s">
        <v>2031</v>
      </c>
      <c r="C2032" s="1" t="s">
        <v>6139</v>
      </c>
      <c r="D2032">
        <v>32768</v>
      </c>
      <c r="E2032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s="9">
        <f t="shared" si="124"/>
        <v>41242.996481481481</v>
      </c>
      <c r="L2032" s="9">
        <f t="shared" si="125"/>
        <v>41212.996481481481</v>
      </c>
      <c r="M2032" t="b">
        <v>1</v>
      </c>
      <c r="N2032">
        <v>625</v>
      </c>
      <c r="O2032" t="b">
        <v>1</v>
      </c>
      <c r="P2032" t="s">
        <v>8294</v>
      </c>
      <c r="Q2032" t="s">
        <v>8318</v>
      </c>
      <c r="R2032" t="s">
        <v>8348</v>
      </c>
      <c r="S2032" s="5">
        <f t="shared" si="126"/>
        <v>226.239013671875</v>
      </c>
      <c r="T2032" s="4">
        <f t="shared" si="127"/>
        <v>118.6144</v>
      </c>
    </row>
    <row r="2033" spans="1:20" ht="45" x14ac:dyDescent="0.25">
      <c r="A2033" s="3">
        <v>2031</v>
      </c>
      <c r="B2033" s="1" t="s">
        <v>2032</v>
      </c>
      <c r="C2033" s="1" t="s">
        <v>6140</v>
      </c>
      <c r="D2033">
        <v>50000</v>
      </c>
      <c r="E2033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s="9">
        <f t="shared" si="124"/>
        <v>42013.041666666672</v>
      </c>
      <c r="L2033" s="9">
        <f t="shared" si="125"/>
        <v>41975.329317129625</v>
      </c>
      <c r="M2033" t="b">
        <v>1</v>
      </c>
      <c r="N2033">
        <v>508</v>
      </c>
      <c r="O2033" t="b">
        <v>1</v>
      </c>
      <c r="P2033" t="s">
        <v>8294</v>
      </c>
      <c r="Q2033" t="s">
        <v>8318</v>
      </c>
      <c r="R2033" t="s">
        <v>8348</v>
      </c>
      <c r="S2033" s="5">
        <f t="shared" si="126"/>
        <v>120.35</v>
      </c>
      <c r="T2033" s="4">
        <f t="shared" si="127"/>
        <v>118.45472440944881</v>
      </c>
    </row>
    <row r="2034" spans="1:20" ht="60" x14ac:dyDescent="0.25">
      <c r="A2034" s="3">
        <v>2032</v>
      </c>
      <c r="B2034" s="1" t="s">
        <v>2033</v>
      </c>
      <c r="C2034" s="1" t="s">
        <v>6141</v>
      </c>
      <c r="D2034">
        <v>25000</v>
      </c>
      <c r="E203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s="9">
        <f t="shared" si="124"/>
        <v>42719.208333333328</v>
      </c>
      <c r="L2034" s="9">
        <f t="shared" si="125"/>
        <v>42689.565671296295</v>
      </c>
      <c r="M2034" t="b">
        <v>1</v>
      </c>
      <c r="N2034">
        <v>531</v>
      </c>
      <c r="O2034" t="b">
        <v>1</v>
      </c>
      <c r="P2034" t="s">
        <v>8294</v>
      </c>
      <c r="Q2034" t="s">
        <v>8318</v>
      </c>
      <c r="R2034" t="s">
        <v>8348</v>
      </c>
      <c r="S2034" s="5">
        <f t="shared" si="126"/>
        <v>304.18799999999999</v>
      </c>
      <c r="T2034" s="4">
        <f t="shared" si="127"/>
        <v>143.21468926553672</v>
      </c>
    </row>
    <row r="2035" spans="1:20" ht="60" x14ac:dyDescent="0.25">
      <c r="A2035" s="3">
        <v>2033</v>
      </c>
      <c r="B2035" s="1" t="s">
        <v>2034</v>
      </c>
      <c r="C2035" s="1" t="s">
        <v>6142</v>
      </c>
      <c r="D2035">
        <v>25000</v>
      </c>
      <c r="E203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s="9">
        <f t="shared" si="124"/>
        <v>41755.082384259258</v>
      </c>
      <c r="L2035" s="9">
        <f t="shared" si="125"/>
        <v>41725.082384259258</v>
      </c>
      <c r="M2035" t="b">
        <v>1</v>
      </c>
      <c r="N2035">
        <v>158</v>
      </c>
      <c r="O2035" t="b">
        <v>1</v>
      </c>
      <c r="P2035" t="s">
        <v>8294</v>
      </c>
      <c r="Q2035" t="s">
        <v>8318</v>
      </c>
      <c r="R2035" t="s">
        <v>8348</v>
      </c>
      <c r="S2035" s="5">
        <f t="shared" si="126"/>
        <v>178.67599999999999</v>
      </c>
      <c r="T2035" s="4">
        <f t="shared" si="127"/>
        <v>282.71518987341773</v>
      </c>
    </row>
    <row r="2036" spans="1:20" ht="60" x14ac:dyDescent="0.25">
      <c r="A2036" s="3">
        <v>2034</v>
      </c>
      <c r="B2036" s="1" t="s">
        <v>2035</v>
      </c>
      <c r="C2036" s="1" t="s">
        <v>6143</v>
      </c>
      <c r="D2036">
        <v>78000</v>
      </c>
      <c r="E203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s="9">
        <f t="shared" si="124"/>
        <v>42131.290277777778</v>
      </c>
      <c r="L2036" s="9">
        <f t="shared" si="125"/>
        <v>42076.130011574074</v>
      </c>
      <c r="M2036" t="b">
        <v>1</v>
      </c>
      <c r="N2036">
        <v>508</v>
      </c>
      <c r="O2036" t="b">
        <v>1</v>
      </c>
      <c r="P2036" t="s">
        <v>8294</v>
      </c>
      <c r="Q2036" t="s">
        <v>8318</v>
      </c>
      <c r="R2036" t="s">
        <v>8348</v>
      </c>
      <c r="S2036" s="5">
        <f t="shared" si="126"/>
        <v>386.81998717948721</v>
      </c>
      <c r="T2036" s="4">
        <f t="shared" si="127"/>
        <v>593.93620078740162</v>
      </c>
    </row>
    <row r="2037" spans="1:20" ht="60" x14ac:dyDescent="0.25">
      <c r="A2037" s="3">
        <v>2035</v>
      </c>
      <c r="B2037" s="1" t="s">
        <v>2036</v>
      </c>
      <c r="C2037" s="1" t="s">
        <v>6144</v>
      </c>
      <c r="D2037">
        <v>80000</v>
      </c>
      <c r="E203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s="9">
        <f t="shared" si="124"/>
        <v>42357.041666666672</v>
      </c>
      <c r="L2037" s="9">
        <f t="shared" si="125"/>
        <v>42311.625081018516</v>
      </c>
      <c r="M2037" t="b">
        <v>1</v>
      </c>
      <c r="N2037">
        <v>644</v>
      </c>
      <c r="O2037" t="b">
        <v>1</v>
      </c>
      <c r="P2037" t="s">
        <v>8294</v>
      </c>
      <c r="Q2037" t="s">
        <v>8318</v>
      </c>
      <c r="R2037" t="s">
        <v>8348</v>
      </c>
      <c r="S2037" s="5">
        <f t="shared" si="126"/>
        <v>211.03642500000004</v>
      </c>
      <c r="T2037" s="4">
        <f t="shared" si="127"/>
        <v>262.15704968944101</v>
      </c>
    </row>
    <row r="2038" spans="1:20" ht="60" x14ac:dyDescent="0.25">
      <c r="A2038" s="3">
        <v>2036</v>
      </c>
      <c r="B2038" s="1" t="s">
        <v>2037</v>
      </c>
      <c r="C2038" s="1" t="s">
        <v>6145</v>
      </c>
      <c r="D2038">
        <v>30000</v>
      </c>
      <c r="E203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s="9">
        <f t="shared" si="124"/>
        <v>41768.864803240744</v>
      </c>
      <c r="L2038" s="9">
        <f t="shared" si="125"/>
        <v>41738.864803240744</v>
      </c>
      <c r="M2038" t="b">
        <v>1</v>
      </c>
      <c r="N2038">
        <v>848</v>
      </c>
      <c r="O2038" t="b">
        <v>1</v>
      </c>
      <c r="P2038" t="s">
        <v>8294</v>
      </c>
      <c r="Q2038" t="s">
        <v>8318</v>
      </c>
      <c r="R2038" t="s">
        <v>8348</v>
      </c>
      <c r="S2038" s="5">
        <f t="shared" si="126"/>
        <v>131.66833333333335</v>
      </c>
      <c r="T2038" s="4">
        <f t="shared" si="127"/>
        <v>46.580778301886795</v>
      </c>
    </row>
    <row r="2039" spans="1:20" ht="45" x14ac:dyDescent="0.25">
      <c r="A2039" s="3">
        <v>2037</v>
      </c>
      <c r="B2039" s="1" t="s">
        <v>2038</v>
      </c>
      <c r="C2039" s="1" t="s">
        <v>6146</v>
      </c>
      <c r="D2039">
        <v>10000</v>
      </c>
      <c r="E2039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s="9">
        <f t="shared" si="124"/>
        <v>41638.251770833333</v>
      </c>
      <c r="L2039" s="9">
        <f t="shared" si="125"/>
        <v>41578.210104166668</v>
      </c>
      <c r="M2039" t="b">
        <v>1</v>
      </c>
      <c r="N2039">
        <v>429</v>
      </c>
      <c r="O2039" t="b">
        <v>1</v>
      </c>
      <c r="P2039" t="s">
        <v>8294</v>
      </c>
      <c r="Q2039" t="s">
        <v>8318</v>
      </c>
      <c r="R2039" t="s">
        <v>8348</v>
      </c>
      <c r="S2039" s="5">
        <f t="shared" si="126"/>
        <v>300.47639999999996</v>
      </c>
      <c r="T2039" s="4">
        <f t="shared" si="127"/>
        <v>70.041118881118877</v>
      </c>
    </row>
    <row r="2040" spans="1:20" ht="60" x14ac:dyDescent="0.25">
      <c r="A2040" s="3">
        <v>2038</v>
      </c>
      <c r="B2040" s="1" t="s">
        <v>2039</v>
      </c>
      <c r="C2040" s="1" t="s">
        <v>6147</v>
      </c>
      <c r="D2040">
        <v>8000</v>
      </c>
      <c r="E2040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s="9">
        <f t="shared" si="124"/>
        <v>41456.75</v>
      </c>
      <c r="L2040" s="9">
        <f t="shared" si="125"/>
        <v>41424.27107638889</v>
      </c>
      <c r="M2040" t="b">
        <v>1</v>
      </c>
      <c r="N2040">
        <v>204</v>
      </c>
      <c r="O2040" t="b">
        <v>1</v>
      </c>
      <c r="P2040" t="s">
        <v>8294</v>
      </c>
      <c r="Q2040" t="s">
        <v>8318</v>
      </c>
      <c r="R2040" t="s">
        <v>8348</v>
      </c>
      <c r="S2040" s="5">
        <f t="shared" si="126"/>
        <v>420.51249999999999</v>
      </c>
      <c r="T2040" s="4">
        <f t="shared" si="127"/>
        <v>164.90686274509804</v>
      </c>
    </row>
    <row r="2041" spans="1:20" ht="45" x14ac:dyDescent="0.25">
      <c r="A2041" s="3">
        <v>2039</v>
      </c>
      <c r="B2041" s="1" t="s">
        <v>2040</v>
      </c>
      <c r="C2041" s="1" t="s">
        <v>6148</v>
      </c>
      <c r="D2041">
        <v>125000</v>
      </c>
      <c r="E2041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s="9">
        <f t="shared" si="124"/>
        <v>42705.207638888889</v>
      </c>
      <c r="L2041" s="9">
        <f t="shared" si="125"/>
        <v>42675.438946759255</v>
      </c>
      <c r="M2041" t="b">
        <v>1</v>
      </c>
      <c r="N2041">
        <v>379</v>
      </c>
      <c r="O2041" t="b">
        <v>1</v>
      </c>
      <c r="P2041" t="s">
        <v>8294</v>
      </c>
      <c r="Q2041" t="s">
        <v>8318</v>
      </c>
      <c r="R2041" t="s">
        <v>8348</v>
      </c>
      <c r="S2041" s="5">
        <f t="shared" si="126"/>
        <v>136.21680000000001</v>
      </c>
      <c r="T2041" s="4">
        <f t="shared" si="127"/>
        <v>449.26385224274406</v>
      </c>
    </row>
    <row r="2042" spans="1:20" ht="30" x14ac:dyDescent="0.25">
      <c r="A2042" s="3">
        <v>2040</v>
      </c>
      <c r="B2042" s="1" t="s">
        <v>2041</v>
      </c>
      <c r="C2042" s="1" t="s">
        <v>6149</v>
      </c>
      <c r="D2042">
        <v>3000</v>
      </c>
      <c r="E2042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s="9">
        <f t="shared" si="124"/>
        <v>41593.968784722223</v>
      </c>
      <c r="L2042" s="9">
        <f t="shared" si="125"/>
        <v>41578.927118055559</v>
      </c>
      <c r="M2042" t="b">
        <v>1</v>
      </c>
      <c r="N2042">
        <v>271</v>
      </c>
      <c r="O2042" t="b">
        <v>1</v>
      </c>
      <c r="P2042" t="s">
        <v>8294</v>
      </c>
      <c r="Q2042" t="s">
        <v>8318</v>
      </c>
      <c r="R2042" t="s">
        <v>8348</v>
      </c>
      <c r="S2042" s="5">
        <f t="shared" si="126"/>
        <v>248.17133333333334</v>
      </c>
      <c r="T2042" s="4">
        <f t="shared" si="127"/>
        <v>27.472841328413285</v>
      </c>
    </row>
    <row r="2043" spans="1:20" ht="60" x14ac:dyDescent="0.25">
      <c r="A2043" s="3">
        <v>2041</v>
      </c>
      <c r="B2043" s="1" t="s">
        <v>2042</v>
      </c>
      <c r="C2043" s="1" t="s">
        <v>6150</v>
      </c>
      <c r="D2043">
        <v>9500</v>
      </c>
      <c r="E2043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s="9">
        <f t="shared" si="124"/>
        <v>42684.567442129628</v>
      </c>
      <c r="L2043" s="9">
        <f t="shared" si="125"/>
        <v>42654.525775462964</v>
      </c>
      <c r="M2043" t="b">
        <v>0</v>
      </c>
      <c r="N2043">
        <v>120</v>
      </c>
      <c r="O2043" t="b">
        <v>1</v>
      </c>
      <c r="P2043" t="s">
        <v>8294</v>
      </c>
      <c r="Q2043" t="s">
        <v>8318</v>
      </c>
      <c r="R2043" t="s">
        <v>8348</v>
      </c>
      <c r="S2043" s="5">
        <f t="shared" si="126"/>
        <v>181.86315789473684</v>
      </c>
      <c r="T2043" s="4">
        <f t="shared" si="127"/>
        <v>143.97499999999999</v>
      </c>
    </row>
    <row r="2044" spans="1:20" ht="45" x14ac:dyDescent="0.25">
      <c r="A2044" s="3">
        <v>2042</v>
      </c>
      <c r="B2044" s="1" t="s">
        <v>2043</v>
      </c>
      <c r="C2044" s="1" t="s">
        <v>6151</v>
      </c>
      <c r="D2044">
        <v>10000</v>
      </c>
      <c r="E204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s="9">
        <f t="shared" si="124"/>
        <v>42391.708032407405</v>
      </c>
      <c r="L2044" s="9">
        <f t="shared" si="125"/>
        <v>42331.708032407405</v>
      </c>
      <c r="M2044" t="b">
        <v>0</v>
      </c>
      <c r="N2044">
        <v>140</v>
      </c>
      <c r="O2044" t="b">
        <v>1</v>
      </c>
      <c r="P2044" t="s">
        <v>8294</v>
      </c>
      <c r="Q2044" t="s">
        <v>8318</v>
      </c>
      <c r="R2044" t="s">
        <v>8348</v>
      </c>
      <c r="S2044" s="5">
        <f t="shared" si="126"/>
        <v>123.53</v>
      </c>
      <c r="T2044" s="4">
        <f t="shared" si="127"/>
        <v>88.23571428571428</v>
      </c>
    </row>
    <row r="2045" spans="1:20" ht="60" x14ac:dyDescent="0.25">
      <c r="A2045" s="3">
        <v>2043</v>
      </c>
      <c r="B2045" s="1" t="s">
        <v>2044</v>
      </c>
      <c r="C2045" s="1" t="s">
        <v>6152</v>
      </c>
      <c r="D2045">
        <v>1385</v>
      </c>
      <c r="E204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s="9">
        <f t="shared" si="124"/>
        <v>42715.207638888889</v>
      </c>
      <c r="L2045" s="9">
        <f t="shared" si="125"/>
        <v>42661.176817129628</v>
      </c>
      <c r="M2045" t="b">
        <v>0</v>
      </c>
      <c r="N2045">
        <v>193</v>
      </c>
      <c r="O2045" t="b">
        <v>1</v>
      </c>
      <c r="P2045" t="s">
        <v>8294</v>
      </c>
      <c r="Q2045" t="s">
        <v>8318</v>
      </c>
      <c r="R2045" t="s">
        <v>8348</v>
      </c>
      <c r="S2045" s="5">
        <f t="shared" si="126"/>
        <v>506.20938628158842</v>
      </c>
      <c r="T2045" s="4">
        <f t="shared" si="127"/>
        <v>36.326424870466319</v>
      </c>
    </row>
    <row r="2046" spans="1:20" ht="60" x14ac:dyDescent="0.25">
      <c r="A2046" s="3">
        <v>2044</v>
      </c>
      <c r="B2046" s="1" t="s">
        <v>2045</v>
      </c>
      <c r="C2046" s="1" t="s">
        <v>6153</v>
      </c>
      <c r="D2046">
        <v>15000</v>
      </c>
      <c r="E204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s="9">
        <f t="shared" si="124"/>
        <v>42168.684189814812</v>
      </c>
      <c r="L2046" s="9">
        <f t="shared" si="125"/>
        <v>42138.684189814812</v>
      </c>
      <c r="M2046" t="b">
        <v>0</v>
      </c>
      <c r="N2046">
        <v>180</v>
      </c>
      <c r="O2046" t="b">
        <v>1</v>
      </c>
      <c r="P2046" t="s">
        <v>8294</v>
      </c>
      <c r="Q2046" t="s">
        <v>8318</v>
      </c>
      <c r="R2046" t="s">
        <v>8348</v>
      </c>
      <c r="S2046" s="5">
        <f t="shared" si="126"/>
        <v>108.21333333333334</v>
      </c>
      <c r="T2046" s="4">
        <f t="shared" si="127"/>
        <v>90.177777777777777</v>
      </c>
    </row>
    <row r="2047" spans="1:20" ht="60" x14ac:dyDescent="0.25">
      <c r="A2047" s="3">
        <v>2045</v>
      </c>
      <c r="B2047" s="1" t="s">
        <v>2046</v>
      </c>
      <c r="C2047" s="1" t="s">
        <v>6154</v>
      </c>
      <c r="D2047">
        <v>4900</v>
      </c>
      <c r="E204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s="9">
        <f t="shared" si="124"/>
        <v>41099.088506944441</v>
      </c>
      <c r="L2047" s="9">
        <f t="shared" si="125"/>
        <v>41069.088506944441</v>
      </c>
      <c r="M2047" t="b">
        <v>0</v>
      </c>
      <c r="N2047">
        <v>263</v>
      </c>
      <c r="O2047" t="b">
        <v>1</v>
      </c>
      <c r="P2047" t="s">
        <v>8294</v>
      </c>
      <c r="Q2047" t="s">
        <v>8318</v>
      </c>
      <c r="R2047" t="s">
        <v>8348</v>
      </c>
      <c r="S2047" s="5">
        <f t="shared" si="126"/>
        <v>819.18387755102037</v>
      </c>
      <c r="T2047" s="4">
        <f t="shared" si="127"/>
        <v>152.62361216730039</v>
      </c>
    </row>
    <row r="2048" spans="1:20" ht="60" x14ac:dyDescent="0.25">
      <c r="A2048" s="3">
        <v>2046</v>
      </c>
      <c r="B2048" s="1" t="s">
        <v>2047</v>
      </c>
      <c r="C2048" s="1" t="s">
        <v>6155</v>
      </c>
      <c r="D2048">
        <v>10000</v>
      </c>
      <c r="E204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s="9">
        <f t="shared" si="124"/>
        <v>41417.171805555554</v>
      </c>
      <c r="L2048" s="9">
        <f t="shared" si="125"/>
        <v>41387.171805555554</v>
      </c>
      <c r="M2048" t="b">
        <v>0</v>
      </c>
      <c r="N2048">
        <v>217</v>
      </c>
      <c r="O2048" t="b">
        <v>1</v>
      </c>
      <c r="P2048" t="s">
        <v>8294</v>
      </c>
      <c r="Q2048" t="s">
        <v>8318</v>
      </c>
      <c r="R2048" t="s">
        <v>8348</v>
      </c>
      <c r="S2048" s="5">
        <f t="shared" si="126"/>
        <v>121.10000000000001</v>
      </c>
      <c r="T2048" s="4">
        <f t="shared" si="127"/>
        <v>55.806451612903224</v>
      </c>
    </row>
    <row r="2049" spans="1:20" ht="60" x14ac:dyDescent="0.25">
      <c r="A2049" s="3">
        <v>2047</v>
      </c>
      <c r="B2049" s="1" t="s">
        <v>2048</v>
      </c>
      <c r="C2049" s="1" t="s">
        <v>6156</v>
      </c>
      <c r="D2049">
        <v>98000</v>
      </c>
      <c r="E2049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s="9">
        <f t="shared" si="124"/>
        <v>42111</v>
      </c>
      <c r="L2049" s="9">
        <f t="shared" si="125"/>
        <v>42081.903587962966</v>
      </c>
      <c r="M2049" t="b">
        <v>0</v>
      </c>
      <c r="N2049">
        <v>443</v>
      </c>
      <c r="O2049" t="b">
        <v>1</v>
      </c>
      <c r="P2049" t="s">
        <v>8294</v>
      </c>
      <c r="Q2049" t="s">
        <v>8318</v>
      </c>
      <c r="R2049" t="s">
        <v>8348</v>
      </c>
      <c r="S2049" s="5">
        <f t="shared" si="126"/>
        <v>102.99897959183673</v>
      </c>
      <c r="T2049" s="4">
        <f t="shared" si="127"/>
        <v>227.85327313769753</v>
      </c>
    </row>
    <row r="2050" spans="1:20" ht="60" x14ac:dyDescent="0.25">
      <c r="A2050" s="3">
        <v>2048</v>
      </c>
      <c r="B2050" s="1" t="s">
        <v>2049</v>
      </c>
      <c r="C2050" s="1" t="s">
        <v>6157</v>
      </c>
      <c r="D2050">
        <v>85000</v>
      </c>
      <c r="E2050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s="9">
        <f t="shared" si="124"/>
        <v>41417.651516203703</v>
      </c>
      <c r="L2050" s="9">
        <f t="shared" si="125"/>
        <v>41387.651516203703</v>
      </c>
      <c r="M2050" t="b">
        <v>0</v>
      </c>
      <c r="N2050">
        <v>1373</v>
      </c>
      <c r="O2050" t="b">
        <v>1</v>
      </c>
      <c r="P2050" t="s">
        <v>8294</v>
      </c>
      <c r="Q2050" t="s">
        <v>8318</v>
      </c>
      <c r="R2050" t="s">
        <v>8348</v>
      </c>
      <c r="S2050" s="5">
        <f t="shared" si="126"/>
        <v>148.33229411764705</v>
      </c>
      <c r="T2050" s="4">
        <f t="shared" si="127"/>
        <v>91.82989803350327</v>
      </c>
    </row>
    <row r="2051" spans="1:20" ht="15.75" x14ac:dyDescent="0.25">
      <c r="A2051" s="3">
        <v>2049</v>
      </c>
      <c r="B2051" s="1" t="s">
        <v>2050</v>
      </c>
      <c r="C2051" s="1" t="s">
        <v>6158</v>
      </c>
      <c r="D2051">
        <v>50000</v>
      </c>
      <c r="E2051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s="9">
        <f t="shared" ref="K2051:K2114" si="128">(((I2051/60)/60)/24)+DATE(1970,1,1)</f>
        <v>41610.957638888889</v>
      </c>
      <c r="L2051" s="9">
        <f t="shared" ref="L2051:L2114" si="129">(((J2051/60)/60)/24)+DATE(1970,1,1)</f>
        <v>41575.527349537035</v>
      </c>
      <c r="M2051" t="b">
        <v>0</v>
      </c>
      <c r="N2051">
        <v>742</v>
      </c>
      <c r="O2051" t="b">
        <v>1</v>
      </c>
      <c r="P2051" t="s">
        <v>8294</v>
      </c>
      <c r="Q2051" t="s">
        <v>8318</v>
      </c>
      <c r="R2051" t="s">
        <v>8348</v>
      </c>
      <c r="S2051" s="5">
        <f t="shared" ref="S2051:S2114" si="130">+(E2051/D2051)*100</f>
        <v>120.19070000000001</v>
      </c>
      <c r="T2051" s="4">
        <f t="shared" ref="T2051:T2114" si="131">+E2051/N2051</f>
        <v>80.991037735849048</v>
      </c>
    </row>
    <row r="2052" spans="1:20" ht="60" x14ac:dyDescent="0.25">
      <c r="A2052" s="3">
        <v>2050</v>
      </c>
      <c r="B2052" s="1" t="s">
        <v>2051</v>
      </c>
      <c r="C2052" s="1" t="s">
        <v>6159</v>
      </c>
      <c r="D2052">
        <v>10000</v>
      </c>
      <c r="E2052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s="9">
        <f t="shared" si="128"/>
        <v>42155.071504629625</v>
      </c>
      <c r="L2052" s="9">
        <f t="shared" si="129"/>
        <v>42115.071504629625</v>
      </c>
      <c r="M2052" t="b">
        <v>0</v>
      </c>
      <c r="N2052">
        <v>170</v>
      </c>
      <c r="O2052" t="b">
        <v>1</v>
      </c>
      <c r="P2052" t="s">
        <v>8294</v>
      </c>
      <c r="Q2052" t="s">
        <v>8318</v>
      </c>
      <c r="R2052" t="s">
        <v>8348</v>
      </c>
      <c r="S2052" s="5">
        <f t="shared" si="130"/>
        <v>473.27000000000004</v>
      </c>
      <c r="T2052" s="4">
        <f t="shared" si="131"/>
        <v>278.39411764705881</v>
      </c>
    </row>
    <row r="2053" spans="1:20" ht="60" x14ac:dyDescent="0.25">
      <c r="A2053" s="3">
        <v>2051</v>
      </c>
      <c r="B2053" s="1" t="s">
        <v>2052</v>
      </c>
      <c r="C2053" s="1" t="s">
        <v>6160</v>
      </c>
      <c r="D2053">
        <v>8000</v>
      </c>
      <c r="E2053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s="9">
        <f t="shared" si="128"/>
        <v>41634.022418981483</v>
      </c>
      <c r="L2053" s="9">
        <f t="shared" si="129"/>
        <v>41604.022418981483</v>
      </c>
      <c r="M2053" t="b">
        <v>0</v>
      </c>
      <c r="N2053">
        <v>242</v>
      </c>
      <c r="O2053" t="b">
        <v>1</v>
      </c>
      <c r="P2053" t="s">
        <v>8294</v>
      </c>
      <c r="Q2053" t="s">
        <v>8318</v>
      </c>
      <c r="R2053" t="s">
        <v>8348</v>
      </c>
      <c r="S2053" s="5">
        <f t="shared" si="130"/>
        <v>130.36250000000001</v>
      </c>
      <c r="T2053" s="4">
        <f t="shared" si="131"/>
        <v>43.095041322314053</v>
      </c>
    </row>
    <row r="2054" spans="1:20" ht="60" x14ac:dyDescent="0.25">
      <c r="A2054" s="3">
        <v>2052</v>
      </c>
      <c r="B2054" s="1" t="s">
        <v>2053</v>
      </c>
      <c r="C2054" s="1" t="s">
        <v>6161</v>
      </c>
      <c r="D2054">
        <v>50000</v>
      </c>
      <c r="E205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s="9">
        <f t="shared" si="128"/>
        <v>42420.08394675926</v>
      </c>
      <c r="L2054" s="9">
        <f t="shared" si="129"/>
        <v>42375.08394675926</v>
      </c>
      <c r="M2054" t="b">
        <v>0</v>
      </c>
      <c r="N2054">
        <v>541</v>
      </c>
      <c r="O2054" t="b">
        <v>1</v>
      </c>
      <c r="P2054" t="s">
        <v>8294</v>
      </c>
      <c r="Q2054" t="s">
        <v>8318</v>
      </c>
      <c r="R2054" t="s">
        <v>8348</v>
      </c>
      <c r="S2054" s="5">
        <f t="shared" si="130"/>
        <v>353.048</v>
      </c>
      <c r="T2054" s="4">
        <f t="shared" si="131"/>
        <v>326.29205175600737</v>
      </c>
    </row>
    <row r="2055" spans="1:20" ht="60" x14ac:dyDescent="0.25">
      <c r="A2055" s="3">
        <v>2053</v>
      </c>
      <c r="B2055" s="1" t="s">
        <v>2054</v>
      </c>
      <c r="C2055" s="1" t="s">
        <v>6162</v>
      </c>
      <c r="D2055">
        <v>5000</v>
      </c>
      <c r="E205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s="9">
        <f t="shared" si="128"/>
        <v>42333.659155092595</v>
      </c>
      <c r="L2055" s="9">
        <f t="shared" si="129"/>
        <v>42303.617488425924</v>
      </c>
      <c r="M2055" t="b">
        <v>0</v>
      </c>
      <c r="N2055">
        <v>121</v>
      </c>
      <c r="O2055" t="b">
        <v>1</v>
      </c>
      <c r="P2055" t="s">
        <v>8294</v>
      </c>
      <c r="Q2055" t="s">
        <v>8318</v>
      </c>
      <c r="R2055" t="s">
        <v>8348</v>
      </c>
      <c r="S2055" s="5">
        <f t="shared" si="130"/>
        <v>101.02</v>
      </c>
      <c r="T2055" s="4">
        <f t="shared" si="131"/>
        <v>41.743801652892564</v>
      </c>
    </row>
    <row r="2056" spans="1:20" ht="60" x14ac:dyDescent="0.25">
      <c r="A2056" s="3">
        <v>2054</v>
      </c>
      <c r="B2056" s="1" t="s">
        <v>2055</v>
      </c>
      <c r="C2056" s="1" t="s">
        <v>6163</v>
      </c>
      <c r="D2056">
        <v>35000</v>
      </c>
      <c r="E205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s="9">
        <f t="shared" si="128"/>
        <v>41761.520949074074</v>
      </c>
      <c r="L2056" s="9">
        <f t="shared" si="129"/>
        <v>41731.520949074074</v>
      </c>
      <c r="M2056" t="b">
        <v>0</v>
      </c>
      <c r="N2056">
        <v>621</v>
      </c>
      <c r="O2056" t="b">
        <v>1</v>
      </c>
      <c r="P2056" t="s">
        <v>8294</v>
      </c>
      <c r="Q2056" t="s">
        <v>8318</v>
      </c>
      <c r="R2056" t="s">
        <v>8348</v>
      </c>
      <c r="S2056" s="5">
        <f t="shared" si="130"/>
        <v>113.59142857142857</v>
      </c>
      <c r="T2056" s="4">
        <f t="shared" si="131"/>
        <v>64.020933977455712</v>
      </c>
    </row>
    <row r="2057" spans="1:20" ht="60" x14ac:dyDescent="0.25">
      <c r="A2057" s="3">
        <v>2055</v>
      </c>
      <c r="B2057" s="1" t="s">
        <v>2056</v>
      </c>
      <c r="C2057" s="1" t="s">
        <v>6164</v>
      </c>
      <c r="D2057">
        <v>6000</v>
      </c>
      <c r="E205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s="9">
        <f t="shared" si="128"/>
        <v>41976.166666666672</v>
      </c>
      <c r="L2057" s="9">
        <f t="shared" si="129"/>
        <v>41946.674108796295</v>
      </c>
      <c r="M2057" t="b">
        <v>0</v>
      </c>
      <c r="N2057">
        <v>101</v>
      </c>
      <c r="O2057" t="b">
        <v>1</v>
      </c>
      <c r="P2057" t="s">
        <v>8294</v>
      </c>
      <c r="Q2057" t="s">
        <v>8318</v>
      </c>
      <c r="R2057" t="s">
        <v>8348</v>
      </c>
      <c r="S2057" s="5">
        <f t="shared" si="130"/>
        <v>167.41666666666666</v>
      </c>
      <c r="T2057" s="4">
        <f t="shared" si="131"/>
        <v>99.455445544554451</v>
      </c>
    </row>
    <row r="2058" spans="1:20" ht="45" x14ac:dyDescent="0.25">
      <c r="A2058" s="3">
        <v>2056</v>
      </c>
      <c r="B2058" s="1" t="s">
        <v>2057</v>
      </c>
      <c r="C2058" s="1" t="s">
        <v>6165</v>
      </c>
      <c r="D2058">
        <v>50000</v>
      </c>
      <c r="E205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s="9">
        <f t="shared" si="128"/>
        <v>41381.76090277778</v>
      </c>
      <c r="L2058" s="9">
        <f t="shared" si="129"/>
        <v>41351.76090277778</v>
      </c>
      <c r="M2058" t="b">
        <v>0</v>
      </c>
      <c r="N2058">
        <v>554</v>
      </c>
      <c r="O2058" t="b">
        <v>1</v>
      </c>
      <c r="P2058" t="s">
        <v>8294</v>
      </c>
      <c r="Q2058" t="s">
        <v>8318</v>
      </c>
      <c r="R2058" t="s">
        <v>8348</v>
      </c>
      <c r="S2058" s="5">
        <f t="shared" si="130"/>
        <v>153.452</v>
      </c>
      <c r="T2058" s="4">
        <f t="shared" si="131"/>
        <v>138.49458483754512</v>
      </c>
    </row>
    <row r="2059" spans="1:20" ht="60" x14ac:dyDescent="0.25">
      <c r="A2059" s="3">
        <v>2057</v>
      </c>
      <c r="B2059" s="1" t="s">
        <v>2058</v>
      </c>
      <c r="C2059" s="1" t="s">
        <v>6166</v>
      </c>
      <c r="D2059">
        <v>15000</v>
      </c>
      <c r="E2059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s="9">
        <f t="shared" si="128"/>
        <v>42426.494583333333</v>
      </c>
      <c r="L2059" s="9">
        <f t="shared" si="129"/>
        <v>42396.494583333333</v>
      </c>
      <c r="M2059" t="b">
        <v>0</v>
      </c>
      <c r="N2059">
        <v>666</v>
      </c>
      <c r="O2059" t="b">
        <v>1</v>
      </c>
      <c r="P2059" t="s">
        <v>8294</v>
      </c>
      <c r="Q2059" t="s">
        <v>8318</v>
      </c>
      <c r="R2059" t="s">
        <v>8348</v>
      </c>
      <c r="S2059" s="5">
        <f t="shared" si="130"/>
        <v>202.23220000000001</v>
      </c>
      <c r="T2059" s="4">
        <f t="shared" si="131"/>
        <v>45.547792792792798</v>
      </c>
    </row>
    <row r="2060" spans="1:20" ht="30" x14ac:dyDescent="0.25">
      <c r="A2060" s="3">
        <v>2058</v>
      </c>
      <c r="B2060" s="1" t="s">
        <v>2059</v>
      </c>
      <c r="C2060" s="1" t="s">
        <v>6167</v>
      </c>
      <c r="D2060">
        <v>2560</v>
      </c>
      <c r="E2060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s="9">
        <f t="shared" si="128"/>
        <v>42065.833333333328</v>
      </c>
      <c r="L2060" s="9">
        <f t="shared" si="129"/>
        <v>42026.370717592596</v>
      </c>
      <c r="M2060" t="b">
        <v>0</v>
      </c>
      <c r="N2060">
        <v>410</v>
      </c>
      <c r="O2060" t="b">
        <v>1</v>
      </c>
      <c r="P2060" t="s">
        <v>8294</v>
      </c>
      <c r="Q2060" t="s">
        <v>8318</v>
      </c>
      <c r="R2060" t="s">
        <v>8348</v>
      </c>
      <c r="S2060" s="5">
        <f t="shared" si="130"/>
        <v>168.28125</v>
      </c>
      <c r="T2060" s="4">
        <f t="shared" si="131"/>
        <v>10.507317073170732</v>
      </c>
    </row>
    <row r="2061" spans="1:20" ht="60" x14ac:dyDescent="0.25">
      <c r="A2061" s="3">
        <v>2059</v>
      </c>
      <c r="B2061" s="1" t="s">
        <v>2060</v>
      </c>
      <c r="C2061" s="1" t="s">
        <v>6168</v>
      </c>
      <c r="D2061">
        <v>30000</v>
      </c>
      <c r="E2061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s="9">
        <f t="shared" si="128"/>
        <v>42400.915972222225</v>
      </c>
      <c r="L2061" s="9">
        <f t="shared" si="129"/>
        <v>42361.602476851855</v>
      </c>
      <c r="M2061" t="b">
        <v>0</v>
      </c>
      <c r="N2061">
        <v>375</v>
      </c>
      <c r="O2061" t="b">
        <v>1</v>
      </c>
      <c r="P2061" t="s">
        <v>8294</v>
      </c>
      <c r="Q2061" t="s">
        <v>8318</v>
      </c>
      <c r="R2061" t="s">
        <v>8348</v>
      </c>
      <c r="S2061" s="5">
        <f t="shared" si="130"/>
        <v>143.45666666666668</v>
      </c>
      <c r="T2061" s="4">
        <f t="shared" si="131"/>
        <v>114.76533333333333</v>
      </c>
    </row>
    <row r="2062" spans="1:20" ht="60" x14ac:dyDescent="0.25">
      <c r="A2062" s="3">
        <v>2060</v>
      </c>
      <c r="B2062" s="1" t="s">
        <v>2061</v>
      </c>
      <c r="C2062" s="1" t="s">
        <v>6169</v>
      </c>
      <c r="D2062">
        <v>25000</v>
      </c>
      <c r="E2062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s="9">
        <f t="shared" si="128"/>
        <v>41843.642939814818</v>
      </c>
      <c r="L2062" s="9">
        <f t="shared" si="129"/>
        <v>41783.642939814818</v>
      </c>
      <c r="M2062" t="b">
        <v>0</v>
      </c>
      <c r="N2062">
        <v>1364</v>
      </c>
      <c r="O2062" t="b">
        <v>1</v>
      </c>
      <c r="P2062" t="s">
        <v>8294</v>
      </c>
      <c r="Q2062" t="s">
        <v>8318</v>
      </c>
      <c r="R2062" t="s">
        <v>8348</v>
      </c>
      <c r="S2062" s="5">
        <f t="shared" si="130"/>
        <v>196.4</v>
      </c>
      <c r="T2062" s="4">
        <f t="shared" si="131"/>
        <v>35.997067448680355</v>
      </c>
    </row>
    <row r="2063" spans="1:20" ht="60" x14ac:dyDescent="0.25">
      <c r="A2063" s="3">
        <v>2061</v>
      </c>
      <c r="B2063" s="1" t="s">
        <v>2062</v>
      </c>
      <c r="C2063" s="1" t="s">
        <v>6170</v>
      </c>
      <c r="D2063">
        <v>5000</v>
      </c>
      <c r="E2063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s="9">
        <f t="shared" si="128"/>
        <v>42735.764513888891</v>
      </c>
      <c r="L2063" s="9">
        <f t="shared" si="129"/>
        <v>42705.764513888891</v>
      </c>
      <c r="M2063" t="b">
        <v>0</v>
      </c>
      <c r="N2063">
        <v>35</v>
      </c>
      <c r="O2063" t="b">
        <v>1</v>
      </c>
      <c r="P2063" t="s">
        <v>8294</v>
      </c>
      <c r="Q2063" t="s">
        <v>8318</v>
      </c>
      <c r="R2063" t="s">
        <v>8348</v>
      </c>
      <c r="S2063" s="5">
        <f t="shared" si="130"/>
        <v>107.91999999999999</v>
      </c>
      <c r="T2063" s="4">
        <f t="shared" si="131"/>
        <v>154.17142857142858</v>
      </c>
    </row>
    <row r="2064" spans="1:20" ht="60" x14ac:dyDescent="0.25">
      <c r="A2064" s="3">
        <v>2062</v>
      </c>
      <c r="B2064" s="1" t="s">
        <v>2063</v>
      </c>
      <c r="C2064" s="1" t="s">
        <v>6171</v>
      </c>
      <c r="D2064">
        <v>100000</v>
      </c>
      <c r="E206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s="9">
        <f t="shared" si="128"/>
        <v>42453.341412037036</v>
      </c>
      <c r="L2064" s="9">
        <f t="shared" si="129"/>
        <v>42423.3830787037</v>
      </c>
      <c r="M2064" t="b">
        <v>0</v>
      </c>
      <c r="N2064">
        <v>203</v>
      </c>
      <c r="O2064" t="b">
        <v>1</v>
      </c>
      <c r="P2064" t="s">
        <v>8294</v>
      </c>
      <c r="Q2064" t="s">
        <v>8318</v>
      </c>
      <c r="R2064" t="s">
        <v>8348</v>
      </c>
      <c r="S2064" s="5">
        <f t="shared" si="130"/>
        <v>114.97699999999999</v>
      </c>
      <c r="T2064" s="4">
        <f t="shared" si="131"/>
        <v>566.38916256157631</v>
      </c>
    </row>
    <row r="2065" spans="1:20" ht="45" x14ac:dyDescent="0.25">
      <c r="A2065" s="3">
        <v>2063</v>
      </c>
      <c r="B2065" s="1" t="s">
        <v>2064</v>
      </c>
      <c r="C2065" s="1" t="s">
        <v>6172</v>
      </c>
      <c r="D2065">
        <v>4000</v>
      </c>
      <c r="E206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s="9">
        <f t="shared" si="128"/>
        <v>42505.73265046296</v>
      </c>
      <c r="L2065" s="9">
        <f t="shared" si="129"/>
        <v>42472.73265046296</v>
      </c>
      <c r="M2065" t="b">
        <v>0</v>
      </c>
      <c r="N2065">
        <v>49</v>
      </c>
      <c r="O2065" t="b">
        <v>1</v>
      </c>
      <c r="P2065" t="s">
        <v>8294</v>
      </c>
      <c r="Q2065" t="s">
        <v>8318</v>
      </c>
      <c r="R2065" t="s">
        <v>8348</v>
      </c>
      <c r="S2065" s="5">
        <f t="shared" si="130"/>
        <v>148.04999999999998</v>
      </c>
      <c r="T2065" s="4">
        <f t="shared" si="131"/>
        <v>120.85714285714286</v>
      </c>
    </row>
    <row r="2066" spans="1:20" ht="60" x14ac:dyDescent="0.25">
      <c r="A2066" s="3">
        <v>2064</v>
      </c>
      <c r="B2066" s="1" t="s">
        <v>2065</v>
      </c>
      <c r="C2066" s="1" t="s">
        <v>6173</v>
      </c>
      <c r="D2066">
        <v>261962</v>
      </c>
      <c r="E206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s="9">
        <f t="shared" si="128"/>
        <v>41425.5</v>
      </c>
      <c r="L2066" s="9">
        <f t="shared" si="129"/>
        <v>41389.364849537036</v>
      </c>
      <c r="M2066" t="b">
        <v>0</v>
      </c>
      <c r="N2066">
        <v>5812</v>
      </c>
      <c r="O2066" t="b">
        <v>1</v>
      </c>
      <c r="P2066" t="s">
        <v>8294</v>
      </c>
      <c r="Q2066" t="s">
        <v>8318</v>
      </c>
      <c r="R2066" t="s">
        <v>8348</v>
      </c>
      <c r="S2066" s="5">
        <f t="shared" si="130"/>
        <v>191.16676082790633</v>
      </c>
      <c r="T2066" s="4">
        <f t="shared" si="131"/>
        <v>86.163845492085343</v>
      </c>
    </row>
    <row r="2067" spans="1:20" ht="60" x14ac:dyDescent="0.25">
      <c r="A2067" s="3">
        <v>2065</v>
      </c>
      <c r="B2067" s="1" t="s">
        <v>2066</v>
      </c>
      <c r="C2067" s="1" t="s">
        <v>6174</v>
      </c>
      <c r="D2067">
        <v>40000</v>
      </c>
      <c r="E206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s="9">
        <f t="shared" si="128"/>
        <v>41633.333668981482</v>
      </c>
      <c r="L2067" s="9">
        <f t="shared" si="129"/>
        <v>41603.333668981482</v>
      </c>
      <c r="M2067" t="b">
        <v>0</v>
      </c>
      <c r="N2067">
        <v>1556</v>
      </c>
      <c r="O2067" t="b">
        <v>1</v>
      </c>
      <c r="P2067" t="s">
        <v>8294</v>
      </c>
      <c r="Q2067" t="s">
        <v>8318</v>
      </c>
      <c r="R2067" t="s">
        <v>8348</v>
      </c>
      <c r="S2067" s="5">
        <f t="shared" si="130"/>
        <v>199.215125</v>
      </c>
      <c r="T2067" s="4">
        <f t="shared" si="131"/>
        <v>51.212114395886893</v>
      </c>
    </row>
    <row r="2068" spans="1:20" ht="45" x14ac:dyDescent="0.25">
      <c r="A2068" s="3">
        <v>2066</v>
      </c>
      <c r="B2068" s="1" t="s">
        <v>2067</v>
      </c>
      <c r="C2068" s="1" t="s">
        <v>6175</v>
      </c>
      <c r="D2068">
        <v>2000</v>
      </c>
      <c r="E206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s="9">
        <f t="shared" si="128"/>
        <v>41874.771793981483</v>
      </c>
      <c r="L2068" s="9">
        <f t="shared" si="129"/>
        <v>41844.771793981483</v>
      </c>
      <c r="M2068" t="b">
        <v>0</v>
      </c>
      <c r="N2068">
        <v>65</v>
      </c>
      <c r="O2068" t="b">
        <v>1</v>
      </c>
      <c r="P2068" t="s">
        <v>8294</v>
      </c>
      <c r="Q2068" t="s">
        <v>8318</v>
      </c>
      <c r="R2068" t="s">
        <v>8348</v>
      </c>
      <c r="S2068" s="5">
        <f t="shared" si="130"/>
        <v>218.6</v>
      </c>
      <c r="T2068" s="4">
        <f t="shared" si="131"/>
        <v>67.261538461538464</v>
      </c>
    </row>
    <row r="2069" spans="1:20" ht="45" x14ac:dyDescent="0.25">
      <c r="A2069" s="3">
        <v>2067</v>
      </c>
      <c r="B2069" s="1" t="s">
        <v>2068</v>
      </c>
      <c r="C2069" s="1" t="s">
        <v>6176</v>
      </c>
      <c r="D2069">
        <v>495</v>
      </c>
      <c r="E2069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s="9">
        <f t="shared" si="128"/>
        <v>42148.853888888887</v>
      </c>
      <c r="L2069" s="9">
        <f t="shared" si="129"/>
        <v>42115.853888888887</v>
      </c>
      <c r="M2069" t="b">
        <v>0</v>
      </c>
      <c r="N2069">
        <v>10</v>
      </c>
      <c r="O2069" t="b">
        <v>1</v>
      </c>
      <c r="P2069" t="s">
        <v>8294</v>
      </c>
      <c r="Q2069" t="s">
        <v>8318</v>
      </c>
      <c r="R2069" t="s">
        <v>8348</v>
      </c>
      <c r="S2069" s="5">
        <f t="shared" si="130"/>
        <v>126.86868686868686</v>
      </c>
      <c r="T2069" s="4">
        <f t="shared" si="131"/>
        <v>62.8</v>
      </c>
    </row>
    <row r="2070" spans="1:20" ht="60" x14ac:dyDescent="0.25">
      <c r="A2070" s="3">
        <v>2068</v>
      </c>
      <c r="B2070" s="1" t="s">
        <v>2069</v>
      </c>
      <c r="C2070" s="1" t="s">
        <v>6177</v>
      </c>
      <c r="D2070">
        <v>25000</v>
      </c>
      <c r="E2070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s="9">
        <f t="shared" si="128"/>
        <v>42663.841608796298</v>
      </c>
      <c r="L2070" s="9">
        <f t="shared" si="129"/>
        <v>42633.841608796298</v>
      </c>
      <c r="M2070" t="b">
        <v>0</v>
      </c>
      <c r="N2070">
        <v>76</v>
      </c>
      <c r="O2070" t="b">
        <v>1</v>
      </c>
      <c r="P2070" t="s">
        <v>8294</v>
      </c>
      <c r="Q2070" t="s">
        <v>8318</v>
      </c>
      <c r="R2070" t="s">
        <v>8348</v>
      </c>
      <c r="S2070" s="5">
        <f t="shared" si="130"/>
        <v>105.22388000000001</v>
      </c>
      <c r="T2070" s="4">
        <f t="shared" si="131"/>
        <v>346.13118421052633</v>
      </c>
    </row>
    <row r="2071" spans="1:20" ht="60" x14ac:dyDescent="0.25">
      <c r="A2071" s="3">
        <v>2069</v>
      </c>
      <c r="B2071" s="1" t="s">
        <v>2070</v>
      </c>
      <c r="C2071" s="1" t="s">
        <v>6178</v>
      </c>
      <c r="D2071">
        <v>50000</v>
      </c>
      <c r="E2071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s="9">
        <f t="shared" si="128"/>
        <v>42371.972118055557</v>
      </c>
      <c r="L2071" s="9">
        <f t="shared" si="129"/>
        <v>42340.972118055557</v>
      </c>
      <c r="M2071" t="b">
        <v>0</v>
      </c>
      <c r="N2071">
        <v>263</v>
      </c>
      <c r="O2071" t="b">
        <v>1</v>
      </c>
      <c r="P2071" t="s">
        <v>8294</v>
      </c>
      <c r="Q2071" t="s">
        <v>8318</v>
      </c>
      <c r="R2071" t="s">
        <v>8348</v>
      </c>
      <c r="S2071" s="5">
        <f t="shared" si="130"/>
        <v>128.40666000000002</v>
      </c>
      <c r="T2071" s="4">
        <f t="shared" si="131"/>
        <v>244.11912547528519</v>
      </c>
    </row>
    <row r="2072" spans="1:20" ht="60" x14ac:dyDescent="0.25">
      <c r="A2072" s="3">
        <v>2070</v>
      </c>
      <c r="B2072" s="1" t="s">
        <v>2071</v>
      </c>
      <c r="C2072" s="1" t="s">
        <v>6179</v>
      </c>
      <c r="D2072">
        <v>125000</v>
      </c>
      <c r="E2072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s="9">
        <f t="shared" si="128"/>
        <v>42549.6565162037</v>
      </c>
      <c r="L2072" s="9">
        <f t="shared" si="129"/>
        <v>42519.6565162037</v>
      </c>
      <c r="M2072" t="b">
        <v>0</v>
      </c>
      <c r="N2072">
        <v>1530</v>
      </c>
      <c r="O2072" t="b">
        <v>1</v>
      </c>
      <c r="P2072" t="s">
        <v>8294</v>
      </c>
      <c r="Q2072" t="s">
        <v>8318</v>
      </c>
      <c r="R2072" t="s">
        <v>8348</v>
      </c>
      <c r="S2072" s="5">
        <f t="shared" si="130"/>
        <v>317.3272</v>
      </c>
      <c r="T2072" s="4">
        <f t="shared" si="131"/>
        <v>259.25424836601309</v>
      </c>
    </row>
    <row r="2073" spans="1:20" ht="60" x14ac:dyDescent="0.25">
      <c r="A2073" s="3">
        <v>2071</v>
      </c>
      <c r="B2073" s="1" t="s">
        <v>2072</v>
      </c>
      <c r="C2073" s="1" t="s">
        <v>6180</v>
      </c>
      <c r="D2073">
        <v>20000</v>
      </c>
      <c r="E2073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s="9">
        <f t="shared" si="128"/>
        <v>42645.278749999998</v>
      </c>
      <c r="L2073" s="9">
        <f t="shared" si="129"/>
        <v>42600.278749999998</v>
      </c>
      <c r="M2073" t="b">
        <v>0</v>
      </c>
      <c r="N2073">
        <v>278</v>
      </c>
      <c r="O2073" t="b">
        <v>1</v>
      </c>
      <c r="P2073" t="s">
        <v>8294</v>
      </c>
      <c r="Q2073" t="s">
        <v>8318</v>
      </c>
      <c r="R2073" t="s">
        <v>8348</v>
      </c>
      <c r="S2073" s="5">
        <f t="shared" si="130"/>
        <v>280.73</v>
      </c>
      <c r="T2073" s="4">
        <f t="shared" si="131"/>
        <v>201.96402877697841</v>
      </c>
    </row>
    <row r="2074" spans="1:20" ht="60" x14ac:dyDescent="0.25">
      <c r="A2074" s="3">
        <v>2072</v>
      </c>
      <c r="B2074" s="1" t="s">
        <v>2073</v>
      </c>
      <c r="C2074" s="1" t="s">
        <v>6181</v>
      </c>
      <c r="D2074">
        <v>71500</v>
      </c>
      <c r="E207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s="9">
        <f t="shared" si="128"/>
        <v>42497.581388888888</v>
      </c>
      <c r="L2074" s="9">
        <f t="shared" si="129"/>
        <v>42467.581388888888</v>
      </c>
      <c r="M2074" t="b">
        <v>0</v>
      </c>
      <c r="N2074">
        <v>350</v>
      </c>
      <c r="O2074" t="b">
        <v>1</v>
      </c>
      <c r="P2074" t="s">
        <v>8294</v>
      </c>
      <c r="Q2074" t="s">
        <v>8318</v>
      </c>
      <c r="R2074" t="s">
        <v>8348</v>
      </c>
      <c r="S2074" s="5">
        <f t="shared" si="130"/>
        <v>110.73146853146854</v>
      </c>
      <c r="T2074" s="4">
        <f t="shared" si="131"/>
        <v>226.20857142857142</v>
      </c>
    </row>
    <row r="2075" spans="1:20" ht="60" x14ac:dyDescent="0.25">
      <c r="A2075" s="3">
        <v>2073</v>
      </c>
      <c r="B2075" s="1" t="s">
        <v>2074</v>
      </c>
      <c r="C2075" s="1" t="s">
        <v>6182</v>
      </c>
      <c r="D2075">
        <v>100000</v>
      </c>
      <c r="E207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s="9">
        <f t="shared" si="128"/>
        <v>42132.668032407411</v>
      </c>
      <c r="L2075" s="9">
        <f t="shared" si="129"/>
        <v>42087.668032407411</v>
      </c>
      <c r="M2075" t="b">
        <v>0</v>
      </c>
      <c r="N2075">
        <v>470</v>
      </c>
      <c r="O2075" t="b">
        <v>1</v>
      </c>
      <c r="P2075" t="s">
        <v>8294</v>
      </c>
      <c r="Q2075" t="s">
        <v>8318</v>
      </c>
      <c r="R2075" t="s">
        <v>8348</v>
      </c>
      <c r="S2075" s="5">
        <f t="shared" si="130"/>
        <v>152.60429999999999</v>
      </c>
      <c r="T2075" s="4">
        <f t="shared" si="131"/>
        <v>324.69</v>
      </c>
    </row>
    <row r="2076" spans="1:20" ht="30" x14ac:dyDescent="0.25">
      <c r="A2076" s="3">
        <v>2074</v>
      </c>
      <c r="B2076" s="1" t="s">
        <v>2075</v>
      </c>
      <c r="C2076" s="1" t="s">
        <v>6183</v>
      </c>
      <c r="D2076">
        <v>600</v>
      </c>
      <c r="E207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s="9">
        <f t="shared" si="128"/>
        <v>42496.826180555552</v>
      </c>
      <c r="L2076" s="9">
        <f t="shared" si="129"/>
        <v>42466.826180555552</v>
      </c>
      <c r="M2076" t="b">
        <v>0</v>
      </c>
      <c r="N2076">
        <v>3</v>
      </c>
      <c r="O2076" t="b">
        <v>1</v>
      </c>
      <c r="P2076" t="s">
        <v>8294</v>
      </c>
      <c r="Q2076" t="s">
        <v>8318</v>
      </c>
      <c r="R2076" t="s">
        <v>8348</v>
      </c>
      <c r="S2076" s="5">
        <f t="shared" si="130"/>
        <v>102.49999999999999</v>
      </c>
      <c r="T2076" s="4">
        <f t="shared" si="131"/>
        <v>205</v>
      </c>
    </row>
    <row r="2077" spans="1:20" ht="45" x14ac:dyDescent="0.25">
      <c r="A2077" s="3">
        <v>2075</v>
      </c>
      <c r="B2077" s="1" t="s">
        <v>2076</v>
      </c>
      <c r="C2077" s="1" t="s">
        <v>6184</v>
      </c>
      <c r="D2077">
        <v>9999</v>
      </c>
      <c r="E207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s="9">
        <f t="shared" si="128"/>
        <v>41480.681574074071</v>
      </c>
      <c r="L2077" s="9">
        <f t="shared" si="129"/>
        <v>41450.681574074071</v>
      </c>
      <c r="M2077" t="b">
        <v>0</v>
      </c>
      <c r="N2077">
        <v>8200</v>
      </c>
      <c r="O2077" t="b">
        <v>1</v>
      </c>
      <c r="P2077" t="s">
        <v>8294</v>
      </c>
      <c r="Q2077" t="s">
        <v>8318</v>
      </c>
      <c r="R2077" t="s">
        <v>8348</v>
      </c>
      <c r="S2077" s="5">
        <f t="shared" si="130"/>
        <v>1678.3738373837384</v>
      </c>
      <c r="T2077" s="4">
        <f t="shared" si="131"/>
        <v>20.465926829268295</v>
      </c>
    </row>
    <row r="2078" spans="1:20" ht="30" x14ac:dyDescent="0.25">
      <c r="A2078" s="3">
        <v>2076</v>
      </c>
      <c r="B2078" s="1" t="s">
        <v>2077</v>
      </c>
      <c r="C2078" s="1" t="s">
        <v>6185</v>
      </c>
      <c r="D2078">
        <v>179000</v>
      </c>
      <c r="E207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s="9">
        <f t="shared" si="128"/>
        <v>41843.880659722221</v>
      </c>
      <c r="L2078" s="9">
        <f t="shared" si="129"/>
        <v>41803.880659722221</v>
      </c>
      <c r="M2078" t="b">
        <v>0</v>
      </c>
      <c r="N2078">
        <v>8359</v>
      </c>
      <c r="O2078" t="b">
        <v>1</v>
      </c>
      <c r="P2078" t="s">
        <v>8294</v>
      </c>
      <c r="Q2078" t="s">
        <v>8318</v>
      </c>
      <c r="R2078" t="s">
        <v>8348</v>
      </c>
      <c r="S2078" s="5">
        <f t="shared" si="130"/>
        <v>543.349156424581</v>
      </c>
      <c r="T2078" s="4">
        <f t="shared" si="131"/>
        <v>116.35303146309367</v>
      </c>
    </row>
    <row r="2079" spans="1:20" ht="45" x14ac:dyDescent="0.25">
      <c r="A2079" s="3">
        <v>2077</v>
      </c>
      <c r="B2079" s="1" t="s">
        <v>2078</v>
      </c>
      <c r="C2079" s="1" t="s">
        <v>6186</v>
      </c>
      <c r="D2079">
        <v>50000</v>
      </c>
      <c r="E2079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s="9">
        <f t="shared" si="128"/>
        <v>42160.875</v>
      </c>
      <c r="L2079" s="9">
        <f t="shared" si="129"/>
        <v>42103.042546296296</v>
      </c>
      <c r="M2079" t="b">
        <v>0</v>
      </c>
      <c r="N2079">
        <v>188</v>
      </c>
      <c r="O2079" t="b">
        <v>1</v>
      </c>
      <c r="P2079" t="s">
        <v>8294</v>
      </c>
      <c r="Q2079" t="s">
        <v>8318</v>
      </c>
      <c r="R2079" t="s">
        <v>8348</v>
      </c>
      <c r="S2079" s="5">
        <f t="shared" si="130"/>
        <v>115.50800000000001</v>
      </c>
      <c r="T2079" s="4">
        <f t="shared" si="131"/>
        <v>307.20212765957444</v>
      </c>
    </row>
    <row r="2080" spans="1:20" ht="45" x14ac:dyDescent="0.25">
      <c r="A2080" s="3">
        <v>2078</v>
      </c>
      <c r="B2080" s="1" t="s">
        <v>2079</v>
      </c>
      <c r="C2080" s="1" t="s">
        <v>6187</v>
      </c>
      <c r="D2080">
        <v>20000</v>
      </c>
      <c r="E2080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s="9">
        <f t="shared" si="128"/>
        <v>42722.771493055552</v>
      </c>
      <c r="L2080" s="9">
        <f t="shared" si="129"/>
        <v>42692.771493055552</v>
      </c>
      <c r="M2080" t="b">
        <v>0</v>
      </c>
      <c r="N2080">
        <v>48</v>
      </c>
      <c r="O2080" t="b">
        <v>1</v>
      </c>
      <c r="P2080" t="s">
        <v>8294</v>
      </c>
      <c r="Q2080" t="s">
        <v>8318</v>
      </c>
      <c r="R2080" t="s">
        <v>8348</v>
      </c>
      <c r="S2080" s="5">
        <f t="shared" si="130"/>
        <v>131.20499999999998</v>
      </c>
      <c r="T2080" s="4">
        <f t="shared" si="131"/>
        <v>546.6875</v>
      </c>
    </row>
    <row r="2081" spans="1:20" ht="60" x14ac:dyDescent="0.25">
      <c r="A2081" s="3">
        <v>2079</v>
      </c>
      <c r="B2081" s="1" t="s">
        <v>2080</v>
      </c>
      <c r="C2081" s="1" t="s">
        <v>6188</v>
      </c>
      <c r="D2081">
        <v>10000</v>
      </c>
      <c r="E2081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s="9">
        <f t="shared" si="128"/>
        <v>42180.791666666672</v>
      </c>
      <c r="L2081" s="9">
        <f t="shared" si="129"/>
        <v>42150.71056712963</v>
      </c>
      <c r="M2081" t="b">
        <v>0</v>
      </c>
      <c r="N2081">
        <v>607</v>
      </c>
      <c r="O2081" t="b">
        <v>1</v>
      </c>
      <c r="P2081" t="s">
        <v>8294</v>
      </c>
      <c r="Q2081" t="s">
        <v>8318</v>
      </c>
      <c r="R2081" t="s">
        <v>8348</v>
      </c>
      <c r="S2081" s="5">
        <f t="shared" si="130"/>
        <v>288.17</v>
      </c>
      <c r="T2081" s="4">
        <f t="shared" si="131"/>
        <v>47.474464579901152</v>
      </c>
    </row>
    <row r="2082" spans="1:20" ht="60" x14ac:dyDescent="0.25">
      <c r="A2082" s="3">
        <v>2080</v>
      </c>
      <c r="B2082" s="1" t="s">
        <v>2081</v>
      </c>
      <c r="C2082" s="1" t="s">
        <v>6189</v>
      </c>
      <c r="D2082">
        <v>1000</v>
      </c>
      <c r="E2082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s="9">
        <f t="shared" si="128"/>
        <v>42319.998842592591</v>
      </c>
      <c r="L2082" s="9">
        <f t="shared" si="129"/>
        <v>42289.957175925927</v>
      </c>
      <c r="M2082" t="b">
        <v>0</v>
      </c>
      <c r="N2082">
        <v>50</v>
      </c>
      <c r="O2082" t="b">
        <v>1</v>
      </c>
      <c r="P2082" t="s">
        <v>8294</v>
      </c>
      <c r="Q2082" t="s">
        <v>8318</v>
      </c>
      <c r="R2082" t="s">
        <v>8348</v>
      </c>
      <c r="S2082" s="5">
        <f t="shared" si="130"/>
        <v>507.8</v>
      </c>
      <c r="T2082" s="4">
        <f t="shared" si="131"/>
        <v>101.56</v>
      </c>
    </row>
    <row r="2083" spans="1:20" ht="60" x14ac:dyDescent="0.25">
      <c r="A2083" s="3">
        <v>2081</v>
      </c>
      <c r="B2083" s="1" t="s">
        <v>2082</v>
      </c>
      <c r="C2083" s="1" t="s">
        <v>6190</v>
      </c>
      <c r="D2083">
        <v>3500</v>
      </c>
      <c r="E2083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s="9">
        <f t="shared" si="128"/>
        <v>41045.207638888889</v>
      </c>
      <c r="L2083" s="9">
        <f t="shared" si="129"/>
        <v>41004.156886574077</v>
      </c>
      <c r="M2083" t="b">
        <v>0</v>
      </c>
      <c r="N2083">
        <v>55</v>
      </c>
      <c r="O2083" t="b">
        <v>1</v>
      </c>
      <c r="P2083" t="s">
        <v>8278</v>
      </c>
      <c r="Q2083" t="s">
        <v>8324</v>
      </c>
      <c r="R2083" t="s">
        <v>8328</v>
      </c>
      <c r="S2083" s="5">
        <f t="shared" si="130"/>
        <v>114.57142857142857</v>
      </c>
      <c r="T2083" s="4">
        <f t="shared" si="131"/>
        <v>72.909090909090907</v>
      </c>
    </row>
    <row r="2084" spans="1:20" ht="60" x14ac:dyDescent="0.25">
      <c r="A2084" s="3">
        <v>2082</v>
      </c>
      <c r="B2084" s="1" t="s">
        <v>2083</v>
      </c>
      <c r="C2084" s="1" t="s">
        <v>6191</v>
      </c>
      <c r="D2084">
        <v>1500</v>
      </c>
      <c r="E208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s="9">
        <f t="shared" si="128"/>
        <v>40871.161990740737</v>
      </c>
      <c r="L2084" s="9">
        <f t="shared" si="129"/>
        <v>40811.120324074072</v>
      </c>
      <c r="M2084" t="b">
        <v>0</v>
      </c>
      <c r="N2084">
        <v>38</v>
      </c>
      <c r="O2084" t="b">
        <v>1</v>
      </c>
      <c r="P2084" t="s">
        <v>8278</v>
      </c>
      <c r="Q2084" t="s">
        <v>8324</v>
      </c>
      <c r="R2084" t="s">
        <v>8328</v>
      </c>
      <c r="S2084" s="5">
        <f t="shared" si="130"/>
        <v>110.73333333333333</v>
      </c>
      <c r="T2084" s="4">
        <f t="shared" si="131"/>
        <v>43.710526315789473</v>
      </c>
    </row>
    <row r="2085" spans="1:20" ht="60" x14ac:dyDescent="0.25">
      <c r="A2085" s="3">
        <v>2083</v>
      </c>
      <c r="B2085" s="1" t="s">
        <v>2084</v>
      </c>
      <c r="C2085" s="1" t="s">
        <v>6192</v>
      </c>
      <c r="D2085">
        <v>750</v>
      </c>
      <c r="E208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s="9">
        <f t="shared" si="128"/>
        <v>41064.72216435185</v>
      </c>
      <c r="L2085" s="9">
        <f t="shared" si="129"/>
        <v>41034.72216435185</v>
      </c>
      <c r="M2085" t="b">
        <v>0</v>
      </c>
      <c r="N2085">
        <v>25</v>
      </c>
      <c r="O2085" t="b">
        <v>1</v>
      </c>
      <c r="P2085" t="s">
        <v>8278</v>
      </c>
      <c r="Q2085" t="s">
        <v>8324</v>
      </c>
      <c r="R2085" t="s">
        <v>8328</v>
      </c>
      <c r="S2085" s="5">
        <f t="shared" si="130"/>
        <v>113.33333333333333</v>
      </c>
      <c r="T2085" s="4">
        <f t="shared" si="131"/>
        <v>34</v>
      </c>
    </row>
    <row r="2086" spans="1:20" ht="45" x14ac:dyDescent="0.25">
      <c r="A2086" s="3">
        <v>2084</v>
      </c>
      <c r="B2086" s="1" t="s">
        <v>2085</v>
      </c>
      <c r="C2086" s="1" t="s">
        <v>6193</v>
      </c>
      <c r="D2086">
        <v>3000</v>
      </c>
      <c r="E208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s="9">
        <f t="shared" si="128"/>
        <v>41763.290972222225</v>
      </c>
      <c r="L2086" s="9">
        <f t="shared" si="129"/>
        <v>41731.833124999997</v>
      </c>
      <c r="M2086" t="b">
        <v>0</v>
      </c>
      <c r="N2086">
        <v>46</v>
      </c>
      <c r="O2086" t="b">
        <v>1</v>
      </c>
      <c r="P2086" t="s">
        <v>8278</v>
      </c>
      <c r="Q2086" t="s">
        <v>8324</v>
      </c>
      <c r="R2086" t="s">
        <v>8328</v>
      </c>
      <c r="S2086" s="5">
        <f t="shared" si="130"/>
        <v>108.33333333333333</v>
      </c>
      <c r="T2086" s="4">
        <f t="shared" si="131"/>
        <v>70.652173913043484</v>
      </c>
    </row>
    <row r="2087" spans="1:20" ht="60" x14ac:dyDescent="0.25">
      <c r="A2087" s="3">
        <v>2085</v>
      </c>
      <c r="B2087" s="1" t="s">
        <v>2086</v>
      </c>
      <c r="C2087" s="1" t="s">
        <v>6194</v>
      </c>
      <c r="D2087">
        <v>6000</v>
      </c>
      <c r="E208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s="9">
        <f t="shared" si="128"/>
        <v>41105.835497685184</v>
      </c>
      <c r="L2087" s="9">
        <f t="shared" si="129"/>
        <v>41075.835497685184</v>
      </c>
      <c r="M2087" t="b">
        <v>0</v>
      </c>
      <c r="N2087">
        <v>83</v>
      </c>
      <c r="O2087" t="b">
        <v>1</v>
      </c>
      <c r="P2087" t="s">
        <v>8278</v>
      </c>
      <c r="Q2087" t="s">
        <v>8324</v>
      </c>
      <c r="R2087" t="s">
        <v>8328</v>
      </c>
      <c r="S2087" s="5">
        <f t="shared" si="130"/>
        <v>123.53333333333335</v>
      </c>
      <c r="T2087" s="4">
        <f t="shared" si="131"/>
        <v>89.301204819277103</v>
      </c>
    </row>
    <row r="2088" spans="1:20" ht="45" x14ac:dyDescent="0.25">
      <c r="A2088" s="3">
        <v>2086</v>
      </c>
      <c r="B2088" s="1" t="s">
        <v>2087</v>
      </c>
      <c r="C2088" s="1" t="s">
        <v>6195</v>
      </c>
      <c r="D2088">
        <v>4000</v>
      </c>
      <c r="E208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s="9">
        <f t="shared" si="128"/>
        <v>40891.207638888889</v>
      </c>
      <c r="L2088" s="9">
        <f t="shared" si="129"/>
        <v>40860.67050925926</v>
      </c>
      <c r="M2088" t="b">
        <v>0</v>
      </c>
      <c r="N2088">
        <v>35</v>
      </c>
      <c r="O2088" t="b">
        <v>1</v>
      </c>
      <c r="P2088" t="s">
        <v>8278</v>
      </c>
      <c r="Q2088" t="s">
        <v>8324</v>
      </c>
      <c r="R2088" t="s">
        <v>8328</v>
      </c>
      <c r="S2088" s="5">
        <f t="shared" si="130"/>
        <v>100.69999999999999</v>
      </c>
      <c r="T2088" s="4">
        <f t="shared" si="131"/>
        <v>115.08571428571429</v>
      </c>
    </row>
    <row r="2089" spans="1:20" ht="60" x14ac:dyDescent="0.25">
      <c r="A2089" s="3">
        <v>2087</v>
      </c>
      <c r="B2089" s="1" t="s">
        <v>2088</v>
      </c>
      <c r="C2089" s="1" t="s">
        <v>6196</v>
      </c>
      <c r="D2089">
        <v>1500</v>
      </c>
      <c r="E2089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s="9">
        <f t="shared" si="128"/>
        <v>40794.204375000001</v>
      </c>
      <c r="L2089" s="9">
        <f t="shared" si="129"/>
        <v>40764.204375000001</v>
      </c>
      <c r="M2089" t="b">
        <v>0</v>
      </c>
      <c r="N2089">
        <v>25</v>
      </c>
      <c r="O2089" t="b">
        <v>1</v>
      </c>
      <c r="P2089" t="s">
        <v>8278</v>
      </c>
      <c r="Q2089" t="s">
        <v>8324</v>
      </c>
      <c r="R2089" t="s">
        <v>8328</v>
      </c>
      <c r="S2089" s="5">
        <f t="shared" si="130"/>
        <v>103.53333333333335</v>
      </c>
      <c r="T2089" s="4">
        <f t="shared" si="131"/>
        <v>62.12</v>
      </c>
    </row>
    <row r="2090" spans="1:20" ht="60" x14ac:dyDescent="0.25">
      <c r="A2090" s="3">
        <v>2088</v>
      </c>
      <c r="B2090" s="1" t="s">
        <v>2089</v>
      </c>
      <c r="C2090" s="1" t="s">
        <v>6197</v>
      </c>
      <c r="D2090">
        <v>3000</v>
      </c>
      <c r="E2090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s="9">
        <f t="shared" si="128"/>
        <v>40432.165972222225</v>
      </c>
      <c r="L2090" s="9">
        <f t="shared" si="129"/>
        <v>40395.714722222219</v>
      </c>
      <c r="M2090" t="b">
        <v>0</v>
      </c>
      <c r="N2090">
        <v>75</v>
      </c>
      <c r="O2090" t="b">
        <v>1</v>
      </c>
      <c r="P2090" t="s">
        <v>8278</v>
      </c>
      <c r="Q2090" t="s">
        <v>8324</v>
      </c>
      <c r="R2090" t="s">
        <v>8328</v>
      </c>
      <c r="S2090" s="5">
        <f t="shared" si="130"/>
        <v>115.51066666666668</v>
      </c>
      <c r="T2090" s="4">
        <f t="shared" si="131"/>
        <v>46.204266666666669</v>
      </c>
    </row>
    <row r="2091" spans="1:20" ht="30" x14ac:dyDescent="0.25">
      <c r="A2091" s="3">
        <v>2089</v>
      </c>
      <c r="B2091" s="1" t="s">
        <v>2090</v>
      </c>
      <c r="C2091" s="1" t="s">
        <v>6198</v>
      </c>
      <c r="D2091">
        <v>2500</v>
      </c>
      <c r="E2091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s="9">
        <f t="shared" si="128"/>
        <v>41488.076319444444</v>
      </c>
      <c r="L2091" s="9">
        <f t="shared" si="129"/>
        <v>41453.076319444444</v>
      </c>
      <c r="M2091" t="b">
        <v>0</v>
      </c>
      <c r="N2091">
        <v>62</v>
      </c>
      <c r="O2091" t="b">
        <v>1</v>
      </c>
      <c r="P2091" t="s">
        <v>8278</v>
      </c>
      <c r="Q2091" t="s">
        <v>8324</v>
      </c>
      <c r="R2091" t="s">
        <v>8328</v>
      </c>
      <c r="S2091" s="5">
        <f t="shared" si="130"/>
        <v>120.4004</v>
      </c>
      <c r="T2091" s="4">
        <f t="shared" si="131"/>
        <v>48.54854838709678</v>
      </c>
    </row>
    <row r="2092" spans="1:20" ht="60" x14ac:dyDescent="0.25">
      <c r="A2092" s="3">
        <v>2090</v>
      </c>
      <c r="B2092" s="1" t="s">
        <v>2091</v>
      </c>
      <c r="C2092" s="1" t="s">
        <v>6199</v>
      </c>
      <c r="D2092">
        <v>8000</v>
      </c>
      <c r="E2092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s="9">
        <f t="shared" si="128"/>
        <v>41329.381423611114</v>
      </c>
      <c r="L2092" s="9">
        <f t="shared" si="129"/>
        <v>41299.381423611114</v>
      </c>
      <c r="M2092" t="b">
        <v>0</v>
      </c>
      <c r="N2092">
        <v>160</v>
      </c>
      <c r="O2092" t="b">
        <v>1</v>
      </c>
      <c r="P2092" t="s">
        <v>8278</v>
      </c>
      <c r="Q2092" t="s">
        <v>8324</v>
      </c>
      <c r="R2092" t="s">
        <v>8328</v>
      </c>
      <c r="S2092" s="5">
        <f t="shared" si="130"/>
        <v>115.040375</v>
      </c>
      <c r="T2092" s="4">
        <f t="shared" si="131"/>
        <v>57.520187499999999</v>
      </c>
    </row>
    <row r="2093" spans="1:20" ht="60" x14ac:dyDescent="0.25">
      <c r="A2093" s="3">
        <v>2091</v>
      </c>
      <c r="B2093" s="1" t="s">
        <v>2092</v>
      </c>
      <c r="C2093" s="1" t="s">
        <v>6200</v>
      </c>
      <c r="D2093">
        <v>18000</v>
      </c>
      <c r="E2093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s="9">
        <f t="shared" si="128"/>
        <v>40603.833333333336</v>
      </c>
      <c r="L2093" s="9">
        <f t="shared" si="129"/>
        <v>40555.322662037033</v>
      </c>
      <c r="M2093" t="b">
        <v>0</v>
      </c>
      <c r="N2093">
        <v>246</v>
      </c>
      <c r="O2093" t="b">
        <v>1</v>
      </c>
      <c r="P2093" t="s">
        <v>8278</v>
      </c>
      <c r="Q2093" t="s">
        <v>8324</v>
      </c>
      <c r="R2093" t="s">
        <v>8328</v>
      </c>
      <c r="S2093" s="5">
        <f t="shared" si="130"/>
        <v>120.46777777777777</v>
      </c>
      <c r="T2093" s="4">
        <f t="shared" si="131"/>
        <v>88.147154471544724</v>
      </c>
    </row>
    <row r="2094" spans="1:20" ht="45" x14ac:dyDescent="0.25">
      <c r="A2094" s="3">
        <v>2092</v>
      </c>
      <c r="B2094" s="1" t="s">
        <v>2093</v>
      </c>
      <c r="C2094" s="1" t="s">
        <v>6201</v>
      </c>
      <c r="D2094">
        <v>6000</v>
      </c>
      <c r="E209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s="9">
        <f t="shared" si="128"/>
        <v>40823.707546296297</v>
      </c>
      <c r="L2094" s="9">
        <f t="shared" si="129"/>
        <v>40763.707546296297</v>
      </c>
      <c r="M2094" t="b">
        <v>0</v>
      </c>
      <c r="N2094">
        <v>55</v>
      </c>
      <c r="O2094" t="b">
        <v>1</v>
      </c>
      <c r="P2094" t="s">
        <v>8278</v>
      </c>
      <c r="Q2094" t="s">
        <v>8324</v>
      </c>
      <c r="R2094" t="s">
        <v>8328</v>
      </c>
      <c r="S2094" s="5">
        <f t="shared" si="130"/>
        <v>101.28333333333333</v>
      </c>
      <c r="T2094" s="4">
        <f t="shared" si="131"/>
        <v>110.49090909090908</v>
      </c>
    </row>
    <row r="2095" spans="1:20" ht="45" x14ac:dyDescent="0.25">
      <c r="A2095" s="3">
        <v>2093</v>
      </c>
      <c r="B2095" s="1" t="s">
        <v>2094</v>
      </c>
      <c r="C2095" s="1" t="s">
        <v>6202</v>
      </c>
      <c r="D2095">
        <v>1500</v>
      </c>
      <c r="E209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s="9">
        <f t="shared" si="128"/>
        <v>41265.896203703705</v>
      </c>
      <c r="L2095" s="9">
        <f t="shared" si="129"/>
        <v>41205.854537037041</v>
      </c>
      <c r="M2095" t="b">
        <v>0</v>
      </c>
      <c r="N2095">
        <v>23</v>
      </c>
      <c r="O2095" t="b">
        <v>1</v>
      </c>
      <c r="P2095" t="s">
        <v>8278</v>
      </c>
      <c r="Q2095" t="s">
        <v>8324</v>
      </c>
      <c r="R2095" t="s">
        <v>8328</v>
      </c>
      <c r="S2095" s="5">
        <f t="shared" si="130"/>
        <v>102.46666666666667</v>
      </c>
      <c r="T2095" s="4">
        <f t="shared" si="131"/>
        <v>66.826086956521735</v>
      </c>
    </row>
    <row r="2096" spans="1:20" ht="60" x14ac:dyDescent="0.25">
      <c r="A2096" s="3">
        <v>2094</v>
      </c>
      <c r="B2096" s="1" t="s">
        <v>2095</v>
      </c>
      <c r="C2096" s="1" t="s">
        <v>6203</v>
      </c>
      <c r="D2096">
        <v>3500</v>
      </c>
      <c r="E209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s="9">
        <f t="shared" si="128"/>
        <v>40973.125</v>
      </c>
      <c r="L2096" s="9">
        <f t="shared" si="129"/>
        <v>40939.02002314815</v>
      </c>
      <c r="M2096" t="b">
        <v>0</v>
      </c>
      <c r="N2096">
        <v>72</v>
      </c>
      <c r="O2096" t="b">
        <v>1</v>
      </c>
      <c r="P2096" t="s">
        <v>8278</v>
      </c>
      <c r="Q2096" t="s">
        <v>8324</v>
      </c>
      <c r="R2096" t="s">
        <v>8328</v>
      </c>
      <c r="S2096" s="5">
        <f t="shared" si="130"/>
        <v>120.54285714285714</v>
      </c>
      <c r="T2096" s="4">
        <f t="shared" si="131"/>
        <v>58.597222222222221</v>
      </c>
    </row>
    <row r="2097" spans="1:20" ht="45" x14ac:dyDescent="0.25">
      <c r="A2097" s="3">
        <v>2095</v>
      </c>
      <c r="B2097" s="1" t="s">
        <v>2096</v>
      </c>
      <c r="C2097" s="1" t="s">
        <v>6204</v>
      </c>
      <c r="D2097">
        <v>2500</v>
      </c>
      <c r="E209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s="9">
        <f t="shared" si="128"/>
        <v>40818.733483796292</v>
      </c>
      <c r="L2097" s="9">
        <f t="shared" si="129"/>
        <v>40758.733483796292</v>
      </c>
      <c r="M2097" t="b">
        <v>0</v>
      </c>
      <c r="N2097">
        <v>22</v>
      </c>
      <c r="O2097" t="b">
        <v>1</v>
      </c>
      <c r="P2097" t="s">
        <v>8278</v>
      </c>
      <c r="Q2097" t="s">
        <v>8324</v>
      </c>
      <c r="R2097" t="s">
        <v>8328</v>
      </c>
      <c r="S2097" s="5">
        <f t="shared" si="130"/>
        <v>100</v>
      </c>
      <c r="T2097" s="4">
        <f t="shared" si="131"/>
        <v>113.63636363636364</v>
      </c>
    </row>
    <row r="2098" spans="1:20" ht="45" x14ac:dyDescent="0.25">
      <c r="A2098" s="3">
        <v>2096</v>
      </c>
      <c r="B2098" s="1" t="s">
        <v>2097</v>
      </c>
      <c r="C2098" s="1" t="s">
        <v>6205</v>
      </c>
      <c r="D2098">
        <v>600</v>
      </c>
      <c r="E209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s="9">
        <f t="shared" si="128"/>
        <v>41208.165972222225</v>
      </c>
      <c r="L2098" s="9">
        <f t="shared" si="129"/>
        <v>41192.758506944447</v>
      </c>
      <c r="M2098" t="b">
        <v>0</v>
      </c>
      <c r="N2098">
        <v>14</v>
      </c>
      <c r="O2098" t="b">
        <v>1</v>
      </c>
      <c r="P2098" t="s">
        <v>8278</v>
      </c>
      <c r="Q2098" t="s">
        <v>8324</v>
      </c>
      <c r="R2098" t="s">
        <v>8328</v>
      </c>
      <c r="S2098" s="5">
        <f t="shared" si="130"/>
        <v>101.66666666666666</v>
      </c>
      <c r="T2098" s="4">
        <f t="shared" si="131"/>
        <v>43.571428571428569</v>
      </c>
    </row>
    <row r="2099" spans="1:20" ht="60" x14ac:dyDescent="0.25">
      <c r="A2099" s="3">
        <v>2097</v>
      </c>
      <c r="B2099" s="1" t="s">
        <v>2098</v>
      </c>
      <c r="C2099" s="1" t="s">
        <v>6206</v>
      </c>
      <c r="D2099">
        <v>3000</v>
      </c>
      <c r="E2099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s="9">
        <f t="shared" si="128"/>
        <v>40878.626562500001</v>
      </c>
      <c r="L2099" s="9">
        <f t="shared" si="129"/>
        <v>40818.58489583333</v>
      </c>
      <c r="M2099" t="b">
        <v>0</v>
      </c>
      <c r="N2099">
        <v>38</v>
      </c>
      <c r="O2099" t="b">
        <v>1</v>
      </c>
      <c r="P2099" t="s">
        <v>8278</v>
      </c>
      <c r="Q2099" t="s">
        <v>8324</v>
      </c>
      <c r="R2099" t="s">
        <v>8328</v>
      </c>
      <c r="S2099" s="5">
        <f t="shared" si="130"/>
        <v>100</v>
      </c>
      <c r="T2099" s="4">
        <f t="shared" si="131"/>
        <v>78.94736842105263</v>
      </c>
    </row>
    <row r="2100" spans="1:20" ht="45" x14ac:dyDescent="0.25">
      <c r="A2100" s="3">
        <v>2098</v>
      </c>
      <c r="B2100" s="1" t="s">
        <v>2099</v>
      </c>
      <c r="C2100" s="1" t="s">
        <v>6207</v>
      </c>
      <c r="D2100">
        <v>6000</v>
      </c>
      <c r="E2100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s="9">
        <f t="shared" si="128"/>
        <v>40976.11383101852</v>
      </c>
      <c r="L2100" s="9">
        <f t="shared" si="129"/>
        <v>40946.11383101852</v>
      </c>
      <c r="M2100" t="b">
        <v>0</v>
      </c>
      <c r="N2100">
        <v>32</v>
      </c>
      <c r="O2100" t="b">
        <v>1</v>
      </c>
      <c r="P2100" t="s">
        <v>8278</v>
      </c>
      <c r="Q2100" t="s">
        <v>8324</v>
      </c>
      <c r="R2100" t="s">
        <v>8328</v>
      </c>
      <c r="S2100" s="5">
        <f t="shared" si="130"/>
        <v>100.33333333333334</v>
      </c>
      <c r="T2100" s="4">
        <f t="shared" si="131"/>
        <v>188.125</v>
      </c>
    </row>
    <row r="2101" spans="1:20" ht="15.75" x14ac:dyDescent="0.25">
      <c r="A2101" s="3">
        <v>2099</v>
      </c>
      <c r="B2101" s="1" t="s">
        <v>2100</v>
      </c>
      <c r="C2101" s="1" t="s">
        <v>6208</v>
      </c>
      <c r="D2101">
        <v>3000</v>
      </c>
      <c r="E2101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s="9">
        <f t="shared" si="128"/>
        <v>42187.152777777781</v>
      </c>
      <c r="L2101" s="9">
        <f t="shared" si="129"/>
        <v>42173.746342592596</v>
      </c>
      <c r="M2101" t="b">
        <v>0</v>
      </c>
      <c r="N2101">
        <v>63</v>
      </c>
      <c r="O2101" t="b">
        <v>1</v>
      </c>
      <c r="P2101" t="s">
        <v>8278</v>
      </c>
      <c r="Q2101" t="s">
        <v>8324</v>
      </c>
      <c r="R2101" t="s">
        <v>8328</v>
      </c>
      <c r="S2101" s="5">
        <f t="shared" si="130"/>
        <v>132.36666666666667</v>
      </c>
      <c r="T2101" s="4">
        <f t="shared" si="131"/>
        <v>63.031746031746032</v>
      </c>
    </row>
    <row r="2102" spans="1:20" ht="60" x14ac:dyDescent="0.25">
      <c r="A2102" s="3">
        <v>2100</v>
      </c>
      <c r="B2102" s="1" t="s">
        <v>2101</v>
      </c>
      <c r="C2102" s="1" t="s">
        <v>6209</v>
      </c>
      <c r="D2102">
        <v>600</v>
      </c>
      <c r="E2102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s="9">
        <f t="shared" si="128"/>
        <v>41090.165972222225</v>
      </c>
      <c r="L2102" s="9">
        <f t="shared" si="129"/>
        <v>41074.834965277776</v>
      </c>
      <c r="M2102" t="b">
        <v>0</v>
      </c>
      <c r="N2102">
        <v>27</v>
      </c>
      <c r="O2102" t="b">
        <v>1</v>
      </c>
      <c r="P2102" t="s">
        <v>8278</v>
      </c>
      <c r="Q2102" t="s">
        <v>8324</v>
      </c>
      <c r="R2102" t="s">
        <v>8328</v>
      </c>
      <c r="S2102" s="5">
        <f t="shared" si="130"/>
        <v>136.66666666666666</v>
      </c>
      <c r="T2102" s="4">
        <f t="shared" si="131"/>
        <v>30.37037037037037</v>
      </c>
    </row>
    <row r="2103" spans="1:20" ht="60" x14ac:dyDescent="0.25">
      <c r="A2103" s="3">
        <v>2101</v>
      </c>
      <c r="B2103" s="1" t="s">
        <v>2102</v>
      </c>
      <c r="C2103" s="1" t="s">
        <v>6210</v>
      </c>
      <c r="D2103">
        <v>2000</v>
      </c>
      <c r="E2103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s="9">
        <f t="shared" si="128"/>
        <v>40952.149467592593</v>
      </c>
      <c r="L2103" s="9">
        <f t="shared" si="129"/>
        <v>40892.149467592593</v>
      </c>
      <c r="M2103" t="b">
        <v>0</v>
      </c>
      <c r="N2103">
        <v>44</v>
      </c>
      <c r="O2103" t="b">
        <v>1</v>
      </c>
      <c r="P2103" t="s">
        <v>8278</v>
      </c>
      <c r="Q2103" t="s">
        <v>8324</v>
      </c>
      <c r="R2103" t="s">
        <v>8328</v>
      </c>
      <c r="S2103" s="5">
        <f t="shared" si="130"/>
        <v>113.25</v>
      </c>
      <c r="T2103" s="4">
        <f t="shared" si="131"/>
        <v>51.477272727272727</v>
      </c>
    </row>
    <row r="2104" spans="1:20" ht="60" x14ac:dyDescent="0.25">
      <c r="A2104" s="3">
        <v>2102</v>
      </c>
      <c r="B2104" s="1" t="s">
        <v>2103</v>
      </c>
      <c r="C2104" s="1" t="s">
        <v>6211</v>
      </c>
      <c r="D2104">
        <v>1000</v>
      </c>
      <c r="E210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s="9">
        <f t="shared" si="128"/>
        <v>40668.868611111109</v>
      </c>
      <c r="L2104" s="9">
        <f t="shared" si="129"/>
        <v>40638.868611111109</v>
      </c>
      <c r="M2104" t="b">
        <v>0</v>
      </c>
      <c r="N2104">
        <v>38</v>
      </c>
      <c r="O2104" t="b">
        <v>1</v>
      </c>
      <c r="P2104" t="s">
        <v>8278</v>
      </c>
      <c r="Q2104" t="s">
        <v>8324</v>
      </c>
      <c r="R2104" t="s">
        <v>8328</v>
      </c>
      <c r="S2104" s="5">
        <f t="shared" si="130"/>
        <v>136</v>
      </c>
      <c r="T2104" s="4">
        <f t="shared" si="131"/>
        <v>35.789473684210527</v>
      </c>
    </row>
    <row r="2105" spans="1:20" ht="30" x14ac:dyDescent="0.25">
      <c r="A2105" s="3">
        <v>2103</v>
      </c>
      <c r="B2105" s="1" t="s">
        <v>2104</v>
      </c>
      <c r="C2105" s="1" t="s">
        <v>6212</v>
      </c>
      <c r="D2105">
        <v>7777</v>
      </c>
      <c r="E210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s="9">
        <f t="shared" si="128"/>
        <v>41222.7966087963</v>
      </c>
      <c r="L2105" s="9">
        <f t="shared" si="129"/>
        <v>41192.754942129628</v>
      </c>
      <c r="M2105" t="b">
        <v>0</v>
      </c>
      <c r="N2105">
        <v>115</v>
      </c>
      <c r="O2105" t="b">
        <v>1</v>
      </c>
      <c r="P2105" t="s">
        <v>8278</v>
      </c>
      <c r="Q2105" t="s">
        <v>8324</v>
      </c>
      <c r="R2105" t="s">
        <v>8328</v>
      </c>
      <c r="S2105" s="5">
        <f t="shared" si="130"/>
        <v>146.12318374694613</v>
      </c>
      <c r="T2105" s="4">
        <f t="shared" si="131"/>
        <v>98.817391304347822</v>
      </c>
    </row>
    <row r="2106" spans="1:20" ht="45" x14ac:dyDescent="0.25">
      <c r="A2106" s="3">
        <v>2104</v>
      </c>
      <c r="B2106" s="1" t="s">
        <v>2105</v>
      </c>
      <c r="C2106" s="1" t="s">
        <v>6213</v>
      </c>
      <c r="D2106">
        <v>800</v>
      </c>
      <c r="E210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s="9">
        <f t="shared" si="128"/>
        <v>41425</v>
      </c>
      <c r="L2106" s="9">
        <f t="shared" si="129"/>
        <v>41394.074467592596</v>
      </c>
      <c r="M2106" t="b">
        <v>0</v>
      </c>
      <c r="N2106">
        <v>37</v>
      </c>
      <c r="O2106" t="b">
        <v>1</v>
      </c>
      <c r="P2106" t="s">
        <v>8278</v>
      </c>
      <c r="Q2106" t="s">
        <v>8324</v>
      </c>
      <c r="R2106" t="s">
        <v>8328</v>
      </c>
      <c r="S2106" s="5">
        <f t="shared" si="130"/>
        <v>129.5</v>
      </c>
      <c r="T2106" s="4">
        <f t="shared" si="131"/>
        <v>28</v>
      </c>
    </row>
    <row r="2107" spans="1:20" ht="45" x14ac:dyDescent="0.25">
      <c r="A2107" s="3">
        <v>2105</v>
      </c>
      <c r="B2107" s="1" t="s">
        <v>2106</v>
      </c>
      <c r="C2107" s="1" t="s">
        <v>6214</v>
      </c>
      <c r="D2107">
        <v>2000</v>
      </c>
      <c r="E210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s="9">
        <f t="shared" si="128"/>
        <v>41964.166666666672</v>
      </c>
      <c r="L2107" s="9">
        <f t="shared" si="129"/>
        <v>41951.788807870369</v>
      </c>
      <c r="M2107" t="b">
        <v>0</v>
      </c>
      <c r="N2107">
        <v>99</v>
      </c>
      <c r="O2107" t="b">
        <v>1</v>
      </c>
      <c r="P2107" t="s">
        <v>8278</v>
      </c>
      <c r="Q2107" t="s">
        <v>8324</v>
      </c>
      <c r="R2107" t="s">
        <v>8328</v>
      </c>
      <c r="S2107" s="5">
        <f t="shared" si="130"/>
        <v>254</v>
      </c>
      <c r="T2107" s="4">
        <f t="shared" si="131"/>
        <v>51.313131313131315</v>
      </c>
    </row>
    <row r="2108" spans="1:20" ht="60" x14ac:dyDescent="0.25">
      <c r="A2108" s="3">
        <v>2106</v>
      </c>
      <c r="B2108" s="1" t="s">
        <v>2107</v>
      </c>
      <c r="C2108" s="1" t="s">
        <v>6215</v>
      </c>
      <c r="D2108">
        <v>2200</v>
      </c>
      <c r="E210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s="9">
        <f t="shared" si="128"/>
        <v>41300.21497685185</v>
      </c>
      <c r="L2108" s="9">
        <f t="shared" si="129"/>
        <v>41270.21497685185</v>
      </c>
      <c r="M2108" t="b">
        <v>0</v>
      </c>
      <c r="N2108">
        <v>44</v>
      </c>
      <c r="O2108" t="b">
        <v>1</v>
      </c>
      <c r="P2108" t="s">
        <v>8278</v>
      </c>
      <c r="Q2108" t="s">
        <v>8324</v>
      </c>
      <c r="R2108" t="s">
        <v>8328</v>
      </c>
      <c r="S2108" s="5">
        <f t="shared" si="130"/>
        <v>107.04545454545456</v>
      </c>
      <c r="T2108" s="4">
        <f t="shared" si="131"/>
        <v>53.522727272727273</v>
      </c>
    </row>
    <row r="2109" spans="1:20" ht="45" x14ac:dyDescent="0.25">
      <c r="A2109" s="3">
        <v>2107</v>
      </c>
      <c r="B2109" s="1" t="s">
        <v>2108</v>
      </c>
      <c r="C2109" s="1" t="s">
        <v>6216</v>
      </c>
      <c r="D2109">
        <v>2000</v>
      </c>
      <c r="E2109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s="9">
        <f t="shared" si="128"/>
        <v>41955.752233796295</v>
      </c>
      <c r="L2109" s="9">
        <f t="shared" si="129"/>
        <v>41934.71056712963</v>
      </c>
      <c r="M2109" t="b">
        <v>0</v>
      </c>
      <c r="N2109">
        <v>58</v>
      </c>
      <c r="O2109" t="b">
        <v>1</v>
      </c>
      <c r="P2109" t="s">
        <v>8278</v>
      </c>
      <c r="Q2109" t="s">
        <v>8324</v>
      </c>
      <c r="R2109" t="s">
        <v>8328</v>
      </c>
      <c r="S2109" s="5">
        <f t="shared" si="130"/>
        <v>107.73299999999999</v>
      </c>
      <c r="T2109" s="4">
        <f t="shared" si="131"/>
        <v>37.149310344827583</v>
      </c>
    </row>
    <row r="2110" spans="1:20" ht="60" x14ac:dyDescent="0.25">
      <c r="A2110" s="3">
        <v>2108</v>
      </c>
      <c r="B2110" s="1" t="s">
        <v>2109</v>
      </c>
      <c r="C2110" s="1" t="s">
        <v>6217</v>
      </c>
      <c r="D2110">
        <v>16000</v>
      </c>
      <c r="E2110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s="9">
        <f t="shared" si="128"/>
        <v>41162.163194444445</v>
      </c>
      <c r="L2110" s="9">
        <f t="shared" si="129"/>
        <v>41135.175694444442</v>
      </c>
      <c r="M2110" t="b">
        <v>0</v>
      </c>
      <c r="N2110">
        <v>191</v>
      </c>
      <c r="O2110" t="b">
        <v>1</v>
      </c>
      <c r="P2110" t="s">
        <v>8278</v>
      </c>
      <c r="Q2110" t="s">
        <v>8324</v>
      </c>
      <c r="R2110" t="s">
        <v>8328</v>
      </c>
      <c r="S2110" s="5">
        <f t="shared" si="130"/>
        <v>107.31250000000001</v>
      </c>
      <c r="T2110" s="4">
        <f t="shared" si="131"/>
        <v>89.895287958115176</v>
      </c>
    </row>
    <row r="2111" spans="1:20" ht="45" x14ac:dyDescent="0.25">
      <c r="A2111" s="3">
        <v>2109</v>
      </c>
      <c r="B2111" s="1" t="s">
        <v>2110</v>
      </c>
      <c r="C2111" s="1" t="s">
        <v>6218</v>
      </c>
      <c r="D2111">
        <v>4000</v>
      </c>
      <c r="E2111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s="9">
        <f t="shared" si="128"/>
        <v>42190.708530092597</v>
      </c>
      <c r="L2111" s="9">
        <f t="shared" si="129"/>
        <v>42160.708530092597</v>
      </c>
      <c r="M2111" t="b">
        <v>0</v>
      </c>
      <c r="N2111">
        <v>40</v>
      </c>
      <c r="O2111" t="b">
        <v>1</v>
      </c>
      <c r="P2111" t="s">
        <v>8278</v>
      </c>
      <c r="Q2111" t="s">
        <v>8324</v>
      </c>
      <c r="R2111" t="s">
        <v>8328</v>
      </c>
      <c r="S2111" s="5">
        <f t="shared" si="130"/>
        <v>106.52500000000001</v>
      </c>
      <c r="T2111" s="4">
        <f t="shared" si="131"/>
        <v>106.52500000000001</v>
      </c>
    </row>
    <row r="2112" spans="1:20" ht="30" x14ac:dyDescent="0.25">
      <c r="A2112" s="3">
        <v>2110</v>
      </c>
      <c r="B2112" s="1" t="s">
        <v>2111</v>
      </c>
      <c r="C2112" s="1" t="s">
        <v>6219</v>
      </c>
      <c r="D2112">
        <v>2000</v>
      </c>
      <c r="E2112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s="9">
        <f t="shared" si="128"/>
        <v>41787.207638888889</v>
      </c>
      <c r="L2112" s="9">
        <f t="shared" si="129"/>
        <v>41759.670937499999</v>
      </c>
      <c r="M2112" t="b">
        <v>0</v>
      </c>
      <c r="N2112">
        <v>38</v>
      </c>
      <c r="O2112" t="b">
        <v>1</v>
      </c>
      <c r="P2112" t="s">
        <v>8278</v>
      </c>
      <c r="Q2112" t="s">
        <v>8324</v>
      </c>
      <c r="R2112" t="s">
        <v>8328</v>
      </c>
      <c r="S2112" s="5">
        <f t="shared" si="130"/>
        <v>100.35000000000001</v>
      </c>
      <c r="T2112" s="4">
        <f t="shared" si="131"/>
        <v>52.815789473684212</v>
      </c>
    </row>
    <row r="2113" spans="1:20" ht="60" x14ac:dyDescent="0.25">
      <c r="A2113" s="3">
        <v>2111</v>
      </c>
      <c r="B2113" s="1" t="s">
        <v>2112</v>
      </c>
      <c r="C2113" s="1" t="s">
        <v>6220</v>
      </c>
      <c r="D2113">
        <v>2000</v>
      </c>
      <c r="E2113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s="9">
        <f t="shared" si="128"/>
        <v>40770.041666666664</v>
      </c>
      <c r="L2113" s="9">
        <f t="shared" si="129"/>
        <v>40703.197048611109</v>
      </c>
      <c r="M2113" t="b">
        <v>0</v>
      </c>
      <c r="N2113">
        <v>39</v>
      </c>
      <c r="O2113" t="b">
        <v>1</v>
      </c>
      <c r="P2113" t="s">
        <v>8278</v>
      </c>
      <c r="Q2113" t="s">
        <v>8324</v>
      </c>
      <c r="R2113" t="s">
        <v>8328</v>
      </c>
      <c r="S2113" s="5">
        <f t="shared" si="130"/>
        <v>106.5</v>
      </c>
      <c r="T2113" s="4">
        <f t="shared" si="131"/>
        <v>54.615384615384613</v>
      </c>
    </row>
    <row r="2114" spans="1:20" ht="45" x14ac:dyDescent="0.25">
      <c r="A2114" s="3">
        <v>2112</v>
      </c>
      <c r="B2114" s="1" t="s">
        <v>2113</v>
      </c>
      <c r="C2114" s="1" t="s">
        <v>6221</v>
      </c>
      <c r="D2114">
        <v>300</v>
      </c>
      <c r="E211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s="9">
        <f t="shared" si="128"/>
        <v>41379.928159722222</v>
      </c>
      <c r="L2114" s="9">
        <f t="shared" si="129"/>
        <v>41365.928159722222</v>
      </c>
      <c r="M2114" t="b">
        <v>0</v>
      </c>
      <c r="N2114">
        <v>11</v>
      </c>
      <c r="O2114" t="b">
        <v>1</v>
      </c>
      <c r="P2114" t="s">
        <v>8278</v>
      </c>
      <c r="Q2114" t="s">
        <v>8324</v>
      </c>
      <c r="R2114" t="s">
        <v>8328</v>
      </c>
      <c r="S2114" s="5">
        <f t="shared" si="130"/>
        <v>100</v>
      </c>
      <c r="T2114" s="4">
        <f t="shared" si="131"/>
        <v>27.272727272727273</v>
      </c>
    </row>
    <row r="2115" spans="1:20" ht="30" x14ac:dyDescent="0.25">
      <c r="A2115" s="3">
        <v>2113</v>
      </c>
      <c r="B2115" s="1" t="s">
        <v>2114</v>
      </c>
      <c r="C2115" s="1" t="s">
        <v>6222</v>
      </c>
      <c r="D2115">
        <v>7000</v>
      </c>
      <c r="E211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s="9">
        <f t="shared" ref="K2115:K2178" si="132">(((I2115/60)/60)/24)+DATE(1970,1,1)</f>
        <v>41905.86546296296</v>
      </c>
      <c r="L2115" s="9">
        <f t="shared" ref="L2115:L2178" si="133">(((J2115/60)/60)/24)+DATE(1970,1,1)</f>
        <v>41870.86546296296</v>
      </c>
      <c r="M2115" t="b">
        <v>0</v>
      </c>
      <c r="N2115">
        <v>107</v>
      </c>
      <c r="O2115" t="b">
        <v>1</v>
      </c>
      <c r="P2115" t="s">
        <v>8278</v>
      </c>
      <c r="Q2115" t="s">
        <v>8324</v>
      </c>
      <c r="R2115" t="s">
        <v>8328</v>
      </c>
      <c r="S2115" s="5">
        <f t="shared" ref="S2115:S2178" si="134">+(E2115/D2115)*100</f>
        <v>104.85714285714285</v>
      </c>
      <c r="T2115" s="4">
        <f t="shared" ref="T2115:T2178" si="135">+E2115/N2115</f>
        <v>68.598130841121488</v>
      </c>
    </row>
    <row r="2116" spans="1:20" ht="60" x14ac:dyDescent="0.25">
      <c r="A2116" s="3">
        <v>2114</v>
      </c>
      <c r="B2116" s="1" t="s">
        <v>2115</v>
      </c>
      <c r="C2116" s="1" t="s">
        <v>6223</v>
      </c>
      <c r="D2116">
        <v>5000</v>
      </c>
      <c r="E211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s="9">
        <f t="shared" si="132"/>
        <v>40521.207638888889</v>
      </c>
      <c r="L2116" s="9">
        <f t="shared" si="133"/>
        <v>40458.815625000003</v>
      </c>
      <c r="M2116" t="b">
        <v>0</v>
      </c>
      <c r="N2116">
        <v>147</v>
      </c>
      <c r="O2116" t="b">
        <v>1</v>
      </c>
      <c r="P2116" t="s">
        <v>8278</v>
      </c>
      <c r="Q2116" t="s">
        <v>8324</v>
      </c>
      <c r="R2116" t="s">
        <v>8328</v>
      </c>
      <c r="S2116" s="5">
        <f t="shared" si="134"/>
        <v>104.69999999999999</v>
      </c>
      <c r="T2116" s="4">
        <f t="shared" si="135"/>
        <v>35.612244897959187</v>
      </c>
    </row>
    <row r="2117" spans="1:20" ht="45" x14ac:dyDescent="0.25">
      <c r="A2117" s="3">
        <v>2115</v>
      </c>
      <c r="B2117" s="1" t="s">
        <v>2116</v>
      </c>
      <c r="C2117" s="1" t="s">
        <v>6224</v>
      </c>
      <c r="D2117">
        <v>1500</v>
      </c>
      <c r="E211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s="9">
        <f t="shared" si="132"/>
        <v>40594.081030092595</v>
      </c>
      <c r="L2117" s="9">
        <f t="shared" si="133"/>
        <v>40564.081030092595</v>
      </c>
      <c r="M2117" t="b">
        <v>0</v>
      </c>
      <c r="N2117">
        <v>36</v>
      </c>
      <c r="O2117" t="b">
        <v>1</v>
      </c>
      <c r="P2117" t="s">
        <v>8278</v>
      </c>
      <c r="Q2117" t="s">
        <v>8324</v>
      </c>
      <c r="R2117" t="s">
        <v>8328</v>
      </c>
      <c r="S2117" s="5">
        <f t="shared" si="134"/>
        <v>225.66666666666669</v>
      </c>
      <c r="T2117" s="4">
        <f t="shared" si="135"/>
        <v>94.027777777777771</v>
      </c>
    </row>
    <row r="2118" spans="1:20" ht="45" x14ac:dyDescent="0.25">
      <c r="A2118" s="3">
        <v>2116</v>
      </c>
      <c r="B2118" s="1" t="s">
        <v>2117</v>
      </c>
      <c r="C2118" s="1" t="s">
        <v>6225</v>
      </c>
      <c r="D2118">
        <v>48000</v>
      </c>
      <c r="E211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s="9">
        <f t="shared" si="132"/>
        <v>41184.777812500004</v>
      </c>
      <c r="L2118" s="9">
        <f t="shared" si="133"/>
        <v>41136.777812500004</v>
      </c>
      <c r="M2118" t="b">
        <v>0</v>
      </c>
      <c r="N2118">
        <v>92</v>
      </c>
      <c r="O2118" t="b">
        <v>1</v>
      </c>
      <c r="P2118" t="s">
        <v>8278</v>
      </c>
      <c r="Q2118" t="s">
        <v>8324</v>
      </c>
      <c r="R2118" t="s">
        <v>8328</v>
      </c>
      <c r="S2118" s="5">
        <f t="shared" si="134"/>
        <v>100.90416666666667</v>
      </c>
      <c r="T2118" s="4">
        <f t="shared" si="135"/>
        <v>526.45652173913038</v>
      </c>
    </row>
    <row r="2119" spans="1:20" ht="60" x14ac:dyDescent="0.25">
      <c r="A2119" s="3">
        <v>2117</v>
      </c>
      <c r="B2119" s="1" t="s">
        <v>2118</v>
      </c>
      <c r="C2119" s="1" t="s">
        <v>6226</v>
      </c>
      <c r="D2119">
        <v>1200</v>
      </c>
      <c r="E2119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s="9">
        <f t="shared" si="132"/>
        <v>42304.207638888889</v>
      </c>
      <c r="L2119" s="9">
        <f t="shared" si="133"/>
        <v>42290.059594907405</v>
      </c>
      <c r="M2119" t="b">
        <v>0</v>
      </c>
      <c r="N2119">
        <v>35</v>
      </c>
      <c r="O2119" t="b">
        <v>1</v>
      </c>
      <c r="P2119" t="s">
        <v>8278</v>
      </c>
      <c r="Q2119" t="s">
        <v>8324</v>
      </c>
      <c r="R2119" t="s">
        <v>8328</v>
      </c>
      <c r="S2119" s="5">
        <f t="shared" si="134"/>
        <v>147.75</v>
      </c>
      <c r="T2119" s="4">
        <f t="shared" si="135"/>
        <v>50.657142857142858</v>
      </c>
    </row>
    <row r="2120" spans="1:20" ht="30" x14ac:dyDescent="0.25">
      <c r="A2120" s="3">
        <v>2118</v>
      </c>
      <c r="B2120" s="1" t="s">
        <v>2119</v>
      </c>
      <c r="C2120" s="1" t="s">
        <v>6227</v>
      </c>
      <c r="D2120">
        <v>1000</v>
      </c>
      <c r="E2120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s="9">
        <f t="shared" si="132"/>
        <v>40748.839537037034</v>
      </c>
      <c r="L2120" s="9">
        <f t="shared" si="133"/>
        <v>40718.839537037034</v>
      </c>
      <c r="M2120" t="b">
        <v>0</v>
      </c>
      <c r="N2120">
        <v>17</v>
      </c>
      <c r="O2120" t="b">
        <v>1</v>
      </c>
      <c r="P2120" t="s">
        <v>8278</v>
      </c>
      <c r="Q2120" t="s">
        <v>8324</v>
      </c>
      <c r="R2120" t="s">
        <v>8328</v>
      </c>
      <c r="S2120" s="5">
        <f t="shared" si="134"/>
        <v>134.61099999999999</v>
      </c>
      <c r="T2120" s="4">
        <f t="shared" si="135"/>
        <v>79.182941176470578</v>
      </c>
    </row>
    <row r="2121" spans="1:20" ht="45" x14ac:dyDescent="0.25">
      <c r="A2121" s="3">
        <v>2119</v>
      </c>
      <c r="B2121" s="1" t="s">
        <v>2120</v>
      </c>
      <c r="C2121" s="1" t="s">
        <v>6228</v>
      </c>
      <c r="D2121">
        <v>2000</v>
      </c>
      <c r="E2121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s="9">
        <f t="shared" si="132"/>
        <v>41137.130150462966</v>
      </c>
      <c r="L2121" s="9">
        <f t="shared" si="133"/>
        <v>41107.130150462966</v>
      </c>
      <c r="M2121" t="b">
        <v>0</v>
      </c>
      <c r="N2121">
        <v>22</v>
      </c>
      <c r="O2121" t="b">
        <v>1</v>
      </c>
      <c r="P2121" t="s">
        <v>8278</v>
      </c>
      <c r="Q2121" t="s">
        <v>8324</v>
      </c>
      <c r="R2121" t="s">
        <v>8328</v>
      </c>
      <c r="S2121" s="5">
        <f t="shared" si="134"/>
        <v>100.75</v>
      </c>
      <c r="T2121" s="4">
        <f t="shared" si="135"/>
        <v>91.590909090909093</v>
      </c>
    </row>
    <row r="2122" spans="1:20" ht="45" x14ac:dyDescent="0.25">
      <c r="A2122" s="3">
        <v>2120</v>
      </c>
      <c r="B2122" s="1" t="s">
        <v>2121</v>
      </c>
      <c r="C2122" s="1" t="s">
        <v>6229</v>
      </c>
      <c r="D2122">
        <v>8000</v>
      </c>
      <c r="E2122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s="9">
        <f t="shared" si="132"/>
        <v>41640.964537037034</v>
      </c>
      <c r="L2122" s="9">
        <f t="shared" si="133"/>
        <v>41591.964537037034</v>
      </c>
      <c r="M2122" t="b">
        <v>0</v>
      </c>
      <c r="N2122">
        <v>69</v>
      </c>
      <c r="O2122" t="b">
        <v>1</v>
      </c>
      <c r="P2122" t="s">
        <v>8278</v>
      </c>
      <c r="Q2122" t="s">
        <v>8324</v>
      </c>
      <c r="R2122" t="s">
        <v>8328</v>
      </c>
      <c r="S2122" s="5">
        <f t="shared" si="134"/>
        <v>100.880375</v>
      </c>
      <c r="T2122" s="4">
        <f t="shared" si="135"/>
        <v>116.96275362318841</v>
      </c>
    </row>
    <row r="2123" spans="1:20" ht="45" x14ac:dyDescent="0.25">
      <c r="A2123" s="3">
        <v>2121</v>
      </c>
      <c r="B2123" s="1" t="s">
        <v>2122</v>
      </c>
      <c r="C2123" s="1" t="s">
        <v>6230</v>
      </c>
      <c r="D2123">
        <v>50000</v>
      </c>
      <c r="E2123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s="9">
        <f t="shared" si="132"/>
        <v>42746.7424537037</v>
      </c>
      <c r="L2123" s="9">
        <f t="shared" si="133"/>
        <v>42716.7424537037</v>
      </c>
      <c r="M2123" t="b">
        <v>0</v>
      </c>
      <c r="N2123">
        <v>10</v>
      </c>
      <c r="O2123" t="b">
        <v>0</v>
      </c>
      <c r="P2123" t="s">
        <v>8281</v>
      </c>
      <c r="Q2123" t="s">
        <v>8332</v>
      </c>
      <c r="R2123" t="s">
        <v>8333</v>
      </c>
      <c r="S2123" s="5">
        <f t="shared" si="134"/>
        <v>0.56800000000000006</v>
      </c>
      <c r="T2123" s="4">
        <f t="shared" si="135"/>
        <v>28.4</v>
      </c>
    </row>
    <row r="2124" spans="1:20" ht="45" x14ac:dyDescent="0.25">
      <c r="A2124" s="3">
        <v>2122</v>
      </c>
      <c r="B2124" s="1" t="s">
        <v>2123</v>
      </c>
      <c r="C2124" s="1" t="s">
        <v>6231</v>
      </c>
      <c r="D2124">
        <v>80000</v>
      </c>
      <c r="E212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s="9">
        <f t="shared" si="132"/>
        <v>42742.300567129627</v>
      </c>
      <c r="L2124" s="9">
        <f t="shared" si="133"/>
        <v>42712.300567129627</v>
      </c>
      <c r="M2124" t="b">
        <v>0</v>
      </c>
      <c r="N2124">
        <v>3</v>
      </c>
      <c r="O2124" t="b">
        <v>0</v>
      </c>
      <c r="P2124" t="s">
        <v>8281</v>
      </c>
      <c r="Q2124" t="s">
        <v>8332</v>
      </c>
      <c r="R2124" t="s">
        <v>8333</v>
      </c>
      <c r="S2124" s="5">
        <f t="shared" si="134"/>
        <v>0.38750000000000001</v>
      </c>
      <c r="T2124" s="4">
        <f t="shared" si="135"/>
        <v>103.33333333333333</v>
      </c>
    </row>
    <row r="2125" spans="1:20" ht="60" x14ac:dyDescent="0.25">
      <c r="A2125" s="3">
        <v>2123</v>
      </c>
      <c r="B2125" s="1" t="s">
        <v>2124</v>
      </c>
      <c r="C2125" s="1" t="s">
        <v>6232</v>
      </c>
      <c r="D2125">
        <v>500</v>
      </c>
      <c r="E212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s="9">
        <f t="shared" si="132"/>
        <v>40252.290972222225</v>
      </c>
      <c r="L2125" s="9">
        <f t="shared" si="133"/>
        <v>40198.424849537041</v>
      </c>
      <c r="M2125" t="b">
        <v>0</v>
      </c>
      <c r="N2125">
        <v>5</v>
      </c>
      <c r="O2125" t="b">
        <v>0</v>
      </c>
      <c r="P2125" t="s">
        <v>8281</v>
      </c>
      <c r="Q2125" t="s">
        <v>8332</v>
      </c>
      <c r="R2125" t="s">
        <v>8333</v>
      </c>
      <c r="S2125" s="5">
        <f t="shared" si="134"/>
        <v>10</v>
      </c>
      <c r="T2125" s="4">
        <f t="shared" si="135"/>
        <v>10</v>
      </c>
    </row>
    <row r="2126" spans="1:20" ht="60" x14ac:dyDescent="0.25">
      <c r="A2126" s="3">
        <v>2124</v>
      </c>
      <c r="B2126" s="1" t="s">
        <v>2125</v>
      </c>
      <c r="C2126" s="1" t="s">
        <v>6233</v>
      </c>
      <c r="D2126">
        <v>1100</v>
      </c>
      <c r="E212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s="9">
        <f t="shared" si="132"/>
        <v>40512.208333333336</v>
      </c>
      <c r="L2126" s="9">
        <f t="shared" si="133"/>
        <v>40464.028182870366</v>
      </c>
      <c r="M2126" t="b">
        <v>0</v>
      </c>
      <c r="N2126">
        <v>5</v>
      </c>
      <c r="O2126" t="b">
        <v>0</v>
      </c>
      <c r="P2126" t="s">
        <v>8281</v>
      </c>
      <c r="Q2126" t="s">
        <v>8332</v>
      </c>
      <c r="R2126" t="s">
        <v>8333</v>
      </c>
      <c r="S2126" s="5">
        <f t="shared" si="134"/>
        <v>10.454545454545453</v>
      </c>
      <c r="T2126" s="4">
        <f t="shared" si="135"/>
        <v>23</v>
      </c>
    </row>
    <row r="2127" spans="1:20" ht="45" x14ac:dyDescent="0.25">
      <c r="A2127" s="3">
        <v>2125</v>
      </c>
      <c r="B2127" s="1" t="s">
        <v>2126</v>
      </c>
      <c r="C2127" s="1" t="s">
        <v>6234</v>
      </c>
      <c r="D2127">
        <v>60000</v>
      </c>
      <c r="E212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s="9">
        <f t="shared" si="132"/>
        <v>42221.023530092592</v>
      </c>
      <c r="L2127" s="9">
        <f t="shared" si="133"/>
        <v>42191.023530092592</v>
      </c>
      <c r="M2127" t="b">
        <v>0</v>
      </c>
      <c r="N2127">
        <v>27</v>
      </c>
      <c r="O2127" t="b">
        <v>0</v>
      </c>
      <c r="P2127" t="s">
        <v>8281</v>
      </c>
      <c r="Q2127" t="s">
        <v>8332</v>
      </c>
      <c r="R2127" t="s">
        <v>8333</v>
      </c>
      <c r="S2127" s="5">
        <f t="shared" si="134"/>
        <v>1.4200000000000002</v>
      </c>
      <c r="T2127" s="4">
        <f t="shared" si="135"/>
        <v>31.555555555555557</v>
      </c>
    </row>
    <row r="2128" spans="1:20" ht="45" x14ac:dyDescent="0.25">
      <c r="A2128" s="3">
        <v>2126</v>
      </c>
      <c r="B2128" s="1" t="s">
        <v>2127</v>
      </c>
      <c r="C2128" s="1" t="s">
        <v>6235</v>
      </c>
      <c r="D2128">
        <v>20000</v>
      </c>
      <c r="E212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s="9">
        <f t="shared" si="132"/>
        <v>41981.973229166666</v>
      </c>
      <c r="L2128" s="9">
        <f t="shared" si="133"/>
        <v>41951.973229166666</v>
      </c>
      <c r="M2128" t="b">
        <v>0</v>
      </c>
      <c r="N2128">
        <v>2</v>
      </c>
      <c r="O2128" t="b">
        <v>0</v>
      </c>
      <c r="P2128" t="s">
        <v>8281</v>
      </c>
      <c r="Q2128" t="s">
        <v>8332</v>
      </c>
      <c r="R2128" t="s">
        <v>8333</v>
      </c>
      <c r="S2128" s="5">
        <f t="shared" si="134"/>
        <v>0.05</v>
      </c>
      <c r="T2128" s="4">
        <f t="shared" si="135"/>
        <v>5</v>
      </c>
    </row>
    <row r="2129" spans="1:20" ht="30" x14ac:dyDescent="0.25">
      <c r="A2129" s="3">
        <v>2127</v>
      </c>
      <c r="B2129" s="1" t="s">
        <v>2128</v>
      </c>
      <c r="C2129" s="1" t="s">
        <v>6236</v>
      </c>
      <c r="D2129">
        <v>28000</v>
      </c>
      <c r="E2129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s="9">
        <f t="shared" si="132"/>
        <v>42075.463692129633</v>
      </c>
      <c r="L2129" s="9">
        <f t="shared" si="133"/>
        <v>42045.50535879629</v>
      </c>
      <c r="M2129" t="b">
        <v>0</v>
      </c>
      <c r="N2129">
        <v>236</v>
      </c>
      <c r="O2129" t="b">
        <v>0</v>
      </c>
      <c r="P2129" t="s">
        <v>8281</v>
      </c>
      <c r="Q2129" t="s">
        <v>8332</v>
      </c>
      <c r="R2129" t="s">
        <v>8333</v>
      </c>
      <c r="S2129" s="5">
        <f t="shared" si="134"/>
        <v>28.842857142857142</v>
      </c>
      <c r="T2129" s="4">
        <f t="shared" si="135"/>
        <v>34.220338983050844</v>
      </c>
    </row>
    <row r="2130" spans="1:20" ht="60" x14ac:dyDescent="0.25">
      <c r="A2130" s="3">
        <v>2128</v>
      </c>
      <c r="B2130" s="1" t="s">
        <v>2129</v>
      </c>
      <c r="C2130" s="1" t="s">
        <v>6237</v>
      </c>
      <c r="D2130">
        <v>15000</v>
      </c>
      <c r="E2130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s="9">
        <f t="shared" si="132"/>
        <v>41903.772789351853</v>
      </c>
      <c r="L2130" s="9">
        <f t="shared" si="133"/>
        <v>41843.772789351853</v>
      </c>
      <c r="M2130" t="b">
        <v>0</v>
      </c>
      <c r="N2130">
        <v>1</v>
      </c>
      <c r="O2130" t="b">
        <v>0</v>
      </c>
      <c r="P2130" t="s">
        <v>8281</v>
      </c>
      <c r="Q2130" t="s">
        <v>8332</v>
      </c>
      <c r="R2130" t="s">
        <v>8333</v>
      </c>
      <c r="S2130" s="5">
        <f t="shared" si="134"/>
        <v>0.16666666666666669</v>
      </c>
      <c r="T2130" s="4">
        <f t="shared" si="135"/>
        <v>25</v>
      </c>
    </row>
    <row r="2131" spans="1:20" ht="60" x14ac:dyDescent="0.25">
      <c r="A2131" s="3">
        <v>2129</v>
      </c>
      <c r="B2131" s="1" t="s">
        <v>2130</v>
      </c>
      <c r="C2131" s="1" t="s">
        <v>6238</v>
      </c>
      <c r="D2131">
        <v>2000</v>
      </c>
      <c r="E2131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s="9">
        <f t="shared" si="132"/>
        <v>42439.024305555555</v>
      </c>
      <c r="L2131" s="9">
        <f t="shared" si="133"/>
        <v>42409.024305555555</v>
      </c>
      <c r="M2131" t="b">
        <v>0</v>
      </c>
      <c r="N2131">
        <v>12</v>
      </c>
      <c r="O2131" t="b">
        <v>0</v>
      </c>
      <c r="P2131" t="s">
        <v>8281</v>
      </c>
      <c r="Q2131" t="s">
        <v>8332</v>
      </c>
      <c r="R2131" t="s">
        <v>8333</v>
      </c>
      <c r="S2131" s="5">
        <f t="shared" si="134"/>
        <v>11.799999999999999</v>
      </c>
      <c r="T2131" s="4">
        <f t="shared" si="135"/>
        <v>19.666666666666668</v>
      </c>
    </row>
    <row r="2132" spans="1:20" ht="30" x14ac:dyDescent="0.25">
      <c r="A2132" s="3">
        <v>2130</v>
      </c>
      <c r="B2132" s="1" t="s">
        <v>2131</v>
      </c>
      <c r="C2132" s="1" t="s">
        <v>6239</v>
      </c>
      <c r="D2132">
        <v>42000</v>
      </c>
      <c r="E2132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s="9">
        <f t="shared" si="132"/>
        <v>41867.086377314816</v>
      </c>
      <c r="L2132" s="9">
        <f t="shared" si="133"/>
        <v>41832.086377314816</v>
      </c>
      <c r="M2132" t="b">
        <v>0</v>
      </c>
      <c r="N2132">
        <v>4</v>
      </c>
      <c r="O2132" t="b">
        <v>0</v>
      </c>
      <c r="P2132" t="s">
        <v>8281</v>
      </c>
      <c r="Q2132" t="s">
        <v>8332</v>
      </c>
      <c r="R2132" t="s">
        <v>8333</v>
      </c>
      <c r="S2132" s="5">
        <f t="shared" si="134"/>
        <v>0.20238095238095236</v>
      </c>
      <c r="T2132" s="4">
        <f t="shared" si="135"/>
        <v>21.25</v>
      </c>
    </row>
    <row r="2133" spans="1:20" ht="45" x14ac:dyDescent="0.25">
      <c r="A2133" s="3">
        <v>2131</v>
      </c>
      <c r="B2133" s="1" t="s">
        <v>2132</v>
      </c>
      <c r="C2133" s="1" t="s">
        <v>6240</v>
      </c>
      <c r="D2133">
        <v>500</v>
      </c>
      <c r="E2133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s="9">
        <f t="shared" si="132"/>
        <v>42197.207071759258</v>
      </c>
      <c r="L2133" s="9">
        <f t="shared" si="133"/>
        <v>42167.207071759258</v>
      </c>
      <c r="M2133" t="b">
        <v>0</v>
      </c>
      <c r="N2133">
        <v>3</v>
      </c>
      <c r="O2133" t="b">
        <v>0</v>
      </c>
      <c r="P2133" t="s">
        <v>8281</v>
      </c>
      <c r="Q2133" t="s">
        <v>8332</v>
      </c>
      <c r="R2133" t="s">
        <v>8333</v>
      </c>
      <c r="S2133" s="5">
        <f t="shared" si="134"/>
        <v>5</v>
      </c>
      <c r="T2133" s="4">
        <f t="shared" si="135"/>
        <v>8.3333333333333339</v>
      </c>
    </row>
    <row r="2134" spans="1:20" ht="60" x14ac:dyDescent="0.25">
      <c r="A2134" s="3">
        <v>2132</v>
      </c>
      <c r="B2134" s="1" t="s">
        <v>2133</v>
      </c>
      <c r="C2134" s="1" t="s">
        <v>6241</v>
      </c>
      <c r="D2134">
        <v>100000</v>
      </c>
      <c r="E213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s="9">
        <f t="shared" si="132"/>
        <v>41673.487175925926</v>
      </c>
      <c r="L2134" s="9">
        <f t="shared" si="133"/>
        <v>41643.487175925926</v>
      </c>
      <c r="M2134" t="b">
        <v>0</v>
      </c>
      <c r="N2134">
        <v>99</v>
      </c>
      <c r="O2134" t="b">
        <v>0</v>
      </c>
      <c r="P2134" t="s">
        <v>8281</v>
      </c>
      <c r="Q2134" t="s">
        <v>8332</v>
      </c>
      <c r="R2134" t="s">
        <v>8333</v>
      </c>
      <c r="S2134" s="5">
        <f t="shared" si="134"/>
        <v>2.1129899999999995</v>
      </c>
      <c r="T2134" s="4">
        <f t="shared" si="135"/>
        <v>21.34333333333333</v>
      </c>
    </row>
    <row r="2135" spans="1:20" ht="60" x14ac:dyDescent="0.25">
      <c r="A2135" s="3">
        <v>2133</v>
      </c>
      <c r="B2135" s="1" t="s">
        <v>2134</v>
      </c>
      <c r="C2135" s="1" t="s">
        <v>6242</v>
      </c>
      <c r="D2135">
        <v>1000</v>
      </c>
      <c r="E213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s="9">
        <f t="shared" si="132"/>
        <v>40657.290972222225</v>
      </c>
      <c r="L2135" s="9">
        <f t="shared" si="133"/>
        <v>40619.097210648149</v>
      </c>
      <c r="M2135" t="b">
        <v>0</v>
      </c>
      <c r="N2135">
        <v>3</v>
      </c>
      <c r="O2135" t="b">
        <v>0</v>
      </c>
      <c r="P2135" t="s">
        <v>8281</v>
      </c>
      <c r="Q2135" t="s">
        <v>8332</v>
      </c>
      <c r="R2135" t="s">
        <v>8333</v>
      </c>
      <c r="S2135" s="5">
        <f t="shared" si="134"/>
        <v>1.6</v>
      </c>
      <c r="T2135" s="4">
        <f t="shared" si="135"/>
        <v>5.333333333333333</v>
      </c>
    </row>
    <row r="2136" spans="1:20" ht="45" x14ac:dyDescent="0.25">
      <c r="A2136" s="3">
        <v>2134</v>
      </c>
      <c r="B2136" s="1" t="s">
        <v>2135</v>
      </c>
      <c r="C2136" s="1" t="s">
        <v>6243</v>
      </c>
      <c r="D2136">
        <v>6000</v>
      </c>
      <c r="E213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s="9">
        <f t="shared" si="132"/>
        <v>41391.886469907404</v>
      </c>
      <c r="L2136" s="9">
        <f t="shared" si="133"/>
        <v>41361.886469907404</v>
      </c>
      <c r="M2136" t="b">
        <v>0</v>
      </c>
      <c r="N2136">
        <v>3</v>
      </c>
      <c r="O2136" t="b">
        <v>0</v>
      </c>
      <c r="P2136" t="s">
        <v>8281</v>
      </c>
      <c r="Q2136" t="s">
        <v>8332</v>
      </c>
      <c r="R2136" t="s">
        <v>8333</v>
      </c>
      <c r="S2136" s="5">
        <f t="shared" si="134"/>
        <v>1.7333333333333332</v>
      </c>
      <c r="T2136" s="4">
        <f t="shared" si="135"/>
        <v>34.666666666666664</v>
      </c>
    </row>
    <row r="2137" spans="1:20" ht="60" x14ac:dyDescent="0.25">
      <c r="A2137" s="3">
        <v>2135</v>
      </c>
      <c r="B2137" s="1" t="s">
        <v>2136</v>
      </c>
      <c r="C2137" s="1" t="s">
        <v>6244</v>
      </c>
      <c r="D2137">
        <v>5000</v>
      </c>
      <c r="E213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s="9">
        <f t="shared" si="132"/>
        <v>41186.963344907403</v>
      </c>
      <c r="L2137" s="9">
        <f t="shared" si="133"/>
        <v>41156.963344907403</v>
      </c>
      <c r="M2137" t="b">
        <v>0</v>
      </c>
      <c r="N2137">
        <v>22</v>
      </c>
      <c r="O2137" t="b">
        <v>0</v>
      </c>
      <c r="P2137" t="s">
        <v>8281</v>
      </c>
      <c r="Q2137" t="s">
        <v>8332</v>
      </c>
      <c r="R2137" t="s">
        <v>8333</v>
      </c>
      <c r="S2137" s="5">
        <f t="shared" si="134"/>
        <v>9.56</v>
      </c>
      <c r="T2137" s="4">
        <f t="shared" si="135"/>
        <v>21.727272727272727</v>
      </c>
    </row>
    <row r="2138" spans="1:20" ht="45" x14ac:dyDescent="0.25">
      <c r="A2138" s="3">
        <v>2136</v>
      </c>
      <c r="B2138" s="1" t="s">
        <v>2137</v>
      </c>
      <c r="C2138" s="1" t="s">
        <v>6245</v>
      </c>
      <c r="D2138">
        <v>80000</v>
      </c>
      <c r="E213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s="9">
        <f t="shared" si="132"/>
        <v>41566.509097222224</v>
      </c>
      <c r="L2138" s="9">
        <f t="shared" si="133"/>
        <v>41536.509097222224</v>
      </c>
      <c r="M2138" t="b">
        <v>0</v>
      </c>
      <c r="N2138">
        <v>4</v>
      </c>
      <c r="O2138" t="b">
        <v>0</v>
      </c>
      <c r="P2138" t="s">
        <v>8281</v>
      </c>
      <c r="Q2138" t="s">
        <v>8332</v>
      </c>
      <c r="R2138" t="s">
        <v>8333</v>
      </c>
      <c r="S2138" s="5">
        <f t="shared" si="134"/>
        <v>5.9612499999999999E-2</v>
      </c>
      <c r="T2138" s="4">
        <f t="shared" si="135"/>
        <v>11.922499999999999</v>
      </c>
    </row>
    <row r="2139" spans="1:20" ht="45" x14ac:dyDescent="0.25">
      <c r="A2139" s="3">
        <v>2137</v>
      </c>
      <c r="B2139" s="1" t="s">
        <v>2138</v>
      </c>
      <c r="C2139" s="1" t="s">
        <v>6246</v>
      </c>
      <c r="D2139">
        <v>50000</v>
      </c>
      <c r="E2139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s="9">
        <f t="shared" si="132"/>
        <v>41978.771168981482</v>
      </c>
      <c r="L2139" s="9">
        <f t="shared" si="133"/>
        <v>41948.771168981482</v>
      </c>
      <c r="M2139" t="b">
        <v>0</v>
      </c>
      <c r="N2139">
        <v>534</v>
      </c>
      <c r="O2139" t="b">
        <v>0</v>
      </c>
      <c r="P2139" t="s">
        <v>8281</v>
      </c>
      <c r="Q2139" t="s">
        <v>8332</v>
      </c>
      <c r="R2139" t="s">
        <v>8333</v>
      </c>
      <c r="S2139" s="5">
        <f t="shared" si="134"/>
        <v>28.405999999999999</v>
      </c>
      <c r="T2139" s="4">
        <f t="shared" si="135"/>
        <v>26.59737827715356</v>
      </c>
    </row>
    <row r="2140" spans="1:20" ht="45" x14ac:dyDescent="0.25">
      <c r="A2140" s="3">
        <v>2138</v>
      </c>
      <c r="B2140" s="1" t="s">
        <v>2139</v>
      </c>
      <c r="C2140" s="1" t="s">
        <v>6247</v>
      </c>
      <c r="D2140">
        <v>1000</v>
      </c>
      <c r="E2140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s="9">
        <f t="shared" si="132"/>
        <v>41587.054849537039</v>
      </c>
      <c r="L2140" s="9">
        <f t="shared" si="133"/>
        <v>41557.013182870374</v>
      </c>
      <c r="M2140" t="b">
        <v>0</v>
      </c>
      <c r="N2140">
        <v>12</v>
      </c>
      <c r="O2140" t="b">
        <v>0</v>
      </c>
      <c r="P2140" t="s">
        <v>8281</v>
      </c>
      <c r="Q2140" t="s">
        <v>8332</v>
      </c>
      <c r="R2140" t="s">
        <v>8333</v>
      </c>
      <c r="S2140" s="5">
        <f t="shared" si="134"/>
        <v>12.8</v>
      </c>
      <c r="T2140" s="4">
        <f t="shared" si="135"/>
        <v>10.666666666666666</v>
      </c>
    </row>
    <row r="2141" spans="1:20" ht="60" x14ac:dyDescent="0.25">
      <c r="A2141" s="3">
        <v>2139</v>
      </c>
      <c r="B2141" s="1" t="s">
        <v>2140</v>
      </c>
      <c r="C2141" s="1" t="s">
        <v>6248</v>
      </c>
      <c r="D2141">
        <v>30000</v>
      </c>
      <c r="E2141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s="9">
        <f t="shared" si="132"/>
        <v>42677.750092592592</v>
      </c>
      <c r="L2141" s="9">
        <f t="shared" si="133"/>
        <v>42647.750092592592</v>
      </c>
      <c r="M2141" t="b">
        <v>0</v>
      </c>
      <c r="N2141">
        <v>56</v>
      </c>
      <c r="O2141" t="b">
        <v>0</v>
      </c>
      <c r="P2141" t="s">
        <v>8281</v>
      </c>
      <c r="Q2141" t="s">
        <v>8332</v>
      </c>
      <c r="R2141" t="s">
        <v>8333</v>
      </c>
      <c r="S2141" s="5">
        <f t="shared" si="134"/>
        <v>5.42</v>
      </c>
      <c r="T2141" s="4">
        <f t="shared" si="135"/>
        <v>29.035714285714285</v>
      </c>
    </row>
    <row r="2142" spans="1:20" ht="60" x14ac:dyDescent="0.25">
      <c r="A2142" s="3">
        <v>2140</v>
      </c>
      <c r="B2142" s="1" t="s">
        <v>2141</v>
      </c>
      <c r="C2142" s="1" t="s">
        <v>6249</v>
      </c>
      <c r="D2142">
        <v>500000</v>
      </c>
      <c r="E2142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s="9">
        <f t="shared" si="132"/>
        <v>41285.833611111113</v>
      </c>
      <c r="L2142" s="9">
        <f t="shared" si="133"/>
        <v>41255.833611111113</v>
      </c>
      <c r="M2142" t="b">
        <v>0</v>
      </c>
      <c r="N2142">
        <v>11</v>
      </c>
      <c r="O2142" t="b">
        <v>0</v>
      </c>
      <c r="P2142" t="s">
        <v>8281</v>
      </c>
      <c r="Q2142" t="s">
        <v>8332</v>
      </c>
      <c r="R2142" t="s">
        <v>8333</v>
      </c>
      <c r="S2142" s="5">
        <f t="shared" si="134"/>
        <v>0.11199999999999999</v>
      </c>
      <c r="T2142" s="4">
        <f t="shared" si="135"/>
        <v>50.909090909090907</v>
      </c>
    </row>
    <row r="2143" spans="1:20" ht="60" x14ac:dyDescent="0.25">
      <c r="A2143" s="3">
        <v>2141</v>
      </c>
      <c r="B2143" s="1" t="s">
        <v>2142</v>
      </c>
      <c r="C2143" s="1" t="s">
        <v>6250</v>
      </c>
      <c r="D2143">
        <v>15000</v>
      </c>
      <c r="E2143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s="9">
        <f t="shared" si="132"/>
        <v>41957.277303240742</v>
      </c>
      <c r="L2143" s="9">
        <f t="shared" si="133"/>
        <v>41927.235636574071</v>
      </c>
      <c r="M2143" t="b">
        <v>0</v>
      </c>
      <c r="N2143">
        <v>0</v>
      </c>
      <c r="O2143" t="b">
        <v>0</v>
      </c>
      <c r="P2143" t="s">
        <v>8281</v>
      </c>
      <c r="Q2143" t="s">
        <v>8332</v>
      </c>
      <c r="R2143" t="s">
        <v>8333</v>
      </c>
      <c r="S2143" s="5">
        <f t="shared" si="134"/>
        <v>0</v>
      </c>
      <c r="T2143" s="4" t="e">
        <f t="shared" si="135"/>
        <v>#DIV/0!</v>
      </c>
    </row>
    <row r="2144" spans="1:20" ht="60" x14ac:dyDescent="0.25">
      <c r="A2144" s="3">
        <v>2142</v>
      </c>
      <c r="B2144" s="1" t="s">
        <v>2143</v>
      </c>
      <c r="C2144" s="1" t="s">
        <v>6251</v>
      </c>
      <c r="D2144">
        <v>10500</v>
      </c>
      <c r="E214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s="9">
        <f t="shared" si="132"/>
        <v>42368.701504629629</v>
      </c>
      <c r="L2144" s="9">
        <f t="shared" si="133"/>
        <v>42340.701504629629</v>
      </c>
      <c r="M2144" t="b">
        <v>0</v>
      </c>
      <c r="N2144">
        <v>12</v>
      </c>
      <c r="O2144" t="b">
        <v>0</v>
      </c>
      <c r="P2144" t="s">
        <v>8281</v>
      </c>
      <c r="Q2144" t="s">
        <v>8332</v>
      </c>
      <c r="R2144" t="s">
        <v>8333</v>
      </c>
      <c r="S2144" s="5">
        <f t="shared" si="134"/>
        <v>5.7238095238095239</v>
      </c>
      <c r="T2144" s="4">
        <f t="shared" si="135"/>
        <v>50.083333333333336</v>
      </c>
    </row>
    <row r="2145" spans="1:20" ht="60" x14ac:dyDescent="0.25">
      <c r="A2145" s="3">
        <v>2143</v>
      </c>
      <c r="B2145" s="1" t="s">
        <v>2144</v>
      </c>
      <c r="C2145" s="1" t="s">
        <v>6252</v>
      </c>
      <c r="D2145">
        <v>2000</v>
      </c>
      <c r="E214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s="9">
        <f t="shared" si="132"/>
        <v>40380.791666666664</v>
      </c>
      <c r="L2145" s="9">
        <f t="shared" si="133"/>
        <v>40332.886712962965</v>
      </c>
      <c r="M2145" t="b">
        <v>0</v>
      </c>
      <c r="N2145">
        <v>5</v>
      </c>
      <c r="O2145" t="b">
        <v>0</v>
      </c>
      <c r="P2145" t="s">
        <v>8281</v>
      </c>
      <c r="Q2145" t="s">
        <v>8332</v>
      </c>
      <c r="R2145" t="s">
        <v>8333</v>
      </c>
      <c r="S2145" s="5">
        <f t="shared" si="134"/>
        <v>11.25</v>
      </c>
      <c r="T2145" s="4">
        <f t="shared" si="135"/>
        <v>45</v>
      </c>
    </row>
    <row r="2146" spans="1:20" ht="45" x14ac:dyDescent="0.25">
      <c r="A2146" s="3">
        <v>2144</v>
      </c>
      <c r="B2146" s="1" t="s">
        <v>2145</v>
      </c>
      <c r="C2146" s="1" t="s">
        <v>6253</v>
      </c>
      <c r="D2146">
        <v>35500</v>
      </c>
      <c r="E214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s="9">
        <f t="shared" si="132"/>
        <v>41531.546759259261</v>
      </c>
      <c r="L2146" s="9">
        <f t="shared" si="133"/>
        <v>41499.546759259261</v>
      </c>
      <c r="M2146" t="b">
        <v>0</v>
      </c>
      <c r="N2146">
        <v>24</v>
      </c>
      <c r="O2146" t="b">
        <v>0</v>
      </c>
      <c r="P2146" t="s">
        <v>8281</v>
      </c>
      <c r="Q2146" t="s">
        <v>8332</v>
      </c>
      <c r="R2146" t="s">
        <v>8333</v>
      </c>
      <c r="S2146" s="5">
        <f t="shared" si="134"/>
        <v>1.7098591549295776</v>
      </c>
      <c r="T2146" s="4">
        <f t="shared" si="135"/>
        <v>25.291666666666668</v>
      </c>
    </row>
    <row r="2147" spans="1:20" ht="60" x14ac:dyDescent="0.25">
      <c r="A2147" s="3">
        <v>2145</v>
      </c>
      <c r="B2147" s="1" t="s">
        <v>2146</v>
      </c>
      <c r="C2147" s="1" t="s">
        <v>6254</v>
      </c>
      <c r="D2147">
        <v>15000</v>
      </c>
      <c r="E214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s="9">
        <f t="shared" si="132"/>
        <v>41605.279097222221</v>
      </c>
      <c r="L2147" s="9">
        <f t="shared" si="133"/>
        <v>41575.237430555557</v>
      </c>
      <c r="M2147" t="b">
        <v>0</v>
      </c>
      <c r="N2147">
        <v>89</v>
      </c>
      <c r="O2147" t="b">
        <v>0</v>
      </c>
      <c r="P2147" t="s">
        <v>8281</v>
      </c>
      <c r="Q2147" t="s">
        <v>8332</v>
      </c>
      <c r="R2147" t="s">
        <v>8333</v>
      </c>
      <c r="S2147" s="5">
        <f t="shared" si="134"/>
        <v>30.433333333333334</v>
      </c>
      <c r="T2147" s="4">
        <f t="shared" si="135"/>
        <v>51.292134831460672</v>
      </c>
    </row>
    <row r="2148" spans="1:20" ht="60" x14ac:dyDescent="0.25">
      <c r="A2148" s="3">
        <v>2146</v>
      </c>
      <c r="B2148" s="1" t="s">
        <v>2147</v>
      </c>
      <c r="C2148" s="1" t="s">
        <v>6255</v>
      </c>
      <c r="D2148">
        <v>5000</v>
      </c>
      <c r="E214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s="9">
        <f t="shared" si="132"/>
        <v>42411.679513888885</v>
      </c>
      <c r="L2148" s="9">
        <f t="shared" si="133"/>
        <v>42397.679513888885</v>
      </c>
      <c r="M2148" t="b">
        <v>0</v>
      </c>
      <c r="N2148">
        <v>1</v>
      </c>
      <c r="O2148" t="b">
        <v>0</v>
      </c>
      <c r="P2148" t="s">
        <v>8281</v>
      </c>
      <c r="Q2148" t="s">
        <v>8332</v>
      </c>
      <c r="R2148" t="s">
        <v>8333</v>
      </c>
      <c r="S2148" s="5">
        <f t="shared" si="134"/>
        <v>0.02</v>
      </c>
      <c r="T2148" s="4">
        <f t="shared" si="135"/>
        <v>1</v>
      </c>
    </row>
    <row r="2149" spans="1:20" ht="15.75" x14ac:dyDescent="0.25">
      <c r="A2149" s="3">
        <v>2147</v>
      </c>
      <c r="B2149" s="1" t="s">
        <v>2148</v>
      </c>
      <c r="C2149" s="1" t="s">
        <v>6256</v>
      </c>
      <c r="D2149">
        <v>390000</v>
      </c>
      <c r="E2149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s="9">
        <f t="shared" si="132"/>
        <v>41959.337361111116</v>
      </c>
      <c r="L2149" s="9">
        <f t="shared" si="133"/>
        <v>41927.295694444445</v>
      </c>
      <c r="M2149" t="b">
        <v>0</v>
      </c>
      <c r="N2149">
        <v>55</v>
      </c>
      <c r="O2149" t="b">
        <v>0</v>
      </c>
      <c r="P2149" t="s">
        <v>8281</v>
      </c>
      <c r="Q2149" t="s">
        <v>8332</v>
      </c>
      <c r="R2149" t="s">
        <v>8333</v>
      </c>
      <c r="S2149" s="5">
        <f t="shared" si="134"/>
        <v>0.69641025641025645</v>
      </c>
      <c r="T2149" s="4">
        <f t="shared" si="135"/>
        <v>49.381818181818183</v>
      </c>
    </row>
    <row r="2150" spans="1:20" ht="60" x14ac:dyDescent="0.25">
      <c r="A2150" s="3">
        <v>2148</v>
      </c>
      <c r="B2150" s="1" t="s">
        <v>2149</v>
      </c>
      <c r="C2150" s="1" t="s">
        <v>6257</v>
      </c>
      <c r="D2150">
        <v>100</v>
      </c>
      <c r="E2150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s="9">
        <f t="shared" si="132"/>
        <v>42096.691921296297</v>
      </c>
      <c r="L2150" s="9">
        <f t="shared" si="133"/>
        <v>42066.733587962968</v>
      </c>
      <c r="M2150" t="b">
        <v>0</v>
      </c>
      <c r="N2150">
        <v>2</v>
      </c>
      <c r="O2150" t="b">
        <v>0</v>
      </c>
      <c r="P2150" t="s">
        <v>8281</v>
      </c>
      <c r="Q2150" t="s">
        <v>8332</v>
      </c>
      <c r="R2150" t="s">
        <v>8333</v>
      </c>
      <c r="S2150" s="5">
        <f t="shared" si="134"/>
        <v>2</v>
      </c>
      <c r="T2150" s="4">
        <f t="shared" si="135"/>
        <v>1</v>
      </c>
    </row>
    <row r="2151" spans="1:20" ht="60" x14ac:dyDescent="0.25">
      <c r="A2151" s="3">
        <v>2149</v>
      </c>
      <c r="B2151" s="1" t="s">
        <v>2150</v>
      </c>
      <c r="C2151" s="1" t="s">
        <v>6258</v>
      </c>
      <c r="D2151">
        <v>2000</v>
      </c>
      <c r="E2151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s="9">
        <f t="shared" si="132"/>
        <v>40390</v>
      </c>
      <c r="L2151" s="9">
        <f t="shared" si="133"/>
        <v>40355.024953703702</v>
      </c>
      <c r="M2151" t="b">
        <v>0</v>
      </c>
      <c r="N2151">
        <v>0</v>
      </c>
      <c r="O2151" t="b">
        <v>0</v>
      </c>
      <c r="P2151" t="s">
        <v>8281</v>
      </c>
      <c r="Q2151" t="s">
        <v>8332</v>
      </c>
      <c r="R2151" t="s">
        <v>8333</v>
      </c>
      <c r="S2151" s="5">
        <f t="shared" si="134"/>
        <v>0</v>
      </c>
      <c r="T2151" s="4" t="e">
        <f t="shared" si="135"/>
        <v>#DIV/0!</v>
      </c>
    </row>
    <row r="2152" spans="1:20" ht="15.75" x14ac:dyDescent="0.25">
      <c r="A2152" s="3">
        <v>2150</v>
      </c>
      <c r="B2152" s="1" t="s">
        <v>2151</v>
      </c>
      <c r="C2152" s="1" t="s">
        <v>6259</v>
      </c>
      <c r="D2152">
        <v>50000</v>
      </c>
      <c r="E2152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s="9">
        <f t="shared" si="132"/>
        <v>42564.284710648149</v>
      </c>
      <c r="L2152" s="9">
        <f t="shared" si="133"/>
        <v>42534.284710648149</v>
      </c>
      <c r="M2152" t="b">
        <v>0</v>
      </c>
      <c r="N2152">
        <v>4</v>
      </c>
      <c r="O2152" t="b">
        <v>0</v>
      </c>
      <c r="P2152" t="s">
        <v>8281</v>
      </c>
      <c r="Q2152" t="s">
        <v>8332</v>
      </c>
      <c r="R2152" t="s">
        <v>8333</v>
      </c>
      <c r="S2152" s="5">
        <f t="shared" si="134"/>
        <v>0.80999999999999994</v>
      </c>
      <c r="T2152" s="4">
        <f t="shared" si="135"/>
        <v>101.25</v>
      </c>
    </row>
    <row r="2153" spans="1:20" ht="60" x14ac:dyDescent="0.25">
      <c r="A2153" s="3">
        <v>2151</v>
      </c>
      <c r="B2153" s="1" t="s">
        <v>2152</v>
      </c>
      <c r="C2153" s="1" t="s">
        <v>6260</v>
      </c>
      <c r="D2153">
        <v>45000</v>
      </c>
      <c r="E2153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s="9">
        <f t="shared" si="132"/>
        <v>42550.847384259265</v>
      </c>
      <c r="L2153" s="9">
        <f t="shared" si="133"/>
        <v>42520.847384259265</v>
      </c>
      <c r="M2153" t="b">
        <v>0</v>
      </c>
      <c r="N2153">
        <v>6</v>
      </c>
      <c r="O2153" t="b">
        <v>0</v>
      </c>
      <c r="P2153" t="s">
        <v>8281</v>
      </c>
      <c r="Q2153" t="s">
        <v>8332</v>
      </c>
      <c r="R2153" t="s">
        <v>8333</v>
      </c>
      <c r="S2153" s="5">
        <f t="shared" si="134"/>
        <v>0.26222222222222225</v>
      </c>
      <c r="T2153" s="4">
        <f t="shared" si="135"/>
        <v>19.666666666666668</v>
      </c>
    </row>
    <row r="2154" spans="1:20" ht="60" x14ac:dyDescent="0.25">
      <c r="A2154" s="3">
        <v>2152</v>
      </c>
      <c r="B2154" s="1" t="s">
        <v>2153</v>
      </c>
      <c r="C2154" s="1" t="s">
        <v>6261</v>
      </c>
      <c r="D2154">
        <v>30000</v>
      </c>
      <c r="E215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s="9">
        <f t="shared" si="132"/>
        <v>41713.790613425925</v>
      </c>
      <c r="L2154" s="9">
        <f t="shared" si="133"/>
        <v>41683.832280092596</v>
      </c>
      <c r="M2154" t="b">
        <v>0</v>
      </c>
      <c r="N2154">
        <v>4</v>
      </c>
      <c r="O2154" t="b">
        <v>0</v>
      </c>
      <c r="P2154" t="s">
        <v>8281</v>
      </c>
      <c r="Q2154" t="s">
        <v>8332</v>
      </c>
      <c r="R2154" t="s">
        <v>8333</v>
      </c>
      <c r="S2154" s="5">
        <f t="shared" si="134"/>
        <v>0.16666666666666669</v>
      </c>
      <c r="T2154" s="4">
        <f t="shared" si="135"/>
        <v>12.5</v>
      </c>
    </row>
    <row r="2155" spans="1:20" ht="60" x14ac:dyDescent="0.25">
      <c r="A2155" s="3">
        <v>2153</v>
      </c>
      <c r="B2155" s="1" t="s">
        <v>2154</v>
      </c>
      <c r="C2155" s="1" t="s">
        <v>6262</v>
      </c>
      <c r="D2155">
        <v>372625</v>
      </c>
      <c r="E215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s="9">
        <f t="shared" si="132"/>
        <v>42014.332638888889</v>
      </c>
      <c r="L2155" s="9">
        <f t="shared" si="133"/>
        <v>41974.911087962959</v>
      </c>
      <c r="M2155" t="b">
        <v>0</v>
      </c>
      <c r="N2155">
        <v>4</v>
      </c>
      <c r="O2155" t="b">
        <v>0</v>
      </c>
      <c r="P2155" t="s">
        <v>8281</v>
      </c>
      <c r="Q2155" t="s">
        <v>8332</v>
      </c>
      <c r="R2155" t="s">
        <v>8333</v>
      </c>
      <c r="S2155" s="5">
        <f t="shared" si="134"/>
        <v>9.124454880912446E-3</v>
      </c>
      <c r="T2155" s="4">
        <f t="shared" si="135"/>
        <v>8.5</v>
      </c>
    </row>
    <row r="2156" spans="1:20" ht="30" x14ac:dyDescent="0.25">
      <c r="A2156" s="3">
        <v>2154</v>
      </c>
      <c r="B2156" s="1" t="s">
        <v>2155</v>
      </c>
      <c r="C2156" s="1" t="s">
        <v>6263</v>
      </c>
      <c r="D2156">
        <v>250</v>
      </c>
      <c r="E215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s="9">
        <f t="shared" si="132"/>
        <v>41667.632256944446</v>
      </c>
      <c r="L2156" s="9">
        <f t="shared" si="133"/>
        <v>41647.632256944446</v>
      </c>
      <c r="M2156" t="b">
        <v>0</v>
      </c>
      <c r="N2156">
        <v>2</v>
      </c>
      <c r="O2156" t="b">
        <v>0</v>
      </c>
      <c r="P2156" t="s">
        <v>8281</v>
      </c>
      <c r="Q2156" t="s">
        <v>8332</v>
      </c>
      <c r="R2156" t="s">
        <v>8333</v>
      </c>
      <c r="S2156" s="5">
        <f t="shared" si="134"/>
        <v>0.8</v>
      </c>
      <c r="T2156" s="4">
        <f t="shared" si="135"/>
        <v>1</v>
      </c>
    </row>
    <row r="2157" spans="1:20" ht="45" x14ac:dyDescent="0.25">
      <c r="A2157" s="3">
        <v>2155</v>
      </c>
      <c r="B2157" s="1" t="s">
        <v>2156</v>
      </c>
      <c r="C2157" s="1" t="s">
        <v>6264</v>
      </c>
      <c r="D2157">
        <v>5000</v>
      </c>
      <c r="E215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s="9">
        <f t="shared" si="132"/>
        <v>42460.70584490741</v>
      </c>
      <c r="L2157" s="9">
        <f t="shared" si="133"/>
        <v>42430.747511574074</v>
      </c>
      <c r="M2157" t="b">
        <v>0</v>
      </c>
      <c r="N2157">
        <v>5</v>
      </c>
      <c r="O2157" t="b">
        <v>0</v>
      </c>
      <c r="P2157" t="s">
        <v>8281</v>
      </c>
      <c r="Q2157" t="s">
        <v>8332</v>
      </c>
      <c r="R2157" t="s">
        <v>8333</v>
      </c>
      <c r="S2157" s="5">
        <f t="shared" si="134"/>
        <v>2.2999999999999998</v>
      </c>
      <c r="T2157" s="4">
        <f t="shared" si="135"/>
        <v>23</v>
      </c>
    </row>
    <row r="2158" spans="1:20" ht="45" x14ac:dyDescent="0.25">
      <c r="A2158" s="3">
        <v>2156</v>
      </c>
      <c r="B2158" s="1" t="s">
        <v>2157</v>
      </c>
      <c r="C2158" s="1" t="s">
        <v>6265</v>
      </c>
      <c r="D2158">
        <v>56000</v>
      </c>
      <c r="E215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s="9">
        <f t="shared" si="132"/>
        <v>41533.85423611111</v>
      </c>
      <c r="L2158" s="9">
        <f t="shared" si="133"/>
        <v>41488.85423611111</v>
      </c>
      <c r="M2158" t="b">
        <v>0</v>
      </c>
      <c r="N2158">
        <v>83</v>
      </c>
      <c r="O2158" t="b">
        <v>0</v>
      </c>
      <c r="P2158" t="s">
        <v>8281</v>
      </c>
      <c r="Q2158" t="s">
        <v>8332</v>
      </c>
      <c r="R2158" t="s">
        <v>8333</v>
      </c>
      <c r="S2158" s="5">
        <f t="shared" si="134"/>
        <v>2.6660714285714282</v>
      </c>
      <c r="T2158" s="4">
        <f t="shared" si="135"/>
        <v>17.987951807228917</v>
      </c>
    </row>
    <row r="2159" spans="1:20" ht="30" x14ac:dyDescent="0.25">
      <c r="A2159" s="3">
        <v>2157</v>
      </c>
      <c r="B2159" s="1" t="s">
        <v>2158</v>
      </c>
      <c r="C2159" s="1" t="s">
        <v>6266</v>
      </c>
      <c r="D2159">
        <v>75000</v>
      </c>
      <c r="E2159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s="9">
        <f t="shared" si="132"/>
        <v>42727.332638888889</v>
      </c>
      <c r="L2159" s="9">
        <f t="shared" si="133"/>
        <v>42694.98128472222</v>
      </c>
      <c r="M2159" t="b">
        <v>0</v>
      </c>
      <c r="N2159">
        <v>57</v>
      </c>
      <c r="O2159" t="b">
        <v>0</v>
      </c>
      <c r="P2159" t="s">
        <v>8281</v>
      </c>
      <c r="Q2159" t="s">
        <v>8332</v>
      </c>
      <c r="R2159" t="s">
        <v>8333</v>
      </c>
      <c r="S2159" s="5">
        <f t="shared" si="134"/>
        <v>28.192</v>
      </c>
      <c r="T2159" s="4">
        <f t="shared" si="135"/>
        <v>370.94736842105266</v>
      </c>
    </row>
    <row r="2160" spans="1:20" ht="60" x14ac:dyDescent="0.25">
      <c r="A2160" s="3">
        <v>2158</v>
      </c>
      <c r="B2160" s="1" t="s">
        <v>2159</v>
      </c>
      <c r="C2160" s="1" t="s">
        <v>6267</v>
      </c>
      <c r="D2160">
        <v>300000</v>
      </c>
      <c r="E2160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s="9">
        <f t="shared" si="132"/>
        <v>41309.853865740741</v>
      </c>
      <c r="L2160" s="9">
        <f t="shared" si="133"/>
        <v>41264.853865740741</v>
      </c>
      <c r="M2160" t="b">
        <v>0</v>
      </c>
      <c r="N2160">
        <v>311</v>
      </c>
      <c r="O2160" t="b">
        <v>0</v>
      </c>
      <c r="P2160" t="s">
        <v>8281</v>
      </c>
      <c r="Q2160" t="s">
        <v>8332</v>
      </c>
      <c r="R2160" t="s">
        <v>8333</v>
      </c>
      <c r="S2160" s="5">
        <f t="shared" si="134"/>
        <v>6.5900366666666672</v>
      </c>
      <c r="T2160" s="4">
        <f t="shared" si="135"/>
        <v>63.569485530546629</v>
      </c>
    </row>
    <row r="2161" spans="1:20" ht="75" x14ac:dyDescent="0.25">
      <c r="A2161" s="3">
        <v>2159</v>
      </c>
      <c r="B2161" s="1" t="s">
        <v>2160</v>
      </c>
      <c r="C2161" s="1" t="s">
        <v>6268</v>
      </c>
      <c r="D2161">
        <v>3600</v>
      </c>
      <c r="E2161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s="9">
        <f t="shared" si="132"/>
        <v>40740.731180555551</v>
      </c>
      <c r="L2161" s="9">
        <f t="shared" si="133"/>
        <v>40710.731180555551</v>
      </c>
      <c r="M2161" t="b">
        <v>0</v>
      </c>
      <c r="N2161">
        <v>2</v>
      </c>
      <c r="O2161" t="b">
        <v>0</v>
      </c>
      <c r="P2161" t="s">
        <v>8281</v>
      </c>
      <c r="Q2161" t="s">
        <v>8332</v>
      </c>
      <c r="R2161" t="s">
        <v>8333</v>
      </c>
      <c r="S2161" s="5">
        <f t="shared" si="134"/>
        <v>0.72222222222222221</v>
      </c>
      <c r="T2161" s="4">
        <f t="shared" si="135"/>
        <v>13</v>
      </c>
    </row>
    <row r="2162" spans="1:20" ht="45" x14ac:dyDescent="0.25">
      <c r="A2162" s="3">
        <v>2160</v>
      </c>
      <c r="B2162" s="1" t="s">
        <v>2161</v>
      </c>
      <c r="C2162" s="1" t="s">
        <v>6269</v>
      </c>
      <c r="D2162">
        <v>10000</v>
      </c>
      <c r="E2162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s="9">
        <f t="shared" si="132"/>
        <v>41048.711863425924</v>
      </c>
      <c r="L2162" s="9">
        <f t="shared" si="133"/>
        <v>41018.711863425924</v>
      </c>
      <c r="M2162" t="b">
        <v>0</v>
      </c>
      <c r="N2162">
        <v>16</v>
      </c>
      <c r="O2162" t="b">
        <v>0</v>
      </c>
      <c r="P2162" t="s">
        <v>8281</v>
      </c>
      <c r="Q2162" t="s">
        <v>8332</v>
      </c>
      <c r="R2162" t="s">
        <v>8333</v>
      </c>
      <c r="S2162" s="5">
        <f t="shared" si="134"/>
        <v>0.85000000000000009</v>
      </c>
      <c r="T2162" s="4">
        <f t="shared" si="135"/>
        <v>5.3125</v>
      </c>
    </row>
    <row r="2163" spans="1:20" ht="30" x14ac:dyDescent="0.25">
      <c r="A2163" s="3">
        <v>2161</v>
      </c>
      <c r="B2163" s="1" t="s">
        <v>2162</v>
      </c>
      <c r="C2163" s="1" t="s">
        <v>6270</v>
      </c>
      <c r="D2163">
        <v>400</v>
      </c>
      <c r="E2163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s="9">
        <f t="shared" si="132"/>
        <v>42270.852534722217</v>
      </c>
      <c r="L2163" s="9">
        <f t="shared" si="133"/>
        <v>42240.852534722217</v>
      </c>
      <c r="M2163" t="b">
        <v>0</v>
      </c>
      <c r="N2163">
        <v>13</v>
      </c>
      <c r="O2163" t="b">
        <v>1</v>
      </c>
      <c r="P2163" t="s">
        <v>8275</v>
      </c>
      <c r="Q2163" t="s">
        <v>8324</v>
      </c>
      <c r="R2163" t="s">
        <v>8325</v>
      </c>
      <c r="S2163" s="5">
        <f t="shared" si="134"/>
        <v>115.75</v>
      </c>
      <c r="T2163" s="4">
        <f t="shared" si="135"/>
        <v>35.615384615384613</v>
      </c>
    </row>
    <row r="2164" spans="1:20" ht="60" x14ac:dyDescent="0.25">
      <c r="A2164" s="3">
        <v>2162</v>
      </c>
      <c r="B2164" s="1" t="s">
        <v>2163</v>
      </c>
      <c r="C2164" s="1" t="s">
        <v>6271</v>
      </c>
      <c r="D2164">
        <v>4500</v>
      </c>
      <c r="E216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s="9">
        <f t="shared" si="132"/>
        <v>41844.766099537039</v>
      </c>
      <c r="L2164" s="9">
        <f t="shared" si="133"/>
        <v>41813.766099537039</v>
      </c>
      <c r="M2164" t="b">
        <v>0</v>
      </c>
      <c r="N2164">
        <v>58</v>
      </c>
      <c r="O2164" t="b">
        <v>1</v>
      </c>
      <c r="P2164" t="s">
        <v>8275</v>
      </c>
      <c r="Q2164" t="s">
        <v>8324</v>
      </c>
      <c r="R2164" t="s">
        <v>8325</v>
      </c>
      <c r="S2164" s="5">
        <f t="shared" si="134"/>
        <v>112.26666666666667</v>
      </c>
      <c r="T2164" s="4">
        <f t="shared" si="135"/>
        <v>87.103448275862064</v>
      </c>
    </row>
    <row r="2165" spans="1:20" ht="45" x14ac:dyDescent="0.25">
      <c r="A2165" s="3">
        <v>2163</v>
      </c>
      <c r="B2165" s="1" t="s">
        <v>2164</v>
      </c>
      <c r="C2165" s="1" t="s">
        <v>6272</v>
      </c>
      <c r="D2165">
        <v>2500</v>
      </c>
      <c r="E216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s="9">
        <f t="shared" si="132"/>
        <v>42163.159722222219</v>
      </c>
      <c r="L2165" s="9">
        <f t="shared" si="133"/>
        <v>42111.899537037039</v>
      </c>
      <c r="M2165" t="b">
        <v>0</v>
      </c>
      <c r="N2165">
        <v>44</v>
      </c>
      <c r="O2165" t="b">
        <v>1</v>
      </c>
      <c r="P2165" t="s">
        <v>8275</v>
      </c>
      <c r="Q2165" t="s">
        <v>8324</v>
      </c>
      <c r="R2165" t="s">
        <v>8325</v>
      </c>
      <c r="S2165" s="5">
        <f t="shared" si="134"/>
        <v>132.20000000000002</v>
      </c>
      <c r="T2165" s="4">
        <f t="shared" si="135"/>
        <v>75.11363636363636</v>
      </c>
    </row>
    <row r="2166" spans="1:20" ht="30" x14ac:dyDescent="0.25">
      <c r="A2166" s="3">
        <v>2164</v>
      </c>
      <c r="B2166" s="1" t="s">
        <v>2165</v>
      </c>
      <c r="C2166" s="1" t="s">
        <v>6273</v>
      </c>
      <c r="D2166">
        <v>5500</v>
      </c>
      <c r="E216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s="9">
        <f t="shared" si="132"/>
        <v>42546.165972222225</v>
      </c>
      <c r="L2166" s="9">
        <f t="shared" si="133"/>
        <v>42515.71775462963</v>
      </c>
      <c r="M2166" t="b">
        <v>0</v>
      </c>
      <c r="N2166">
        <v>83</v>
      </c>
      <c r="O2166" t="b">
        <v>1</v>
      </c>
      <c r="P2166" t="s">
        <v>8275</v>
      </c>
      <c r="Q2166" t="s">
        <v>8324</v>
      </c>
      <c r="R2166" t="s">
        <v>8325</v>
      </c>
      <c r="S2166" s="5">
        <f t="shared" si="134"/>
        <v>102.63636363636364</v>
      </c>
      <c r="T2166" s="4">
        <f t="shared" si="135"/>
        <v>68.01204819277109</v>
      </c>
    </row>
    <row r="2167" spans="1:20" ht="60" x14ac:dyDescent="0.25">
      <c r="A2167" s="3">
        <v>2165</v>
      </c>
      <c r="B2167" s="1" t="s">
        <v>2166</v>
      </c>
      <c r="C2167" s="1" t="s">
        <v>6274</v>
      </c>
      <c r="D2167">
        <v>2500</v>
      </c>
      <c r="E216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s="9">
        <f t="shared" si="132"/>
        <v>42468.625405092593</v>
      </c>
      <c r="L2167" s="9">
        <f t="shared" si="133"/>
        <v>42438.667071759264</v>
      </c>
      <c r="M2167" t="b">
        <v>0</v>
      </c>
      <c r="N2167">
        <v>117</v>
      </c>
      <c r="O2167" t="b">
        <v>1</v>
      </c>
      <c r="P2167" t="s">
        <v>8275</v>
      </c>
      <c r="Q2167" t="s">
        <v>8324</v>
      </c>
      <c r="R2167" t="s">
        <v>8325</v>
      </c>
      <c r="S2167" s="5">
        <f t="shared" si="134"/>
        <v>138.64000000000001</v>
      </c>
      <c r="T2167" s="4">
        <f t="shared" si="135"/>
        <v>29.623931623931625</v>
      </c>
    </row>
    <row r="2168" spans="1:20" ht="60" x14ac:dyDescent="0.25">
      <c r="A2168" s="3">
        <v>2166</v>
      </c>
      <c r="B2168" s="1" t="s">
        <v>2167</v>
      </c>
      <c r="C2168" s="1" t="s">
        <v>6275</v>
      </c>
      <c r="D2168">
        <v>2000</v>
      </c>
      <c r="E216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s="9">
        <f t="shared" si="132"/>
        <v>41978.879837962959</v>
      </c>
      <c r="L2168" s="9">
        <f t="shared" si="133"/>
        <v>41933.838171296295</v>
      </c>
      <c r="M2168" t="b">
        <v>0</v>
      </c>
      <c r="N2168">
        <v>32</v>
      </c>
      <c r="O2168" t="b">
        <v>1</v>
      </c>
      <c r="P2168" t="s">
        <v>8275</v>
      </c>
      <c r="Q2168" t="s">
        <v>8324</v>
      </c>
      <c r="R2168" t="s">
        <v>8325</v>
      </c>
      <c r="S2168" s="5">
        <f t="shared" si="134"/>
        <v>146.6</v>
      </c>
      <c r="T2168" s="4">
        <f t="shared" si="135"/>
        <v>91.625</v>
      </c>
    </row>
    <row r="2169" spans="1:20" ht="30" x14ac:dyDescent="0.25">
      <c r="A2169" s="3">
        <v>2167</v>
      </c>
      <c r="B2169" s="1" t="s">
        <v>2168</v>
      </c>
      <c r="C2169" s="1" t="s">
        <v>6276</v>
      </c>
      <c r="D2169">
        <v>150</v>
      </c>
      <c r="E2169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s="9">
        <f t="shared" si="132"/>
        <v>41167.066400462965</v>
      </c>
      <c r="L2169" s="9">
        <f t="shared" si="133"/>
        <v>41153.066400462965</v>
      </c>
      <c r="M2169" t="b">
        <v>0</v>
      </c>
      <c r="N2169">
        <v>8</v>
      </c>
      <c r="O2169" t="b">
        <v>1</v>
      </c>
      <c r="P2169" t="s">
        <v>8275</v>
      </c>
      <c r="Q2169" t="s">
        <v>8324</v>
      </c>
      <c r="R2169" t="s">
        <v>8325</v>
      </c>
      <c r="S2169" s="5">
        <f t="shared" si="134"/>
        <v>120</v>
      </c>
      <c r="T2169" s="4">
        <f t="shared" si="135"/>
        <v>22.5</v>
      </c>
    </row>
    <row r="2170" spans="1:20" ht="45" x14ac:dyDescent="0.25">
      <c r="A2170" s="3">
        <v>2168</v>
      </c>
      <c r="B2170" s="1" t="s">
        <v>2169</v>
      </c>
      <c r="C2170" s="1" t="s">
        <v>6277</v>
      </c>
      <c r="D2170">
        <v>18000</v>
      </c>
      <c r="E2170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s="9">
        <f t="shared" si="132"/>
        <v>42776.208333333328</v>
      </c>
      <c r="L2170" s="9">
        <f t="shared" si="133"/>
        <v>42745.600243055553</v>
      </c>
      <c r="M2170" t="b">
        <v>0</v>
      </c>
      <c r="N2170">
        <v>340</v>
      </c>
      <c r="O2170" t="b">
        <v>1</v>
      </c>
      <c r="P2170" t="s">
        <v>8275</v>
      </c>
      <c r="Q2170" t="s">
        <v>8324</v>
      </c>
      <c r="R2170" t="s">
        <v>8325</v>
      </c>
      <c r="S2170" s="5">
        <f t="shared" si="134"/>
        <v>121.5816111111111</v>
      </c>
      <c r="T2170" s="4">
        <f t="shared" si="135"/>
        <v>64.366735294117646</v>
      </c>
    </row>
    <row r="2171" spans="1:20" ht="60" x14ac:dyDescent="0.25">
      <c r="A2171" s="3">
        <v>2169</v>
      </c>
      <c r="B2171" s="1" t="s">
        <v>2170</v>
      </c>
      <c r="C2171" s="1" t="s">
        <v>6278</v>
      </c>
      <c r="D2171">
        <v>153</v>
      </c>
      <c r="E2171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s="9">
        <f t="shared" si="132"/>
        <v>42796.700821759259</v>
      </c>
      <c r="L2171" s="9">
        <f t="shared" si="133"/>
        <v>42793.700821759259</v>
      </c>
      <c r="M2171" t="b">
        <v>0</v>
      </c>
      <c r="N2171">
        <v>7</v>
      </c>
      <c r="O2171" t="b">
        <v>1</v>
      </c>
      <c r="P2171" t="s">
        <v>8275</v>
      </c>
      <c r="Q2171" t="s">
        <v>8324</v>
      </c>
      <c r="R2171" t="s">
        <v>8325</v>
      </c>
      <c r="S2171" s="5">
        <f t="shared" si="134"/>
        <v>100</v>
      </c>
      <c r="T2171" s="4">
        <f t="shared" si="135"/>
        <v>21.857142857142858</v>
      </c>
    </row>
    <row r="2172" spans="1:20" ht="45" x14ac:dyDescent="0.25">
      <c r="A2172" s="3">
        <v>2170</v>
      </c>
      <c r="B2172" s="1" t="s">
        <v>2171</v>
      </c>
      <c r="C2172" s="1" t="s">
        <v>6279</v>
      </c>
      <c r="D2172">
        <v>350</v>
      </c>
      <c r="E2172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s="9">
        <f t="shared" si="132"/>
        <v>42238.750254629631</v>
      </c>
      <c r="L2172" s="9">
        <f t="shared" si="133"/>
        <v>42198.750254629631</v>
      </c>
      <c r="M2172" t="b">
        <v>0</v>
      </c>
      <c r="N2172">
        <v>19</v>
      </c>
      <c r="O2172" t="b">
        <v>1</v>
      </c>
      <c r="P2172" t="s">
        <v>8275</v>
      </c>
      <c r="Q2172" t="s">
        <v>8324</v>
      </c>
      <c r="R2172" t="s">
        <v>8325</v>
      </c>
      <c r="S2172" s="5">
        <f t="shared" si="134"/>
        <v>180.85714285714286</v>
      </c>
      <c r="T2172" s="4">
        <f t="shared" si="135"/>
        <v>33.315789473684212</v>
      </c>
    </row>
    <row r="2173" spans="1:20" ht="45" x14ac:dyDescent="0.25">
      <c r="A2173" s="3">
        <v>2171</v>
      </c>
      <c r="B2173" s="1" t="s">
        <v>2172</v>
      </c>
      <c r="C2173" s="1" t="s">
        <v>6280</v>
      </c>
      <c r="D2173">
        <v>4000</v>
      </c>
      <c r="E2173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s="9">
        <f t="shared" si="132"/>
        <v>42177.208333333328</v>
      </c>
      <c r="L2173" s="9">
        <f t="shared" si="133"/>
        <v>42141.95711805555</v>
      </c>
      <c r="M2173" t="b">
        <v>0</v>
      </c>
      <c r="N2173">
        <v>47</v>
      </c>
      <c r="O2173" t="b">
        <v>1</v>
      </c>
      <c r="P2173" t="s">
        <v>8275</v>
      </c>
      <c r="Q2173" t="s">
        <v>8324</v>
      </c>
      <c r="R2173" t="s">
        <v>8325</v>
      </c>
      <c r="S2173" s="5">
        <f t="shared" si="134"/>
        <v>106.075</v>
      </c>
      <c r="T2173" s="4">
        <f t="shared" si="135"/>
        <v>90.276595744680847</v>
      </c>
    </row>
    <row r="2174" spans="1:20" ht="45" x14ac:dyDescent="0.25">
      <c r="A2174" s="3">
        <v>2172</v>
      </c>
      <c r="B2174" s="1" t="s">
        <v>2173</v>
      </c>
      <c r="C2174" s="1" t="s">
        <v>6281</v>
      </c>
      <c r="D2174">
        <v>1000</v>
      </c>
      <c r="E217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s="9">
        <f t="shared" si="132"/>
        <v>42112.580092592587</v>
      </c>
      <c r="L2174" s="9">
        <f t="shared" si="133"/>
        <v>42082.580092592587</v>
      </c>
      <c r="M2174" t="b">
        <v>0</v>
      </c>
      <c r="N2174">
        <v>13</v>
      </c>
      <c r="O2174" t="b">
        <v>1</v>
      </c>
      <c r="P2174" t="s">
        <v>8275</v>
      </c>
      <c r="Q2174" t="s">
        <v>8324</v>
      </c>
      <c r="R2174" t="s">
        <v>8325</v>
      </c>
      <c r="S2174" s="5">
        <f t="shared" si="134"/>
        <v>100</v>
      </c>
      <c r="T2174" s="4">
        <f t="shared" si="135"/>
        <v>76.92307692307692</v>
      </c>
    </row>
    <row r="2175" spans="1:20" ht="60" x14ac:dyDescent="0.25">
      <c r="A2175" s="3">
        <v>2173</v>
      </c>
      <c r="B2175" s="1" t="s">
        <v>2174</v>
      </c>
      <c r="C2175" s="1" t="s">
        <v>6282</v>
      </c>
      <c r="D2175">
        <v>4200</v>
      </c>
      <c r="E217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s="9">
        <f t="shared" si="132"/>
        <v>41527.165972222225</v>
      </c>
      <c r="L2175" s="9">
        <f t="shared" si="133"/>
        <v>41495.692627314813</v>
      </c>
      <c r="M2175" t="b">
        <v>0</v>
      </c>
      <c r="N2175">
        <v>90</v>
      </c>
      <c r="O2175" t="b">
        <v>1</v>
      </c>
      <c r="P2175" t="s">
        <v>8275</v>
      </c>
      <c r="Q2175" t="s">
        <v>8324</v>
      </c>
      <c r="R2175" t="s">
        <v>8325</v>
      </c>
      <c r="S2175" s="5">
        <f t="shared" si="134"/>
        <v>126.92857142857143</v>
      </c>
      <c r="T2175" s="4">
        <f t="shared" si="135"/>
        <v>59.233333333333334</v>
      </c>
    </row>
    <row r="2176" spans="1:20" ht="60" x14ac:dyDescent="0.25">
      <c r="A2176" s="3">
        <v>2174</v>
      </c>
      <c r="B2176" s="1" t="s">
        <v>2175</v>
      </c>
      <c r="C2176" s="1" t="s">
        <v>6283</v>
      </c>
      <c r="D2176">
        <v>4000</v>
      </c>
      <c r="E217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s="9">
        <f t="shared" si="132"/>
        <v>42495.542905092589</v>
      </c>
      <c r="L2176" s="9">
        <f t="shared" si="133"/>
        <v>42465.542905092589</v>
      </c>
      <c r="M2176" t="b">
        <v>0</v>
      </c>
      <c r="N2176">
        <v>63</v>
      </c>
      <c r="O2176" t="b">
        <v>1</v>
      </c>
      <c r="P2176" t="s">
        <v>8275</v>
      </c>
      <c r="Q2176" t="s">
        <v>8324</v>
      </c>
      <c r="R2176" t="s">
        <v>8325</v>
      </c>
      <c r="S2176" s="5">
        <f t="shared" si="134"/>
        <v>102.97499999999999</v>
      </c>
      <c r="T2176" s="4">
        <f t="shared" si="135"/>
        <v>65.38095238095238</v>
      </c>
    </row>
    <row r="2177" spans="1:20" ht="60" x14ac:dyDescent="0.25">
      <c r="A2177" s="3">
        <v>2175</v>
      </c>
      <c r="B2177" s="1" t="s">
        <v>2176</v>
      </c>
      <c r="C2177" s="1" t="s">
        <v>6284</v>
      </c>
      <c r="D2177">
        <v>700</v>
      </c>
      <c r="E217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s="9">
        <f t="shared" si="132"/>
        <v>42572.009097222224</v>
      </c>
      <c r="L2177" s="9">
        <f t="shared" si="133"/>
        <v>42565.009097222224</v>
      </c>
      <c r="M2177" t="b">
        <v>0</v>
      </c>
      <c r="N2177">
        <v>26</v>
      </c>
      <c r="O2177" t="b">
        <v>1</v>
      </c>
      <c r="P2177" t="s">
        <v>8275</v>
      </c>
      <c r="Q2177" t="s">
        <v>8324</v>
      </c>
      <c r="R2177" t="s">
        <v>8325</v>
      </c>
      <c r="S2177" s="5">
        <f t="shared" si="134"/>
        <v>250</v>
      </c>
      <c r="T2177" s="4">
        <f t="shared" si="135"/>
        <v>67.307692307692307</v>
      </c>
    </row>
    <row r="2178" spans="1:20" ht="45" x14ac:dyDescent="0.25">
      <c r="A2178" s="3">
        <v>2176</v>
      </c>
      <c r="B2178" s="1" t="s">
        <v>2177</v>
      </c>
      <c r="C2178" s="1" t="s">
        <v>6285</v>
      </c>
      <c r="D2178">
        <v>5000</v>
      </c>
      <c r="E217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s="9">
        <f t="shared" si="132"/>
        <v>42126.633206018523</v>
      </c>
      <c r="L2178" s="9">
        <f t="shared" si="133"/>
        <v>42096.633206018523</v>
      </c>
      <c r="M2178" t="b">
        <v>0</v>
      </c>
      <c r="N2178">
        <v>71</v>
      </c>
      <c r="O2178" t="b">
        <v>1</v>
      </c>
      <c r="P2178" t="s">
        <v>8275</v>
      </c>
      <c r="Q2178" t="s">
        <v>8324</v>
      </c>
      <c r="R2178" t="s">
        <v>8325</v>
      </c>
      <c r="S2178" s="5">
        <f t="shared" si="134"/>
        <v>126.02</v>
      </c>
      <c r="T2178" s="4">
        <f t="shared" si="135"/>
        <v>88.74647887323944</v>
      </c>
    </row>
    <row r="2179" spans="1:20" ht="75" x14ac:dyDescent="0.25">
      <c r="A2179" s="3">
        <v>2177</v>
      </c>
      <c r="B2179" s="1" t="s">
        <v>2178</v>
      </c>
      <c r="C2179" s="1" t="s">
        <v>6286</v>
      </c>
      <c r="D2179">
        <v>2500</v>
      </c>
      <c r="E2179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s="9">
        <f t="shared" ref="K2179:K2242" si="136">(((I2179/60)/60)/24)+DATE(1970,1,1)</f>
        <v>42527.250775462962</v>
      </c>
      <c r="L2179" s="9">
        <f t="shared" ref="L2179:L2242" si="137">(((J2179/60)/60)/24)+DATE(1970,1,1)</f>
        <v>42502.250775462962</v>
      </c>
      <c r="M2179" t="b">
        <v>0</v>
      </c>
      <c r="N2179">
        <v>38</v>
      </c>
      <c r="O2179" t="b">
        <v>1</v>
      </c>
      <c r="P2179" t="s">
        <v>8275</v>
      </c>
      <c r="Q2179" t="s">
        <v>8324</v>
      </c>
      <c r="R2179" t="s">
        <v>8325</v>
      </c>
      <c r="S2179" s="5">
        <f t="shared" ref="S2179:S2242" si="138">+(E2179/D2179)*100</f>
        <v>100.12</v>
      </c>
      <c r="T2179" s="4">
        <f t="shared" ref="T2179:T2242" si="139">+E2179/N2179</f>
        <v>65.868421052631575</v>
      </c>
    </row>
    <row r="2180" spans="1:20" ht="45" x14ac:dyDescent="0.25">
      <c r="A2180" s="3">
        <v>2178</v>
      </c>
      <c r="B2180" s="1" t="s">
        <v>2179</v>
      </c>
      <c r="C2180" s="1" t="s">
        <v>6287</v>
      </c>
      <c r="D2180">
        <v>25000</v>
      </c>
      <c r="E2180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s="9">
        <f t="shared" si="136"/>
        <v>42753.63653935185</v>
      </c>
      <c r="L2180" s="9">
        <f t="shared" si="137"/>
        <v>42723.63653935185</v>
      </c>
      <c r="M2180" t="b">
        <v>0</v>
      </c>
      <c r="N2180">
        <v>859</v>
      </c>
      <c r="O2180" t="b">
        <v>1</v>
      </c>
      <c r="P2180" t="s">
        <v>8275</v>
      </c>
      <c r="Q2180" t="s">
        <v>8324</v>
      </c>
      <c r="R2180" t="s">
        <v>8325</v>
      </c>
      <c r="S2180" s="5">
        <f t="shared" si="138"/>
        <v>138.64000000000001</v>
      </c>
      <c r="T2180" s="4">
        <f t="shared" si="139"/>
        <v>40.349243306169967</v>
      </c>
    </row>
    <row r="2181" spans="1:20" ht="45" x14ac:dyDescent="0.25">
      <c r="A2181" s="3">
        <v>2179</v>
      </c>
      <c r="B2181" s="1" t="s">
        <v>2180</v>
      </c>
      <c r="C2181" s="1" t="s">
        <v>6288</v>
      </c>
      <c r="D2181">
        <v>1000</v>
      </c>
      <c r="E2181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s="9">
        <f t="shared" si="136"/>
        <v>42105.171203703707</v>
      </c>
      <c r="L2181" s="9">
        <f t="shared" si="137"/>
        <v>42075.171203703707</v>
      </c>
      <c r="M2181" t="b">
        <v>0</v>
      </c>
      <c r="N2181">
        <v>21</v>
      </c>
      <c r="O2181" t="b">
        <v>1</v>
      </c>
      <c r="P2181" t="s">
        <v>8275</v>
      </c>
      <c r="Q2181" t="s">
        <v>8324</v>
      </c>
      <c r="R2181" t="s">
        <v>8325</v>
      </c>
      <c r="S2181" s="5">
        <f t="shared" si="138"/>
        <v>161.4</v>
      </c>
      <c r="T2181" s="4">
        <f t="shared" si="139"/>
        <v>76.857142857142861</v>
      </c>
    </row>
    <row r="2182" spans="1:20" ht="45" x14ac:dyDescent="0.25">
      <c r="A2182" s="3">
        <v>2180</v>
      </c>
      <c r="B2182" s="1" t="s">
        <v>2181</v>
      </c>
      <c r="C2182" s="1" t="s">
        <v>6289</v>
      </c>
      <c r="D2182">
        <v>5000</v>
      </c>
      <c r="E2182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s="9">
        <f t="shared" si="136"/>
        <v>42321.711435185185</v>
      </c>
      <c r="L2182" s="9">
        <f t="shared" si="137"/>
        <v>42279.669768518521</v>
      </c>
      <c r="M2182" t="b">
        <v>0</v>
      </c>
      <c r="N2182">
        <v>78</v>
      </c>
      <c r="O2182" t="b">
        <v>1</v>
      </c>
      <c r="P2182" t="s">
        <v>8275</v>
      </c>
      <c r="Q2182" t="s">
        <v>8324</v>
      </c>
      <c r="R2182" t="s">
        <v>8325</v>
      </c>
      <c r="S2182" s="5">
        <f t="shared" si="138"/>
        <v>107.18419999999999</v>
      </c>
      <c r="T2182" s="4">
        <f t="shared" si="139"/>
        <v>68.707820512820518</v>
      </c>
    </row>
    <row r="2183" spans="1:20" ht="60" x14ac:dyDescent="0.25">
      <c r="A2183" s="3">
        <v>2181</v>
      </c>
      <c r="B2183" s="1" t="s">
        <v>2182</v>
      </c>
      <c r="C2183" s="1" t="s">
        <v>6290</v>
      </c>
      <c r="D2183">
        <v>2000</v>
      </c>
      <c r="E2183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s="9">
        <f t="shared" si="136"/>
        <v>42787.005243055552</v>
      </c>
      <c r="L2183" s="9">
        <f t="shared" si="137"/>
        <v>42773.005243055552</v>
      </c>
      <c r="M2183" t="b">
        <v>0</v>
      </c>
      <c r="N2183">
        <v>53</v>
      </c>
      <c r="O2183" t="b">
        <v>1</v>
      </c>
      <c r="P2183" t="s">
        <v>8296</v>
      </c>
      <c r="Q2183" t="s">
        <v>8332</v>
      </c>
      <c r="R2183" t="s">
        <v>8350</v>
      </c>
      <c r="S2183" s="5">
        <f t="shared" si="138"/>
        <v>153.1</v>
      </c>
      <c r="T2183" s="4">
        <f t="shared" si="139"/>
        <v>57.773584905660378</v>
      </c>
    </row>
    <row r="2184" spans="1:20" ht="45" x14ac:dyDescent="0.25">
      <c r="A2184" s="3">
        <v>2182</v>
      </c>
      <c r="B2184" s="1" t="s">
        <v>2183</v>
      </c>
      <c r="C2184" s="1" t="s">
        <v>6291</v>
      </c>
      <c r="D2184">
        <v>3000</v>
      </c>
      <c r="E218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s="9">
        <f t="shared" si="136"/>
        <v>41914.900752314818</v>
      </c>
      <c r="L2184" s="9">
        <f t="shared" si="137"/>
        <v>41879.900752314818</v>
      </c>
      <c r="M2184" t="b">
        <v>0</v>
      </c>
      <c r="N2184">
        <v>356</v>
      </c>
      <c r="O2184" t="b">
        <v>1</v>
      </c>
      <c r="P2184" t="s">
        <v>8296</v>
      </c>
      <c r="Q2184" t="s">
        <v>8332</v>
      </c>
      <c r="R2184" t="s">
        <v>8350</v>
      </c>
      <c r="S2184" s="5">
        <f t="shared" si="138"/>
        <v>524.16666666666663</v>
      </c>
      <c r="T2184" s="4">
        <f t="shared" si="139"/>
        <v>44.171348314606739</v>
      </c>
    </row>
    <row r="2185" spans="1:20" ht="60" x14ac:dyDescent="0.25">
      <c r="A2185" s="3">
        <v>2183</v>
      </c>
      <c r="B2185" s="1" t="s">
        <v>2184</v>
      </c>
      <c r="C2185" s="1" t="s">
        <v>6292</v>
      </c>
      <c r="D2185">
        <v>1800</v>
      </c>
      <c r="E218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s="9">
        <f t="shared" si="136"/>
        <v>42775.208333333328</v>
      </c>
      <c r="L2185" s="9">
        <f t="shared" si="137"/>
        <v>42745.365474537044</v>
      </c>
      <c r="M2185" t="b">
        <v>0</v>
      </c>
      <c r="N2185">
        <v>279</v>
      </c>
      <c r="O2185" t="b">
        <v>1</v>
      </c>
      <c r="P2185" t="s">
        <v>8296</v>
      </c>
      <c r="Q2185" t="s">
        <v>8332</v>
      </c>
      <c r="R2185" t="s">
        <v>8350</v>
      </c>
      <c r="S2185" s="5">
        <f t="shared" si="138"/>
        <v>489.27777777777777</v>
      </c>
      <c r="T2185" s="4">
        <f t="shared" si="139"/>
        <v>31.566308243727597</v>
      </c>
    </row>
    <row r="2186" spans="1:20" ht="60" x14ac:dyDescent="0.25">
      <c r="A2186" s="3">
        <v>2184</v>
      </c>
      <c r="B2186" s="1" t="s">
        <v>2185</v>
      </c>
      <c r="C2186" s="1" t="s">
        <v>6293</v>
      </c>
      <c r="D2186">
        <v>10000</v>
      </c>
      <c r="E218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s="9">
        <f t="shared" si="136"/>
        <v>42394.666666666672</v>
      </c>
      <c r="L2186" s="9">
        <f t="shared" si="137"/>
        <v>42380.690289351856</v>
      </c>
      <c r="M2186" t="b">
        <v>1</v>
      </c>
      <c r="N2186">
        <v>266</v>
      </c>
      <c r="O2186" t="b">
        <v>1</v>
      </c>
      <c r="P2186" t="s">
        <v>8296</v>
      </c>
      <c r="Q2186" t="s">
        <v>8332</v>
      </c>
      <c r="R2186" t="s">
        <v>8350</v>
      </c>
      <c r="S2186" s="5">
        <f t="shared" si="138"/>
        <v>284.74</v>
      </c>
      <c r="T2186" s="4">
        <f t="shared" si="139"/>
        <v>107.04511278195488</v>
      </c>
    </row>
    <row r="2187" spans="1:20" ht="60" x14ac:dyDescent="0.25">
      <c r="A2187" s="3">
        <v>2185</v>
      </c>
      <c r="B2187" s="1" t="s">
        <v>2186</v>
      </c>
      <c r="C2187" s="1" t="s">
        <v>6294</v>
      </c>
      <c r="D2187">
        <v>5000</v>
      </c>
      <c r="E218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s="9">
        <f t="shared" si="136"/>
        <v>41359.349988425929</v>
      </c>
      <c r="L2187" s="9">
        <f t="shared" si="137"/>
        <v>41319.349988425929</v>
      </c>
      <c r="M2187" t="b">
        <v>0</v>
      </c>
      <c r="N2187">
        <v>623</v>
      </c>
      <c r="O2187" t="b">
        <v>1</v>
      </c>
      <c r="P2187" t="s">
        <v>8296</v>
      </c>
      <c r="Q2187" t="s">
        <v>8332</v>
      </c>
      <c r="R2187" t="s">
        <v>8350</v>
      </c>
      <c r="S2187" s="5">
        <f t="shared" si="138"/>
        <v>1856.97</v>
      </c>
      <c r="T2187" s="4">
        <f t="shared" si="139"/>
        <v>149.03451043338683</v>
      </c>
    </row>
    <row r="2188" spans="1:20" ht="45" x14ac:dyDescent="0.25">
      <c r="A2188" s="3">
        <v>2186</v>
      </c>
      <c r="B2188" s="1" t="s">
        <v>2187</v>
      </c>
      <c r="C2188" s="1" t="s">
        <v>6295</v>
      </c>
      <c r="D2188">
        <v>20000</v>
      </c>
      <c r="E218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s="9">
        <f t="shared" si="136"/>
        <v>42620.083333333328</v>
      </c>
      <c r="L2188" s="9">
        <f t="shared" si="137"/>
        <v>42583.615081018521</v>
      </c>
      <c r="M2188" t="b">
        <v>0</v>
      </c>
      <c r="N2188">
        <v>392</v>
      </c>
      <c r="O2188" t="b">
        <v>1</v>
      </c>
      <c r="P2188" t="s">
        <v>8296</v>
      </c>
      <c r="Q2188" t="s">
        <v>8332</v>
      </c>
      <c r="R2188" t="s">
        <v>8350</v>
      </c>
      <c r="S2188" s="5">
        <f t="shared" si="138"/>
        <v>109.67499999999998</v>
      </c>
      <c r="T2188" s="4">
        <f t="shared" si="139"/>
        <v>55.956632653061227</v>
      </c>
    </row>
    <row r="2189" spans="1:20" ht="60" x14ac:dyDescent="0.25">
      <c r="A2189" s="3">
        <v>2187</v>
      </c>
      <c r="B2189" s="1" t="s">
        <v>2188</v>
      </c>
      <c r="C2189" s="1" t="s">
        <v>6296</v>
      </c>
      <c r="D2189">
        <v>20000</v>
      </c>
      <c r="E2189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s="9">
        <f t="shared" si="136"/>
        <v>42097.165972222225</v>
      </c>
      <c r="L2189" s="9">
        <f t="shared" si="137"/>
        <v>42068.209097222221</v>
      </c>
      <c r="M2189" t="b">
        <v>1</v>
      </c>
      <c r="N2189">
        <v>3562</v>
      </c>
      <c r="O2189" t="b">
        <v>1</v>
      </c>
      <c r="P2189" t="s">
        <v>8296</v>
      </c>
      <c r="Q2189" t="s">
        <v>8332</v>
      </c>
      <c r="R2189" t="s">
        <v>8350</v>
      </c>
      <c r="S2189" s="5">
        <f t="shared" si="138"/>
        <v>1014.6425</v>
      </c>
      <c r="T2189" s="4">
        <f t="shared" si="139"/>
        <v>56.970381807973048</v>
      </c>
    </row>
    <row r="2190" spans="1:20" ht="45" x14ac:dyDescent="0.25">
      <c r="A2190" s="3">
        <v>2188</v>
      </c>
      <c r="B2190" s="1" t="s">
        <v>2189</v>
      </c>
      <c r="C2190" s="1" t="s">
        <v>6297</v>
      </c>
      <c r="D2190">
        <v>5494</v>
      </c>
      <c r="E2190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s="9">
        <f t="shared" si="136"/>
        <v>42668.708333333328</v>
      </c>
      <c r="L2190" s="9">
        <f t="shared" si="137"/>
        <v>42633.586122685185</v>
      </c>
      <c r="M2190" t="b">
        <v>0</v>
      </c>
      <c r="N2190">
        <v>514</v>
      </c>
      <c r="O2190" t="b">
        <v>1</v>
      </c>
      <c r="P2190" t="s">
        <v>8296</v>
      </c>
      <c r="Q2190" t="s">
        <v>8332</v>
      </c>
      <c r="R2190" t="s">
        <v>8350</v>
      </c>
      <c r="S2190" s="5">
        <f t="shared" si="138"/>
        <v>412.17692027666544</v>
      </c>
      <c r="T2190" s="4">
        <f t="shared" si="139"/>
        <v>44.056420233463037</v>
      </c>
    </row>
    <row r="2191" spans="1:20" ht="60" x14ac:dyDescent="0.25">
      <c r="A2191" s="3">
        <v>2189</v>
      </c>
      <c r="B2191" s="1" t="s">
        <v>2190</v>
      </c>
      <c r="C2191" s="1" t="s">
        <v>6298</v>
      </c>
      <c r="D2191">
        <v>1200</v>
      </c>
      <c r="E2191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s="9">
        <f t="shared" si="136"/>
        <v>42481.916666666672</v>
      </c>
      <c r="L2191" s="9">
        <f t="shared" si="137"/>
        <v>42467.788194444445</v>
      </c>
      <c r="M2191" t="b">
        <v>0</v>
      </c>
      <c r="N2191">
        <v>88</v>
      </c>
      <c r="O2191" t="b">
        <v>1</v>
      </c>
      <c r="P2191" t="s">
        <v>8296</v>
      </c>
      <c r="Q2191" t="s">
        <v>8332</v>
      </c>
      <c r="R2191" t="s">
        <v>8350</v>
      </c>
      <c r="S2191" s="5">
        <f t="shared" si="138"/>
        <v>503.25</v>
      </c>
      <c r="T2191" s="4">
        <f t="shared" si="139"/>
        <v>68.625</v>
      </c>
    </row>
    <row r="2192" spans="1:20" ht="45" x14ac:dyDescent="0.25">
      <c r="A2192" s="3">
        <v>2190</v>
      </c>
      <c r="B2192" s="1" t="s">
        <v>2191</v>
      </c>
      <c r="C2192" s="1" t="s">
        <v>6299</v>
      </c>
      <c r="D2192">
        <v>19000</v>
      </c>
      <c r="E2192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s="9">
        <f t="shared" si="136"/>
        <v>42452.290972222225</v>
      </c>
      <c r="L2192" s="9">
        <f t="shared" si="137"/>
        <v>42417.625046296293</v>
      </c>
      <c r="M2192" t="b">
        <v>0</v>
      </c>
      <c r="N2192">
        <v>537</v>
      </c>
      <c r="O2192" t="b">
        <v>1</v>
      </c>
      <c r="P2192" t="s">
        <v>8296</v>
      </c>
      <c r="Q2192" t="s">
        <v>8332</v>
      </c>
      <c r="R2192" t="s">
        <v>8350</v>
      </c>
      <c r="S2192" s="5">
        <f t="shared" si="138"/>
        <v>184.61052631578946</v>
      </c>
      <c r="T2192" s="4">
        <f t="shared" si="139"/>
        <v>65.318435754189949</v>
      </c>
    </row>
    <row r="2193" spans="1:20" ht="60" x14ac:dyDescent="0.25">
      <c r="A2193" s="3">
        <v>2191</v>
      </c>
      <c r="B2193" s="1" t="s">
        <v>2192</v>
      </c>
      <c r="C2193" s="1" t="s">
        <v>6300</v>
      </c>
      <c r="D2193">
        <v>750</v>
      </c>
      <c r="E2193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s="9">
        <f t="shared" si="136"/>
        <v>42780.833645833336</v>
      </c>
      <c r="L2193" s="9">
        <f t="shared" si="137"/>
        <v>42768.833645833336</v>
      </c>
      <c r="M2193" t="b">
        <v>0</v>
      </c>
      <c r="N2193">
        <v>25</v>
      </c>
      <c r="O2193" t="b">
        <v>1</v>
      </c>
      <c r="P2193" t="s">
        <v>8296</v>
      </c>
      <c r="Q2193" t="s">
        <v>8332</v>
      </c>
      <c r="R2193" t="s">
        <v>8350</v>
      </c>
      <c r="S2193" s="5">
        <f t="shared" si="138"/>
        <v>119.73333333333333</v>
      </c>
      <c r="T2193" s="4">
        <f t="shared" si="139"/>
        <v>35.92</v>
      </c>
    </row>
    <row r="2194" spans="1:20" ht="60" x14ac:dyDescent="0.25">
      <c r="A2194" s="3">
        <v>2192</v>
      </c>
      <c r="B2194" s="1" t="s">
        <v>2193</v>
      </c>
      <c r="C2194" s="1" t="s">
        <v>6301</v>
      </c>
      <c r="D2194">
        <v>12000</v>
      </c>
      <c r="E219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s="9">
        <f t="shared" si="136"/>
        <v>42719.958333333328</v>
      </c>
      <c r="L2194" s="9">
        <f t="shared" si="137"/>
        <v>42691.8512037037</v>
      </c>
      <c r="M2194" t="b">
        <v>0</v>
      </c>
      <c r="N2194">
        <v>3238</v>
      </c>
      <c r="O2194" t="b">
        <v>1</v>
      </c>
      <c r="P2194" t="s">
        <v>8296</v>
      </c>
      <c r="Q2194" t="s">
        <v>8332</v>
      </c>
      <c r="R2194" t="s">
        <v>8350</v>
      </c>
      <c r="S2194" s="5">
        <f t="shared" si="138"/>
        <v>1081.2401666666667</v>
      </c>
      <c r="T2194" s="4">
        <f t="shared" si="139"/>
        <v>40.070667078443485</v>
      </c>
    </row>
    <row r="2195" spans="1:20" ht="60" x14ac:dyDescent="0.25">
      <c r="A2195" s="3">
        <v>2193</v>
      </c>
      <c r="B2195" s="1" t="s">
        <v>2194</v>
      </c>
      <c r="C2195" s="1" t="s">
        <v>6302</v>
      </c>
      <c r="D2195">
        <v>15000</v>
      </c>
      <c r="E219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s="9">
        <f t="shared" si="136"/>
        <v>42695.207638888889</v>
      </c>
      <c r="L2195" s="9">
        <f t="shared" si="137"/>
        <v>42664.405925925923</v>
      </c>
      <c r="M2195" t="b">
        <v>0</v>
      </c>
      <c r="N2195">
        <v>897</v>
      </c>
      <c r="O2195" t="b">
        <v>1</v>
      </c>
      <c r="P2195" t="s">
        <v>8296</v>
      </c>
      <c r="Q2195" t="s">
        <v>8332</v>
      </c>
      <c r="R2195" t="s">
        <v>8350</v>
      </c>
      <c r="S2195" s="5">
        <f t="shared" si="138"/>
        <v>452.37333333333333</v>
      </c>
      <c r="T2195" s="4">
        <f t="shared" si="139"/>
        <v>75.647714604236342</v>
      </c>
    </row>
    <row r="2196" spans="1:20" ht="60" x14ac:dyDescent="0.25">
      <c r="A2196" s="3">
        <v>2194</v>
      </c>
      <c r="B2196" s="1" t="s">
        <v>2195</v>
      </c>
      <c r="C2196" s="1" t="s">
        <v>6303</v>
      </c>
      <c r="D2196">
        <v>10000</v>
      </c>
      <c r="E219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s="9">
        <f t="shared" si="136"/>
        <v>42455.716319444444</v>
      </c>
      <c r="L2196" s="9">
        <f t="shared" si="137"/>
        <v>42425.757986111115</v>
      </c>
      <c r="M2196" t="b">
        <v>0</v>
      </c>
      <c r="N2196">
        <v>878</v>
      </c>
      <c r="O2196" t="b">
        <v>1</v>
      </c>
      <c r="P2196" t="s">
        <v>8296</v>
      </c>
      <c r="Q2196" t="s">
        <v>8332</v>
      </c>
      <c r="R2196" t="s">
        <v>8350</v>
      </c>
      <c r="S2196" s="5">
        <f t="shared" si="138"/>
        <v>537.37</v>
      </c>
      <c r="T2196" s="4">
        <f t="shared" si="139"/>
        <v>61.203872437357631</v>
      </c>
    </row>
    <row r="2197" spans="1:20" ht="30" x14ac:dyDescent="0.25">
      <c r="A2197" s="3">
        <v>2195</v>
      </c>
      <c r="B2197" s="1" t="s">
        <v>2196</v>
      </c>
      <c r="C2197" s="1" t="s">
        <v>6304</v>
      </c>
      <c r="D2197">
        <v>4600</v>
      </c>
      <c r="E219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s="9">
        <f t="shared" si="136"/>
        <v>42227.771990740745</v>
      </c>
      <c r="L2197" s="9">
        <f t="shared" si="137"/>
        <v>42197.771990740745</v>
      </c>
      <c r="M2197" t="b">
        <v>0</v>
      </c>
      <c r="N2197">
        <v>115</v>
      </c>
      <c r="O2197" t="b">
        <v>1</v>
      </c>
      <c r="P2197" t="s">
        <v>8296</v>
      </c>
      <c r="Q2197" t="s">
        <v>8332</v>
      </c>
      <c r="R2197" t="s">
        <v>8350</v>
      </c>
      <c r="S2197" s="5">
        <f t="shared" si="138"/>
        <v>120.32608695652173</v>
      </c>
      <c r="T2197" s="4">
        <f t="shared" si="139"/>
        <v>48.130434782608695</v>
      </c>
    </row>
    <row r="2198" spans="1:20" ht="30" x14ac:dyDescent="0.25">
      <c r="A2198" s="3">
        <v>2196</v>
      </c>
      <c r="B2198" s="1" t="s">
        <v>2197</v>
      </c>
      <c r="C2198" s="1" t="s">
        <v>6305</v>
      </c>
      <c r="D2198">
        <v>14000</v>
      </c>
      <c r="E219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s="9">
        <f t="shared" si="136"/>
        <v>42706.291666666672</v>
      </c>
      <c r="L2198" s="9">
        <f t="shared" si="137"/>
        <v>42675.487291666665</v>
      </c>
      <c r="M2198" t="b">
        <v>0</v>
      </c>
      <c r="N2198">
        <v>234</v>
      </c>
      <c r="O2198" t="b">
        <v>1</v>
      </c>
      <c r="P2198" t="s">
        <v>8296</v>
      </c>
      <c r="Q2198" t="s">
        <v>8332</v>
      </c>
      <c r="R2198" t="s">
        <v>8350</v>
      </c>
      <c r="S2198" s="5">
        <f t="shared" si="138"/>
        <v>113.83571428571429</v>
      </c>
      <c r="T2198" s="4">
        <f t="shared" si="139"/>
        <v>68.106837606837601</v>
      </c>
    </row>
    <row r="2199" spans="1:20" ht="45" x14ac:dyDescent="0.25">
      <c r="A2199" s="3">
        <v>2197</v>
      </c>
      <c r="B2199" s="1" t="s">
        <v>2198</v>
      </c>
      <c r="C2199" s="1" t="s">
        <v>6306</v>
      </c>
      <c r="D2199">
        <v>30000</v>
      </c>
      <c r="E2199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s="9">
        <f t="shared" si="136"/>
        <v>42063.584016203706</v>
      </c>
      <c r="L2199" s="9">
        <f t="shared" si="137"/>
        <v>42033.584016203706</v>
      </c>
      <c r="M2199" t="b">
        <v>0</v>
      </c>
      <c r="N2199">
        <v>4330</v>
      </c>
      <c r="O2199" t="b">
        <v>1</v>
      </c>
      <c r="P2199" t="s">
        <v>8296</v>
      </c>
      <c r="Q2199" t="s">
        <v>8332</v>
      </c>
      <c r="R2199" t="s">
        <v>8350</v>
      </c>
      <c r="S2199" s="5">
        <f t="shared" si="138"/>
        <v>951.03109999999992</v>
      </c>
      <c r="T2199" s="4">
        <f t="shared" si="139"/>
        <v>65.891300230946882</v>
      </c>
    </row>
    <row r="2200" spans="1:20" ht="60" x14ac:dyDescent="0.25">
      <c r="A2200" s="3">
        <v>2198</v>
      </c>
      <c r="B2200" s="1" t="s">
        <v>2199</v>
      </c>
      <c r="C2200" s="1" t="s">
        <v>6307</v>
      </c>
      <c r="D2200">
        <v>40000</v>
      </c>
      <c r="E2200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s="9">
        <f t="shared" si="136"/>
        <v>42322.555555555555</v>
      </c>
      <c r="L2200" s="9">
        <f t="shared" si="137"/>
        <v>42292.513888888891</v>
      </c>
      <c r="M2200" t="b">
        <v>0</v>
      </c>
      <c r="N2200">
        <v>651</v>
      </c>
      <c r="O2200" t="b">
        <v>1</v>
      </c>
      <c r="P2200" t="s">
        <v>8296</v>
      </c>
      <c r="Q2200" t="s">
        <v>8332</v>
      </c>
      <c r="R2200" t="s">
        <v>8350</v>
      </c>
      <c r="S2200" s="5">
        <f t="shared" si="138"/>
        <v>132.89249999999998</v>
      </c>
      <c r="T2200" s="4">
        <f t="shared" si="139"/>
        <v>81.654377880184327</v>
      </c>
    </row>
    <row r="2201" spans="1:20" ht="30" x14ac:dyDescent="0.25">
      <c r="A2201" s="3">
        <v>2199</v>
      </c>
      <c r="B2201" s="1" t="s">
        <v>2200</v>
      </c>
      <c r="C2201" s="1" t="s">
        <v>6308</v>
      </c>
      <c r="D2201">
        <v>9000</v>
      </c>
      <c r="E2201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s="9">
        <f t="shared" si="136"/>
        <v>42292.416643518518</v>
      </c>
      <c r="L2201" s="9">
        <f t="shared" si="137"/>
        <v>42262.416643518518</v>
      </c>
      <c r="M2201" t="b">
        <v>1</v>
      </c>
      <c r="N2201">
        <v>251</v>
      </c>
      <c r="O2201" t="b">
        <v>1</v>
      </c>
      <c r="P2201" t="s">
        <v>8296</v>
      </c>
      <c r="Q2201" t="s">
        <v>8332</v>
      </c>
      <c r="R2201" t="s">
        <v>8350</v>
      </c>
      <c r="S2201" s="5">
        <f t="shared" si="138"/>
        <v>146.97777777777779</v>
      </c>
      <c r="T2201" s="4">
        <f t="shared" si="139"/>
        <v>52.701195219123505</v>
      </c>
    </row>
    <row r="2202" spans="1:20" ht="60" x14ac:dyDescent="0.25">
      <c r="A2202" s="3">
        <v>2200</v>
      </c>
      <c r="B2202" s="1" t="s">
        <v>2201</v>
      </c>
      <c r="C2202" s="1" t="s">
        <v>6309</v>
      </c>
      <c r="D2202">
        <v>2000</v>
      </c>
      <c r="E2202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s="9">
        <f t="shared" si="136"/>
        <v>42191.125</v>
      </c>
      <c r="L2202" s="9">
        <f t="shared" si="137"/>
        <v>42163.625787037032</v>
      </c>
      <c r="M2202" t="b">
        <v>0</v>
      </c>
      <c r="N2202">
        <v>263</v>
      </c>
      <c r="O2202" t="b">
        <v>1</v>
      </c>
      <c r="P2202" t="s">
        <v>8296</v>
      </c>
      <c r="Q2202" t="s">
        <v>8332</v>
      </c>
      <c r="R2202" t="s">
        <v>8350</v>
      </c>
      <c r="S2202" s="5">
        <f t="shared" si="138"/>
        <v>542.15</v>
      </c>
      <c r="T2202" s="4">
        <f t="shared" si="139"/>
        <v>41.228136882129277</v>
      </c>
    </row>
    <row r="2203" spans="1:20" ht="60" x14ac:dyDescent="0.25">
      <c r="A2203" s="3">
        <v>2201</v>
      </c>
      <c r="B2203" s="1" t="s">
        <v>2202</v>
      </c>
      <c r="C2203" s="1" t="s">
        <v>6310</v>
      </c>
      <c r="D2203">
        <v>110</v>
      </c>
      <c r="E2203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s="9">
        <f t="shared" si="136"/>
        <v>41290.846817129634</v>
      </c>
      <c r="L2203" s="9">
        <f t="shared" si="137"/>
        <v>41276.846817129634</v>
      </c>
      <c r="M2203" t="b">
        <v>0</v>
      </c>
      <c r="N2203">
        <v>28</v>
      </c>
      <c r="O2203" t="b">
        <v>1</v>
      </c>
      <c r="P2203" t="s">
        <v>8279</v>
      </c>
      <c r="Q2203" t="s">
        <v>8324</v>
      </c>
      <c r="R2203" t="s">
        <v>8329</v>
      </c>
      <c r="S2203" s="5">
        <f t="shared" si="138"/>
        <v>382.71818181818185</v>
      </c>
      <c r="T2203" s="4">
        <f t="shared" si="139"/>
        <v>15.035357142857142</v>
      </c>
    </row>
    <row r="2204" spans="1:20" ht="45" x14ac:dyDescent="0.25">
      <c r="A2204" s="3">
        <v>2202</v>
      </c>
      <c r="B2204" s="1" t="s">
        <v>2203</v>
      </c>
      <c r="C2204" s="1" t="s">
        <v>6311</v>
      </c>
      <c r="D2204">
        <v>4000</v>
      </c>
      <c r="E220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s="9">
        <f t="shared" si="136"/>
        <v>41214.849166666667</v>
      </c>
      <c r="L2204" s="9">
        <f t="shared" si="137"/>
        <v>41184.849166666667</v>
      </c>
      <c r="M2204" t="b">
        <v>0</v>
      </c>
      <c r="N2204">
        <v>721</v>
      </c>
      <c r="O2204" t="b">
        <v>1</v>
      </c>
      <c r="P2204" t="s">
        <v>8279</v>
      </c>
      <c r="Q2204" t="s">
        <v>8324</v>
      </c>
      <c r="R2204" t="s">
        <v>8329</v>
      </c>
      <c r="S2204" s="5">
        <f t="shared" si="138"/>
        <v>704.18124999999998</v>
      </c>
      <c r="T2204" s="4">
        <f t="shared" si="139"/>
        <v>39.066920943134534</v>
      </c>
    </row>
    <row r="2205" spans="1:20" ht="60" x14ac:dyDescent="0.25">
      <c r="A2205" s="3">
        <v>2203</v>
      </c>
      <c r="B2205" s="1" t="s">
        <v>2204</v>
      </c>
      <c r="C2205" s="1" t="s">
        <v>6312</v>
      </c>
      <c r="D2205">
        <v>2000</v>
      </c>
      <c r="E220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s="9">
        <f t="shared" si="136"/>
        <v>42271.85974537037</v>
      </c>
      <c r="L2205" s="9">
        <f t="shared" si="137"/>
        <v>42241.85974537037</v>
      </c>
      <c r="M2205" t="b">
        <v>0</v>
      </c>
      <c r="N2205">
        <v>50</v>
      </c>
      <c r="O2205" t="b">
        <v>1</v>
      </c>
      <c r="P2205" t="s">
        <v>8279</v>
      </c>
      <c r="Q2205" t="s">
        <v>8324</v>
      </c>
      <c r="R2205" t="s">
        <v>8329</v>
      </c>
      <c r="S2205" s="5">
        <f t="shared" si="138"/>
        <v>109.55</v>
      </c>
      <c r="T2205" s="4">
        <f t="shared" si="139"/>
        <v>43.82</v>
      </c>
    </row>
    <row r="2206" spans="1:20" ht="45" x14ac:dyDescent="0.25">
      <c r="A2206" s="3">
        <v>2204</v>
      </c>
      <c r="B2206" s="1" t="s">
        <v>2205</v>
      </c>
      <c r="C2206" s="1" t="s">
        <v>6313</v>
      </c>
      <c r="D2206">
        <v>1500</v>
      </c>
      <c r="E220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s="9">
        <f t="shared" si="136"/>
        <v>41342.311562499999</v>
      </c>
      <c r="L2206" s="9">
        <f t="shared" si="137"/>
        <v>41312.311562499999</v>
      </c>
      <c r="M2206" t="b">
        <v>0</v>
      </c>
      <c r="N2206">
        <v>73</v>
      </c>
      <c r="O2206" t="b">
        <v>1</v>
      </c>
      <c r="P2206" t="s">
        <v>8279</v>
      </c>
      <c r="Q2206" t="s">
        <v>8324</v>
      </c>
      <c r="R2206" t="s">
        <v>8329</v>
      </c>
      <c r="S2206" s="5">
        <f t="shared" si="138"/>
        <v>132.86666666666667</v>
      </c>
      <c r="T2206" s="4">
        <f t="shared" si="139"/>
        <v>27.301369863013697</v>
      </c>
    </row>
    <row r="2207" spans="1:20" ht="45" x14ac:dyDescent="0.25">
      <c r="A2207" s="3">
        <v>2205</v>
      </c>
      <c r="B2207" s="1" t="s">
        <v>2206</v>
      </c>
      <c r="C2207" s="1" t="s">
        <v>6314</v>
      </c>
      <c r="D2207">
        <v>750</v>
      </c>
      <c r="E220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s="9">
        <f t="shared" si="136"/>
        <v>41061.82163194444</v>
      </c>
      <c r="L2207" s="9">
        <f t="shared" si="137"/>
        <v>41031.82163194444</v>
      </c>
      <c r="M2207" t="b">
        <v>0</v>
      </c>
      <c r="N2207">
        <v>27</v>
      </c>
      <c r="O2207" t="b">
        <v>1</v>
      </c>
      <c r="P2207" t="s">
        <v>8279</v>
      </c>
      <c r="Q2207" t="s">
        <v>8324</v>
      </c>
      <c r="R2207" t="s">
        <v>8329</v>
      </c>
      <c r="S2207" s="5">
        <f t="shared" si="138"/>
        <v>152</v>
      </c>
      <c r="T2207" s="4">
        <f t="shared" si="139"/>
        <v>42.222222222222221</v>
      </c>
    </row>
    <row r="2208" spans="1:20" ht="60" x14ac:dyDescent="0.25">
      <c r="A2208" s="3">
        <v>2206</v>
      </c>
      <c r="B2208" s="1" t="s">
        <v>2207</v>
      </c>
      <c r="C2208" s="1" t="s">
        <v>6315</v>
      </c>
      <c r="D2208">
        <v>1100</v>
      </c>
      <c r="E220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s="9">
        <f t="shared" si="136"/>
        <v>41015.257222222222</v>
      </c>
      <c r="L2208" s="9">
        <f t="shared" si="137"/>
        <v>40997.257222222222</v>
      </c>
      <c r="M2208" t="b">
        <v>0</v>
      </c>
      <c r="N2208">
        <v>34</v>
      </c>
      <c r="O2208" t="b">
        <v>1</v>
      </c>
      <c r="P2208" t="s">
        <v>8279</v>
      </c>
      <c r="Q2208" t="s">
        <v>8324</v>
      </c>
      <c r="R2208" t="s">
        <v>8329</v>
      </c>
      <c r="S2208" s="5">
        <f t="shared" si="138"/>
        <v>102.72727272727273</v>
      </c>
      <c r="T2208" s="4">
        <f t="shared" si="139"/>
        <v>33.235294117647058</v>
      </c>
    </row>
    <row r="2209" spans="1:20" ht="45" x14ac:dyDescent="0.25">
      <c r="A2209" s="3">
        <v>2207</v>
      </c>
      <c r="B2209" s="1" t="s">
        <v>2208</v>
      </c>
      <c r="C2209" s="1" t="s">
        <v>6316</v>
      </c>
      <c r="D2209">
        <v>2000</v>
      </c>
      <c r="E2209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s="9">
        <f t="shared" si="136"/>
        <v>41594.235798611109</v>
      </c>
      <c r="L2209" s="9">
        <f t="shared" si="137"/>
        <v>41564.194131944445</v>
      </c>
      <c r="M2209" t="b">
        <v>0</v>
      </c>
      <c r="N2209">
        <v>7</v>
      </c>
      <c r="O2209" t="b">
        <v>1</v>
      </c>
      <c r="P2209" t="s">
        <v>8279</v>
      </c>
      <c r="Q2209" t="s">
        <v>8324</v>
      </c>
      <c r="R2209" t="s">
        <v>8329</v>
      </c>
      <c r="S2209" s="5">
        <f t="shared" si="138"/>
        <v>100</v>
      </c>
      <c r="T2209" s="4">
        <f t="shared" si="139"/>
        <v>285.71428571428572</v>
      </c>
    </row>
    <row r="2210" spans="1:20" ht="60" x14ac:dyDescent="0.25">
      <c r="A2210" s="3">
        <v>2208</v>
      </c>
      <c r="B2210" s="1" t="s">
        <v>2209</v>
      </c>
      <c r="C2210" s="1" t="s">
        <v>6317</v>
      </c>
      <c r="D2210">
        <v>1000</v>
      </c>
      <c r="E2210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s="9">
        <f t="shared" si="136"/>
        <v>41006.166666666664</v>
      </c>
      <c r="L2210" s="9">
        <f t="shared" si="137"/>
        <v>40946.882245370369</v>
      </c>
      <c r="M2210" t="b">
        <v>0</v>
      </c>
      <c r="N2210">
        <v>24</v>
      </c>
      <c r="O2210" t="b">
        <v>1</v>
      </c>
      <c r="P2210" t="s">
        <v>8279</v>
      </c>
      <c r="Q2210" t="s">
        <v>8324</v>
      </c>
      <c r="R2210" t="s">
        <v>8329</v>
      </c>
      <c r="S2210" s="5">
        <f t="shared" si="138"/>
        <v>101.6</v>
      </c>
      <c r="T2210" s="4">
        <f t="shared" si="139"/>
        <v>42.333333333333336</v>
      </c>
    </row>
    <row r="2211" spans="1:20" ht="45" x14ac:dyDescent="0.25">
      <c r="A2211" s="3">
        <v>2209</v>
      </c>
      <c r="B2211" s="1" t="s">
        <v>2210</v>
      </c>
      <c r="C2211" s="1" t="s">
        <v>6318</v>
      </c>
      <c r="D2211">
        <v>500</v>
      </c>
      <c r="E2211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s="9">
        <f t="shared" si="136"/>
        <v>41743.958333333336</v>
      </c>
      <c r="L2211" s="9">
        <f t="shared" si="137"/>
        <v>41732.479675925926</v>
      </c>
      <c r="M2211" t="b">
        <v>0</v>
      </c>
      <c r="N2211">
        <v>15</v>
      </c>
      <c r="O2211" t="b">
        <v>1</v>
      </c>
      <c r="P2211" t="s">
        <v>8279</v>
      </c>
      <c r="Q2211" t="s">
        <v>8324</v>
      </c>
      <c r="R2211" t="s">
        <v>8329</v>
      </c>
      <c r="S2211" s="5">
        <f t="shared" si="138"/>
        <v>150.80000000000001</v>
      </c>
      <c r="T2211" s="4">
        <f t="shared" si="139"/>
        <v>50.266666666666666</v>
      </c>
    </row>
    <row r="2212" spans="1:20" ht="60" x14ac:dyDescent="0.25">
      <c r="A2212" s="3">
        <v>2210</v>
      </c>
      <c r="B2212" s="1" t="s">
        <v>2211</v>
      </c>
      <c r="C2212" s="1" t="s">
        <v>6319</v>
      </c>
      <c r="D2212">
        <v>4000</v>
      </c>
      <c r="E2212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s="9">
        <f t="shared" si="136"/>
        <v>41013.73333333333</v>
      </c>
      <c r="L2212" s="9">
        <f t="shared" si="137"/>
        <v>40956.066087962965</v>
      </c>
      <c r="M2212" t="b">
        <v>0</v>
      </c>
      <c r="N2212">
        <v>72</v>
      </c>
      <c r="O2212" t="b">
        <v>1</v>
      </c>
      <c r="P2212" t="s">
        <v>8279</v>
      </c>
      <c r="Q2212" t="s">
        <v>8324</v>
      </c>
      <c r="R2212" t="s">
        <v>8329</v>
      </c>
      <c r="S2212" s="5">
        <f t="shared" si="138"/>
        <v>111.425</v>
      </c>
      <c r="T2212" s="4">
        <f t="shared" si="139"/>
        <v>61.902777777777779</v>
      </c>
    </row>
    <row r="2213" spans="1:20" ht="60" x14ac:dyDescent="0.25">
      <c r="A2213" s="3">
        <v>2211</v>
      </c>
      <c r="B2213" s="1" t="s">
        <v>2212</v>
      </c>
      <c r="C2213" s="1" t="s">
        <v>6320</v>
      </c>
      <c r="D2213">
        <v>2500</v>
      </c>
      <c r="E2213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s="9">
        <f t="shared" si="136"/>
        <v>41739.290972222225</v>
      </c>
      <c r="L2213" s="9">
        <f t="shared" si="137"/>
        <v>41716.785011574073</v>
      </c>
      <c r="M2213" t="b">
        <v>0</v>
      </c>
      <c r="N2213">
        <v>120</v>
      </c>
      <c r="O2213" t="b">
        <v>1</v>
      </c>
      <c r="P2213" t="s">
        <v>8279</v>
      </c>
      <c r="Q2213" t="s">
        <v>8324</v>
      </c>
      <c r="R2213" t="s">
        <v>8329</v>
      </c>
      <c r="S2213" s="5">
        <f t="shared" si="138"/>
        <v>195.6</v>
      </c>
      <c r="T2213" s="4">
        <f t="shared" si="139"/>
        <v>40.75</v>
      </c>
    </row>
    <row r="2214" spans="1:20" ht="60" x14ac:dyDescent="0.25">
      <c r="A2214" s="3">
        <v>2212</v>
      </c>
      <c r="B2214" s="1" t="s">
        <v>2213</v>
      </c>
      <c r="C2214" s="1" t="s">
        <v>6321</v>
      </c>
      <c r="D2214">
        <v>6000</v>
      </c>
      <c r="E221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s="9">
        <f t="shared" si="136"/>
        <v>41582.041666666664</v>
      </c>
      <c r="L2214" s="9">
        <f t="shared" si="137"/>
        <v>41548.747418981482</v>
      </c>
      <c r="M2214" t="b">
        <v>0</v>
      </c>
      <c r="N2214">
        <v>123</v>
      </c>
      <c r="O2214" t="b">
        <v>1</v>
      </c>
      <c r="P2214" t="s">
        <v>8279</v>
      </c>
      <c r="Q2214" t="s">
        <v>8324</v>
      </c>
      <c r="R2214" t="s">
        <v>8329</v>
      </c>
      <c r="S2214" s="5">
        <f t="shared" si="138"/>
        <v>114.38333333333333</v>
      </c>
      <c r="T2214" s="4">
        <f t="shared" si="139"/>
        <v>55.796747967479675</v>
      </c>
    </row>
    <row r="2215" spans="1:20" ht="75" x14ac:dyDescent="0.25">
      <c r="A2215" s="3">
        <v>2213</v>
      </c>
      <c r="B2215" s="1" t="s">
        <v>2214</v>
      </c>
      <c r="C2215" s="1" t="s">
        <v>6322</v>
      </c>
      <c r="D2215">
        <v>5</v>
      </c>
      <c r="E221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s="9">
        <f t="shared" si="136"/>
        <v>42139.826145833329</v>
      </c>
      <c r="L2215" s="9">
        <f t="shared" si="137"/>
        <v>42109.826145833329</v>
      </c>
      <c r="M2215" t="b">
        <v>0</v>
      </c>
      <c r="N2215">
        <v>1</v>
      </c>
      <c r="O2215" t="b">
        <v>1</v>
      </c>
      <c r="P2215" t="s">
        <v>8279</v>
      </c>
      <c r="Q2215" t="s">
        <v>8324</v>
      </c>
      <c r="R2215" t="s">
        <v>8329</v>
      </c>
      <c r="S2215" s="5">
        <f t="shared" si="138"/>
        <v>200</v>
      </c>
      <c r="T2215" s="4">
        <f t="shared" si="139"/>
        <v>10</v>
      </c>
    </row>
    <row r="2216" spans="1:20" ht="45" x14ac:dyDescent="0.25">
      <c r="A2216" s="3">
        <v>2214</v>
      </c>
      <c r="B2216" s="1" t="s">
        <v>2215</v>
      </c>
      <c r="C2216" s="1" t="s">
        <v>6323</v>
      </c>
      <c r="D2216">
        <v>600</v>
      </c>
      <c r="E221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s="9">
        <f t="shared" si="136"/>
        <v>41676.792222222226</v>
      </c>
      <c r="L2216" s="9">
        <f t="shared" si="137"/>
        <v>41646.792222222226</v>
      </c>
      <c r="M2216" t="b">
        <v>0</v>
      </c>
      <c r="N2216">
        <v>24</v>
      </c>
      <c r="O2216" t="b">
        <v>1</v>
      </c>
      <c r="P2216" t="s">
        <v>8279</v>
      </c>
      <c r="Q2216" t="s">
        <v>8324</v>
      </c>
      <c r="R2216" t="s">
        <v>8329</v>
      </c>
      <c r="S2216" s="5">
        <f t="shared" si="138"/>
        <v>292.50166666666667</v>
      </c>
      <c r="T2216" s="4">
        <f t="shared" si="139"/>
        <v>73.125416666666666</v>
      </c>
    </row>
    <row r="2217" spans="1:20" ht="30" x14ac:dyDescent="0.25">
      <c r="A2217" s="3">
        <v>2215</v>
      </c>
      <c r="B2217" s="1" t="s">
        <v>2216</v>
      </c>
      <c r="C2217" s="1" t="s">
        <v>6324</v>
      </c>
      <c r="D2217">
        <v>550</v>
      </c>
      <c r="E221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s="9">
        <f t="shared" si="136"/>
        <v>40981.290972222225</v>
      </c>
      <c r="L2217" s="9">
        <f t="shared" si="137"/>
        <v>40958.717268518521</v>
      </c>
      <c r="M2217" t="b">
        <v>0</v>
      </c>
      <c r="N2217">
        <v>33</v>
      </c>
      <c r="O2217" t="b">
        <v>1</v>
      </c>
      <c r="P2217" t="s">
        <v>8279</v>
      </c>
      <c r="Q2217" t="s">
        <v>8324</v>
      </c>
      <c r="R2217" t="s">
        <v>8329</v>
      </c>
      <c r="S2217" s="5">
        <f t="shared" si="138"/>
        <v>156.36363636363637</v>
      </c>
      <c r="T2217" s="4">
        <f t="shared" si="139"/>
        <v>26.060606060606062</v>
      </c>
    </row>
    <row r="2218" spans="1:20" ht="60" x14ac:dyDescent="0.25">
      <c r="A2218" s="3">
        <v>2216</v>
      </c>
      <c r="B2218" s="1" t="s">
        <v>2217</v>
      </c>
      <c r="C2218" s="1" t="s">
        <v>6325</v>
      </c>
      <c r="D2218">
        <v>300</v>
      </c>
      <c r="E221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s="9">
        <f t="shared" si="136"/>
        <v>42208.751678240747</v>
      </c>
      <c r="L2218" s="9">
        <f t="shared" si="137"/>
        <v>42194.751678240747</v>
      </c>
      <c r="M2218" t="b">
        <v>0</v>
      </c>
      <c r="N2218">
        <v>14</v>
      </c>
      <c r="O2218" t="b">
        <v>1</v>
      </c>
      <c r="P2218" t="s">
        <v>8279</v>
      </c>
      <c r="Q2218" t="s">
        <v>8324</v>
      </c>
      <c r="R2218" t="s">
        <v>8329</v>
      </c>
      <c r="S2218" s="5">
        <f t="shared" si="138"/>
        <v>105.66666666666666</v>
      </c>
      <c r="T2218" s="4">
        <f t="shared" si="139"/>
        <v>22.642857142857142</v>
      </c>
    </row>
    <row r="2219" spans="1:20" ht="60" x14ac:dyDescent="0.25">
      <c r="A2219" s="3">
        <v>2217</v>
      </c>
      <c r="B2219" s="1" t="s">
        <v>2218</v>
      </c>
      <c r="C2219" s="1" t="s">
        <v>6326</v>
      </c>
      <c r="D2219">
        <v>420</v>
      </c>
      <c r="E2219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s="9">
        <f t="shared" si="136"/>
        <v>42310.333333333328</v>
      </c>
      <c r="L2219" s="9">
        <f t="shared" si="137"/>
        <v>42299.776770833334</v>
      </c>
      <c r="M2219" t="b">
        <v>0</v>
      </c>
      <c r="N2219">
        <v>9</v>
      </c>
      <c r="O2219" t="b">
        <v>1</v>
      </c>
      <c r="P2219" t="s">
        <v>8279</v>
      </c>
      <c r="Q2219" t="s">
        <v>8324</v>
      </c>
      <c r="R2219" t="s">
        <v>8329</v>
      </c>
      <c r="S2219" s="5">
        <f t="shared" si="138"/>
        <v>101.19047619047619</v>
      </c>
      <c r="T2219" s="4">
        <f t="shared" si="139"/>
        <v>47.222222222222221</v>
      </c>
    </row>
    <row r="2220" spans="1:20" ht="45" x14ac:dyDescent="0.25">
      <c r="A2220" s="3">
        <v>2218</v>
      </c>
      <c r="B2220" s="1" t="s">
        <v>2219</v>
      </c>
      <c r="C2220" s="1" t="s">
        <v>6327</v>
      </c>
      <c r="D2220">
        <v>2000</v>
      </c>
      <c r="E2220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s="9">
        <f t="shared" si="136"/>
        <v>41150</v>
      </c>
      <c r="L2220" s="9">
        <f t="shared" si="137"/>
        <v>41127.812303240738</v>
      </c>
      <c r="M2220" t="b">
        <v>0</v>
      </c>
      <c r="N2220">
        <v>76</v>
      </c>
      <c r="O2220" t="b">
        <v>1</v>
      </c>
      <c r="P2220" t="s">
        <v>8279</v>
      </c>
      <c r="Q2220" t="s">
        <v>8324</v>
      </c>
      <c r="R2220" t="s">
        <v>8329</v>
      </c>
      <c r="S2220" s="5">
        <f t="shared" si="138"/>
        <v>122.833</v>
      </c>
      <c r="T2220" s="4">
        <f t="shared" si="139"/>
        <v>32.324473684210524</v>
      </c>
    </row>
    <row r="2221" spans="1:20" ht="45" x14ac:dyDescent="0.25">
      <c r="A2221" s="3">
        <v>2219</v>
      </c>
      <c r="B2221" s="1" t="s">
        <v>2220</v>
      </c>
      <c r="C2221" s="1" t="s">
        <v>6328</v>
      </c>
      <c r="D2221">
        <v>1000</v>
      </c>
      <c r="E2221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s="9">
        <f t="shared" si="136"/>
        <v>42235.718888888892</v>
      </c>
      <c r="L2221" s="9">
        <f t="shared" si="137"/>
        <v>42205.718888888892</v>
      </c>
      <c r="M2221" t="b">
        <v>0</v>
      </c>
      <c r="N2221">
        <v>19</v>
      </c>
      <c r="O2221" t="b">
        <v>1</v>
      </c>
      <c r="P2221" t="s">
        <v>8279</v>
      </c>
      <c r="Q2221" t="s">
        <v>8324</v>
      </c>
      <c r="R2221" t="s">
        <v>8329</v>
      </c>
      <c r="S2221" s="5">
        <f t="shared" si="138"/>
        <v>101.49999999999999</v>
      </c>
      <c r="T2221" s="4">
        <f t="shared" si="139"/>
        <v>53.421052631578945</v>
      </c>
    </row>
    <row r="2222" spans="1:20" ht="45" x14ac:dyDescent="0.25">
      <c r="A2222" s="3">
        <v>2220</v>
      </c>
      <c r="B2222" s="1" t="s">
        <v>2221</v>
      </c>
      <c r="C2222" s="1" t="s">
        <v>6329</v>
      </c>
      <c r="D2222">
        <v>3500</v>
      </c>
      <c r="E2222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s="9">
        <f t="shared" si="136"/>
        <v>41482.060601851852</v>
      </c>
      <c r="L2222" s="9">
        <f t="shared" si="137"/>
        <v>41452.060601851852</v>
      </c>
      <c r="M2222" t="b">
        <v>0</v>
      </c>
      <c r="N2222">
        <v>69</v>
      </c>
      <c r="O2222" t="b">
        <v>1</v>
      </c>
      <c r="P2222" t="s">
        <v>8279</v>
      </c>
      <c r="Q2222" t="s">
        <v>8324</v>
      </c>
      <c r="R2222" t="s">
        <v>8329</v>
      </c>
      <c r="S2222" s="5">
        <f t="shared" si="138"/>
        <v>101.14285714285714</v>
      </c>
      <c r="T2222" s="4">
        <f t="shared" si="139"/>
        <v>51.304347826086953</v>
      </c>
    </row>
    <row r="2223" spans="1:20" ht="45" x14ac:dyDescent="0.25">
      <c r="A2223" s="3">
        <v>2221</v>
      </c>
      <c r="B2223" s="1" t="s">
        <v>2222</v>
      </c>
      <c r="C2223" s="1" t="s">
        <v>6330</v>
      </c>
      <c r="D2223">
        <v>7500</v>
      </c>
      <c r="E2223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s="9">
        <f t="shared" si="136"/>
        <v>42483</v>
      </c>
      <c r="L2223" s="9">
        <f t="shared" si="137"/>
        <v>42452.666770833333</v>
      </c>
      <c r="M2223" t="b">
        <v>0</v>
      </c>
      <c r="N2223">
        <v>218</v>
      </c>
      <c r="O2223" t="b">
        <v>1</v>
      </c>
      <c r="P2223" t="s">
        <v>8296</v>
      </c>
      <c r="Q2223" t="s">
        <v>8332</v>
      </c>
      <c r="R2223" t="s">
        <v>8350</v>
      </c>
      <c r="S2223" s="5">
        <f t="shared" si="138"/>
        <v>108.11999999999999</v>
      </c>
      <c r="T2223" s="4">
        <f t="shared" si="139"/>
        <v>37.197247706422019</v>
      </c>
    </row>
    <row r="2224" spans="1:20" ht="60" x14ac:dyDescent="0.25">
      <c r="A2224" s="3">
        <v>2222</v>
      </c>
      <c r="B2224" s="1" t="s">
        <v>2223</v>
      </c>
      <c r="C2224" s="1" t="s">
        <v>6331</v>
      </c>
      <c r="D2224">
        <v>500</v>
      </c>
      <c r="E222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s="9">
        <f t="shared" si="136"/>
        <v>40936.787581018521</v>
      </c>
      <c r="L2224" s="9">
        <f t="shared" si="137"/>
        <v>40906.787581018521</v>
      </c>
      <c r="M2224" t="b">
        <v>0</v>
      </c>
      <c r="N2224">
        <v>30</v>
      </c>
      <c r="O2224" t="b">
        <v>1</v>
      </c>
      <c r="P2224" t="s">
        <v>8296</v>
      </c>
      <c r="Q2224" t="s">
        <v>8332</v>
      </c>
      <c r="R2224" t="s">
        <v>8350</v>
      </c>
      <c r="S2224" s="5">
        <f t="shared" si="138"/>
        <v>162.6</v>
      </c>
      <c r="T2224" s="4">
        <f t="shared" si="139"/>
        <v>27.1</v>
      </c>
    </row>
    <row r="2225" spans="1:20" ht="60" x14ac:dyDescent="0.25">
      <c r="A2225" s="3">
        <v>2223</v>
      </c>
      <c r="B2225" s="1" t="s">
        <v>2224</v>
      </c>
      <c r="C2225" s="1" t="s">
        <v>6332</v>
      </c>
      <c r="D2225">
        <v>19500</v>
      </c>
      <c r="E222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s="9">
        <f t="shared" si="136"/>
        <v>42182.640833333338</v>
      </c>
      <c r="L2225" s="9">
        <f t="shared" si="137"/>
        <v>42152.640833333338</v>
      </c>
      <c r="M2225" t="b">
        <v>0</v>
      </c>
      <c r="N2225">
        <v>100</v>
      </c>
      <c r="O2225" t="b">
        <v>1</v>
      </c>
      <c r="P2225" t="s">
        <v>8296</v>
      </c>
      <c r="Q2225" t="s">
        <v>8332</v>
      </c>
      <c r="R2225" t="s">
        <v>8350</v>
      </c>
      <c r="S2225" s="5">
        <f t="shared" si="138"/>
        <v>105.80000000000001</v>
      </c>
      <c r="T2225" s="4">
        <f t="shared" si="139"/>
        <v>206.31</v>
      </c>
    </row>
    <row r="2226" spans="1:20" ht="60" x14ac:dyDescent="0.25">
      <c r="A2226" s="3">
        <v>2224</v>
      </c>
      <c r="B2226" s="1" t="s">
        <v>2225</v>
      </c>
      <c r="C2226" s="1" t="s">
        <v>6333</v>
      </c>
      <c r="D2226">
        <v>10000</v>
      </c>
      <c r="E222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s="9">
        <f t="shared" si="136"/>
        <v>42672.791666666672</v>
      </c>
      <c r="L2226" s="9">
        <f t="shared" si="137"/>
        <v>42644.667534722219</v>
      </c>
      <c r="M2226" t="b">
        <v>0</v>
      </c>
      <c r="N2226">
        <v>296</v>
      </c>
      <c r="O2226" t="b">
        <v>1</v>
      </c>
      <c r="P2226" t="s">
        <v>8296</v>
      </c>
      <c r="Q2226" t="s">
        <v>8332</v>
      </c>
      <c r="R2226" t="s">
        <v>8350</v>
      </c>
      <c r="S2226" s="5">
        <f t="shared" si="138"/>
        <v>243.15000000000003</v>
      </c>
      <c r="T2226" s="4">
        <f t="shared" si="139"/>
        <v>82.145270270270274</v>
      </c>
    </row>
    <row r="2227" spans="1:20" ht="60" x14ac:dyDescent="0.25">
      <c r="A2227" s="3">
        <v>2225</v>
      </c>
      <c r="B2227" s="1" t="s">
        <v>2226</v>
      </c>
      <c r="C2227" s="1" t="s">
        <v>6334</v>
      </c>
      <c r="D2227">
        <v>21000</v>
      </c>
      <c r="E222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s="9">
        <f t="shared" si="136"/>
        <v>41903.79184027778</v>
      </c>
      <c r="L2227" s="9">
        <f t="shared" si="137"/>
        <v>41873.79184027778</v>
      </c>
      <c r="M2227" t="b">
        <v>0</v>
      </c>
      <c r="N2227">
        <v>1204</v>
      </c>
      <c r="O2227" t="b">
        <v>1</v>
      </c>
      <c r="P2227" t="s">
        <v>8296</v>
      </c>
      <c r="Q2227" t="s">
        <v>8332</v>
      </c>
      <c r="R2227" t="s">
        <v>8350</v>
      </c>
      <c r="S2227" s="5">
        <f t="shared" si="138"/>
        <v>944.83338095238094</v>
      </c>
      <c r="T2227" s="4">
        <f t="shared" si="139"/>
        <v>164.79651993355483</v>
      </c>
    </row>
    <row r="2228" spans="1:20" ht="60" x14ac:dyDescent="0.25">
      <c r="A2228" s="3">
        <v>2226</v>
      </c>
      <c r="B2228" s="1" t="s">
        <v>2227</v>
      </c>
      <c r="C2228" s="1" t="s">
        <v>6335</v>
      </c>
      <c r="D2228">
        <v>18000</v>
      </c>
      <c r="E222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s="9">
        <f t="shared" si="136"/>
        <v>42412.207638888889</v>
      </c>
      <c r="L2228" s="9">
        <f t="shared" si="137"/>
        <v>42381.79886574074</v>
      </c>
      <c r="M2228" t="b">
        <v>0</v>
      </c>
      <c r="N2228">
        <v>321</v>
      </c>
      <c r="O2228" t="b">
        <v>1</v>
      </c>
      <c r="P2228" t="s">
        <v>8296</v>
      </c>
      <c r="Q2228" t="s">
        <v>8332</v>
      </c>
      <c r="R2228" t="s">
        <v>8350</v>
      </c>
      <c r="S2228" s="5">
        <f t="shared" si="138"/>
        <v>108.46283333333334</v>
      </c>
      <c r="T2228" s="4">
        <f t="shared" si="139"/>
        <v>60.820280373831778</v>
      </c>
    </row>
    <row r="2229" spans="1:20" ht="60" x14ac:dyDescent="0.25">
      <c r="A2229" s="3">
        <v>2227</v>
      </c>
      <c r="B2229" s="1" t="s">
        <v>2228</v>
      </c>
      <c r="C2229" s="1" t="s">
        <v>6336</v>
      </c>
      <c r="D2229">
        <v>13000</v>
      </c>
      <c r="E2229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s="9">
        <f t="shared" si="136"/>
        <v>41591.849016203705</v>
      </c>
      <c r="L2229" s="9">
        <f t="shared" si="137"/>
        <v>41561.807349537034</v>
      </c>
      <c r="M2229" t="b">
        <v>0</v>
      </c>
      <c r="N2229">
        <v>301</v>
      </c>
      <c r="O2229" t="b">
        <v>1</v>
      </c>
      <c r="P2229" t="s">
        <v>8296</v>
      </c>
      <c r="Q2229" t="s">
        <v>8332</v>
      </c>
      <c r="R2229" t="s">
        <v>8350</v>
      </c>
      <c r="S2229" s="5">
        <f t="shared" si="138"/>
        <v>157.37692307692308</v>
      </c>
      <c r="T2229" s="4">
        <f t="shared" si="139"/>
        <v>67.970099667774093</v>
      </c>
    </row>
    <row r="2230" spans="1:20" ht="60" x14ac:dyDescent="0.25">
      <c r="A2230" s="3">
        <v>2228</v>
      </c>
      <c r="B2230" s="1" t="s">
        <v>2229</v>
      </c>
      <c r="C2230" s="1" t="s">
        <v>6337</v>
      </c>
      <c r="D2230">
        <v>1000</v>
      </c>
      <c r="E2230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s="9">
        <f t="shared" si="136"/>
        <v>42232.278194444443</v>
      </c>
      <c r="L2230" s="9">
        <f t="shared" si="137"/>
        <v>42202.278194444443</v>
      </c>
      <c r="M2230" t="b">
        <v>0</v>
      </c>
      <c r="N2230">
        <v>144</v>
      </c>
      <c r="O2230" t="b">
        <v>1</v>
      </c>
      <c r="P2230" t="s">
        <v>8296</v>
      </c>
      <c r="Q2230" t="s">
        <v>8332</v>
      </c>
      <c r="R2230" t="s">
        <v>8350</v>
      </c>
      <c r="S2230" s="5">
        <f t="shared" si="138"/>
        <v>1174.49</v>
      </c>
      <c r="T2230" s="4">
        <f t="shared" si="139"/>
        <v>81.561805555555551</v>
      </c>
    </row>
    <row r="2231" spans="1:20" ht="60" x14ac:dyDescent="0.25">
      <c r="A2231" s="3">
        <v>2229</v>
      </c>
      <c r="B2231" s="1" t="s">
        <v>2230</v>
      </c>
      <c r="C2231" s="1" t="s">
        <v>6338</v>
      </c>
      <c r="D2231">
        <v>8012</v>
      </c>
      <c r="E2231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s="9">
        <f t="shared" si="136"/>
        <v>41520.166666666664</v>
      </c>
      <c r="L2231" s="9">
        <f t="shared" si="137"/>
        <v>41484.664247685185</v>
      </c>
      <c r="M2231" t="b">
        <v>0</v>
      </c>
      <c r="N2231">
        <v>539</v>
      </c>
      <c r="O2231" t="b">
        <v>1</v>
      </c>
      <c r="P2231" t="s">
        <v>8296</v>
      </c>
      <c r="Q2231" t="s">
        <v>8332</v>
      </c>
      <c r="R2231" t="s">
        <v>8350</v>
      </c>
      <c r="S2231" s="5">
        <f t="shared" si="138"/>
        <v>171.04755366949576</v>
      </c>
      <c r="T2231" s="4">
        <f t="shared" si="139"/>
        <v>25.42547309833024</v>
      </c>
    </row>
    <row r="2232" spans="1:20" ht="60" x14ac:dyDescent="0.25">
      <c r="A2232" s="3">
        <v>2230</v>
      </c>
      <c r="B2232" s="1" t="s">
        <v>2231</v>
      </c>
      <c r="C2232" s="1" t="s">
        <v>6339</v>
      </c>
      <c r="D2232">
        <v>8500</v>
      </c>
      <c r="E2232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s="9">
        <f t="shared" si="136"/>
        <v>41754.881099537037</v>
      </c>
      <c r="L2232" s="9">
        <f t="shared" si="137"/>
        <v>41724.881099537037</v>
      </c>
      <c r="M2232" t="b">
        <v>0</v>
      </c>
      <c r="N2232">
        <v>498</v>
      </c>
      <c r="O2232" t="b">
        <v>1</v>
      </c>
      <c r="P2232" t="s">
        <v>8296</v>
      </c>
      <c r="Q2232" t="s">
        <v>8332</v>
      </c>
      <c r="R2232" t="s">
        <v>8350</v>
      </c>
      <c r="S2232" s="5">
        <f t="shared" si="138"/>
        <v>125.95294117647057</v>
      </c>
      <c r="T2232" s="4">
        <f t="shared" si="139"/>
        <v>21.497991967871485</v>
      </c>
    </row>
    <row r="2233" spans="1:20" ht="60" x14ac:dyDescent="0.25">
      <c r="A2233" s="3">
        <v>2231</v>
      </c>
      <c r="B2233" s="1" t="s">
        <v>2232</v>
      </c>
      <c r="C2233" s="1" t="s">
        <v>6340</v>
      </c>
      <c r="D2233">
        <v>2500</v>
      </c>
      <c r="E2233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s="9">
        <f t="shared" si="136"/>
        <v>41450.208333333336</v>
      </c>
      <c r="L2233" s="9">
        <f t="shared" si="137"/>
        <v>41423.910891203705</v>
      </c>
      <c r="M2233" t="b">
        <v>0</v>
      </c>
      <c r="N2233">
        <v>1113</v>
      </c>
      <c r="O2233" t="b">
        <v>1</v>
      </c>
      <c r="P2233" t="s">
        <v>8296</v>
      </c>
      <c r="Q2233" t="s">
        <v>8332</v>
      </c>
      <c r="R2233" t="s">
        <v>8350</v>
      </c>
      <c r="S2233" s="5">
        <f t="shared" si="138"/>
        <v>1212.1296000000002</v>
      </c>
      <c r="T2233" s="4">
        <f t="shared" si="139"/>
        <v>27.226630727762803</v>
      </c>
    </row>
    <row r="2234" spans="1:20" ht="45" x14ac:dyDescent="0.25">
      <c r="A2234" s="3">
        <v>2232</v>
      </c>
      <c r="B2234" s="1" t="s">
        <v>2233</v>
      </c>
      <c r="C2234" s="1" t="s">
        <v>6341</v>
      </c>
      <c r="D2234">
        <v>5000</v>
      </c>
      <c r="E223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s="9">
        <f t="shared" si="136"/>
        <v>41839.125</v>
      </c>
      <c r="L2234" s="9">
        <f t="shared" si="137"/>
        <v>41806.794074074074</v>
      </c>
      <c r="M2234" t="b">
        <v>0</v>
      </c>
      <c r="N2234">
        <v>988</v>
      </c>
      <c r="O2234" t="b">
        <v>1</v>
      </c>
      <c r="P2234" t="s">
        <v>8296</v>
      </c>
      <c r="Q2234" t="s">
        <v>8332</v>
      </c>
      <c r="R2234" t="s">
        <v>8350</v>
      </c>
      <c r="S2234" s="5">
        <f t="shared" si="138"/>
        <v>495.8</v>
      </c>
      <c r="T2234" s="4">
        <f t="shared" si="139"/>
        <v>25.091093117408906</v>
      </c>
    </row>
    <row r="2235" spans="1:20" ht="45" x14ac:dyDescent="0.25">
      <c r="A2235" s="3">
        <v>2233</v>
      </c>
      <c r="B2235" s="1" t="s">
        <v>2234</v>
      </c>
      <c r="C2235" s="1" t="s">
        <v>6342</v>
      </c>
      <c r="D2235">
        <v>2500</v>
      </c>
      <c r="E223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s="9">
        <f t="shared" si="136"/>
        <v>42352</v>
      </c>
      <c r="L2235" s="9">
        <f t="shared" si="137"/>
        <v>42331.378923611104</v>
      </c>
      <c r="M2235" t="b">
        <v>0</v>
      </c>
      <c r="N2235">
        <v>391</v>
      </c>
      <c r="O2235" t="b">
        <v>1</v>
      </c>
      <c r="P2235" t="s">
        <v>8296</v>
      </c>
      <c r="Q2235" t="s">
        <v>8332</v>
      </c>
      <c r="R2235" t="s">
        <v>8350</v>
      </c>
      <c r="S2235" s="5">
        <f t="shared" si="138"/>
        <v>332.03999999999996</v>
      </c>
      <c r="T2235" s="4">
        <f t="shared" si="139"/>
        <v>21.230179028132991</v>
      </c>
    </row>
    <row r="2236" spans="1:20" ht="45" x14ac:dyDescent="0.25">
      <c r="A2236" s="3">
        <v>2234</v>
      </c>
      <c r="B2236" s="1" t="s">
        <v>2235</v>
      </c>
      <c r="C2236" s="1" t="s">
        <v>6343</v>
      </c>
      <c r="D2236">
        <v>100</v>
      </c>
      <c r="E223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s="9">
        <f t="shared" si="136"/>
        <v>42740.824618055558</v>
      </c>
      <c r="L2236" s="9">
        <f t="shared" si="137"/>
        <v>42710.824618055558</v>
      </c>
      <c r="M2236" t="b">
        <v>0</v>
      </c>
      <c r="N2236">
        <v>28</v>
      </c>
      <c r="O2236" t="b">
        <v>1</v>
      </c>
      <c r="P2236" t="s">
        <v>8296</v>
      </c>
      <c r="Q2236" t="s">
        <v>8332</v>
      </c>
      <c r="R2236" t="s">
        <v>8350</v>
      </c>
      <c r="S2236" s="5">
        <f t="shared" si="138"/>
        <v>1165</v>
      </c>
      <c r="T2236" s="4">
        <f t="shared" si="139"/>
        <v>41.607142857142854</v>
      </c>
    </row>
    <row r="2237" spans="1:20" ht="45" x14ac:dyDescent="0.25">
      <c r="A2237" s="3">
        <v>2235</v>
      </c>
      <c r="B2237" s="1" t="s">
        <v>2236</v>
      </c>
      <c r="C2237" s="1" t="s">
        <v>6344</v>
      </c>
      <c r="D2237">
        <v>13000</v>
      </c>
      <c r="E223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s="9">
        <f t="shared" si="136"/>
        <v>42091.980451388896</v>
      </c>
      <c r="L2237" s="9">
        <f t="shared" si="137"/>
        <v>42062.022118055553</v>
      </c>
      <c r="M2237" t="b">
        <v>0</v>
      </c>
      <c r="N2237">
        <v>147</v>
      </c>
      <c r="O2237" t="b">
        <v>1</v>
      </c>
      <c r="P2237" t="s">
        <v>8296</v>
      </c>
      <c r="Q2237" t="s">
        <v>8332</v>
      </c>
      <c r="R2237" t="s">
        <v>8350</v>
      </c>
      <c r="S2237" s="5">
        <f t="shared" si="138"/>
        <v>153.3153846153846</v>
      </c>
      <c r="T2237" s="4">
        <f t="shared" si="139"/>
        <v>135.58503401360545</v>
      </c>
    </row>
    <row r="2238" spans="1:20" ht="45" x14ac:dyDescent="0.25">
      <c r="A2238" s="3">
        <v>2236</v>
      </c>
      <c r="B2238" s="1" t="s">
        <v>2237</v>
      </c>
      <c r="C2238" s="1" t="s">
        <v>6345</v>
      </c>
      <c r="D2238">
        <v>2800</v>
      </c>
      <c r="E223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s="9">
        <f t="shared" si="136"/>
        <v>42401.617164351846</v>
      </c>
      <c r="L2238" s="9">
        <f t="shared" si="137"/>
        <v>42371.617164351846</v>
      </c>
      <c r="M2238" t="b">
        <v>0</v>
      </c>
      <c r="N2238">
        <v>680</v>
      </c>
      <c r="O2238" t="b">
        <v>1</v>
      </c>
      <c r="P2238" t="s">
        <v>8296</v>
      </c>
      <c r="Q2238" t="s">
        <v>8332</v>
      </c>
      <c r="R2238" t="s">
        <v>8350</v>
      </c>
      <c r="S2238" s="5">
        <f t="shared" si="138"/>
        <v>537.10714285714289</v>
      </c>
      <c r="T2238" s="4">
        <f t="shared" si="139"/>
        <v>22.116176470588236</v>
      </c>
    </row>
    <row r="2239" spans="1:20" ht="60" x14ac:dyDescent="0.25">
      <c r="A2239" s="3">
        <v>2237</v>
      </c>
      <c r="B2239" s="1" t="s">
        <v>2238</v>
      </c>
      <c r="C2239" s="1" t="s">
        <v>6346</v>
      </c>
      <c r="D2239">
        <v>18000</v>
      </c>
      <c r="E2239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s="9">
        <f t="shared" si="136"/>
        <v>41955.332638888889</v>
      </c>
      <c r="L2239" s="9">
        <f t="shared" si="137"/>
        <v>41915.003275462965</v>
      </c>
      <c r="M2239" t="b">
        <v>0</v>
      </c>
      <c r="N2239">
        <v>983</v>
      </c>
      <c r="O2239" t="b">
        <v>1</v>
      </c>
      <c r="P2239" t="s">
        <v>8296</v>
      </c>
      <c r="Q2239" t="s">
        <v>8332</v>
      </c>
      <c r="R2239" t="s">
        <v>8350</v>
      </c>
      <c r="S2239" s="5">
        <f t="shared" si="138"/>
        <v>352.92777777777775</v>
      </c>
      <c r="T2239" s="4">
        <f t="shared" si="139"/>
        <v>64.625635808748726</v>
      </c>
    </row>
    <row r="2240" spans="1:20" ht="30" x14ac:dyDescent="0.25">
      <c r="A2240" s="3">
        <v>2238</v>
      </c>
      <c r="B2240" s="1" t="s">
        <v>2239</v>
      </c>
      <c r="C2240" s="1" t="s">
        <v>6347</v>
      </c>
      <c r="D2240">
        <v>4000</v>
      </c>
      <c r="E2240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s="9">
        <f t="shared" si="136"/>
        <v>42804.621712962966</v>
      </c>
      <c r="L2240" s="9">
        <f t="shared" si="137"/>
        <v>42774.621712962966</v>
      </c>
      <c r="M2240" t="b">
        <v>0</v>
      </c>
      <c r="N2240">
        <v>79</v>
      </c>
      <c r="O2240" t="b">
        <v>1</v>
      </c>
      <c r="P2240" t="s">
        <v>8296</v>
      </c>
      <c r="Q2240" t="s">
        <v>8332</v>
      </c>
      <c r="R2240" t="s">
        <v>8350</v>
      </c>
      <c r="S2240" s="5">
        <f t="shared" si="138"/>
        <v>137.4</v>
      </c>
      <c r="T2240" s="4">
        <f t="shared" si="139"/>
        <v>69.569620253164558</v>
      </c>
    </row>
    <row r="2241" spans="1:20" ht="30" x14ac:dyDescent="0.25">
      <c r="A2241" s="3">
        <v>2239</v>
      </c>
      <c r="B2241" s="1" t="s">
        <v>2240</v>
      </c>
      <c r="C2241" s="1" t="s">
        <v>6348</v>
      </c>
      <c r="D2241">
        <v>25000</v>
      </c>
      <c r="E2241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s="9">
        <f t="shared" si="136"/>
        <v>41609.168055555558</v>
      </c>
      <c r="L2241" s="9">
        <f t="shared" si="137"/>
        <v>41572.958495370374</v>
      </c>
      <c r="M2241" t="b">
        <v>0</v>
      </c>
      <c r="N2241">
        <v>426</v>
      </c>
      <c r="O2241" t="b">
        <v>1</v>
      </c>
      <c r="P2241" t="s">
        <v>8296</v>
      </c>
      <c r="Q2241" t="s">
        <v>8332</v>
      </c>
      <c r="R2241" t="s">
        <v>8350</v>
      </c>
      <c r="S2241" s="5">
        <f t="shared" si="138"/>
        <v>128.02668</v>
      </c>
      <c r="T2241" s="4">
        <f t="shared" si="139"/>
        <v>75.133028169014082</v>
      </c>
    </row>
    <row r="2242" spans="1:20" ht="45" x14ac:dyDescent="0.25">
      <c r="A2242" s="3">
        <v>2240</v>
      </c>
      <c r="B2242" s="1" t="s">
        <v>2241</v>
      </c>
      <c r="C2242" s="1" t="s">
        <v>6349</v>
      </c>
      <c r="D2242">
        <v>5000</v>
      </c>
      <c r="E2242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s="9">
        <f t="shared" si="136"/>
        <v>42482.825740740736</v>
      </c>
      <c r="L2242" s="9">
        <f t="shared" si="137"/>
        <v>42452.825740740736</v>
      </c>
      <c r="M2242" t="b">
        <v>0</v>
      </c>
      <c r="N2242">
        <v>96</v>
      </c>
      <c r="O2242" t="b">
        <v>1</v>
      </c>
      <c r="P2242" t="s">
        <v>8296</v>
      </c>
      <c r="Q2242" t="s">
        <v>8332</v>
      </c>
      <c r="R2242" t="s">
        <v>8350</v>
      </c>
      <c r="S2242" s="5">
        <f t="shared" si="138"/>
        <v>270.68</v>
      </c>
      <c r="T2242" s="4">
        <f t="shared" si="139"/>
        <v>140.97916666666666</v>
      </c>
    </row>
    <row r="2243" spans="1:20" ht="60" x14ac:dyDescent="0.25">
      <c r="A2243" s="3">
        <v>2241</v>
      </c>
      <c r="B2243" s="1" t="s">
        <v>2242</v>
      </c>
      <c r="C2243" s="1" t="s">
        <v>6350</v>
      </c>
      <c r="D2243">
        <v>1000</v>
      </c>
      <c r="E2243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s="9">
        <f t="shared" ref="K2243:K2306" si="140">(((I2243/60)/60)/24)+DATE(1970,1,1)</f>
        <v>42796.827546296292</v>
      </c>
      <c r="L2243" s="9">
        <f t="shared" ref="L2243:L2306" si="141">(((J2243/60)/60)/24)+DATE(1970,1,1)</f>
        <v>42766.827546296292</v>
      </c>
      <c r="M2243" t="b">
        <v>0</v>
      </c>
      <c r="N2243">
        <v>163</v>
      </c>
      <c r="O2243" t="b">
        <v>1</v>
      </c>
      <c r="P2243" t="s">
        <v>8296</v>
      </c>
      <c r="Q2243" t="s">
        <v>8332</v>
      </c>
      <c r="R2243" t="s">
        <v>8350</v>
      </c>
      <c r="S2243" s="5">
        <f t="shared" ref="S2243:S2306" si="142">+(E2243/D2243)*100</f>
        <v>806.4</v>
      </c>
      <c r="T2243" s="4">
        <f t="shared" ref="T2243:T2306" si="143">+E2243/N2243</f>
        <v>49.472392638036808</v>
      </c>
    </row>
    <row r="2244" spans="1:20" ht="30" x14ac:dyDescent="0.25">
      <c r="A2244" s="3">
        <v>2242</v>
      </c>
      <c r="B2244" s="1" t="s">
        <v>2243</v>
      </c>
      <c r="C2244" s="1" t="s">
        <v>6351</v>
      </c>
      <c r="D2244">
        <v>10000</v>
      </c>
      <c r="E224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s="9">
        <f t="shared" si="140"/>
        <v>41605.126388888886</v>
      </c>
      <c r="L2244" s="9">
        <f t="shared" si="141"/>
        <v>41569.575613425928</v>
      </c>
      <c r="M2244" t="b">
        <v>0</v>
      </c>
      <c r="N2244">
        <v>2525</v>
      </c>
      <c r="O2244" t="b">
        <v>1</v>
      </c>
      <c r="P2244" t="s">
        <v>8296</v>
      </c>
      <c r="Q2244" t="s">
        <v>8332</v>
      </c>
      <c r="R2244" t="s">
        <v>8350</v>
      </c>
      <c r="S2244" s="5">
        <f t="shared" si="142"/>
        <v>1360.0976000000001</v>
      </c>
      <c r="T2244" s="4">
        <f t="shared" si="143"/>
        <v>53.865251485148519</v>
      </c>
    </row>
    <row r="2245" spans="1:20" ht="60" x14ac:dyDescent="0.25">
      <c r="A2245" s="3">
        <v>2243</v>
      </c>
      <c r="B2245" s="1" t="s">
        <v>2244</v>
      </c>
      <c r="C2245" s="1" t="s">
        <v>6352</v>
      </c>
      <c r="D2245">
        <v>1</v>
      </c>
      <c r="E224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s="9">
        <f t="shared" si="140"/>
        <v>42807.125</v>
      </c>
      <c r="L2245" s="9">
        <f t="shared" si="141"/>
        <v>42800.751041666663</v>
      </c>
      <c r="M2245" t="b">
        <v>0</v>
      </c>
      <c r="N2245">
        <v>2035</v>
      </c>
      <c r="O2245" t="b">
        <v>1</v>
      </c>
      <c r="P2245" t="s">
        <v>8296</v>
      </c>
      <c r="Q2245" t="s">
        <v>8332</v>
      </c>
      <c r="R2245" t="s">
        <v>8350</v>
      </c>
      <c r="S2245" s="5">
        <f t="shared" si="142"/>
        <v>930250</v>
      </c>
      <c r="T2245" s="4">
        <f t="shared" si="143"/>
        <v>4.5712530712530715</v>
      </c>
    </row>
    <row r="2246" spans="1:20" ht="45" x14ac:dyDescent="0.25">
      <c r="A2246" s="3">
        <v>2244</v>
      </c>
      <c r="B2246" s="1" t="s">
        <v>2245</v>
      </c>
      <c r="C2246" s="1" t="s">
        <v>6353</v>
      </c>
      <c r="D2246">
        <v>5000</v>
      </c>
      <c r="E224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s="9">
        <f t="shared" si="140"/>
        <v>42659.854166666672</v>
      </c>
      <c r="L2246" s="9">
        <f t="shared" si="141"/>
        <v>42647.818819444445</v>
      </c>
      <c r="M2246" t="b">
        <v>0</v>
      </c>
      <c r="N2246">
        <v>290</v>
      </c>
      <c r="O2246" t="b">
        <v>1</v>
      </c>
      <c r="P2246" t="s">
        <v>8296</v>
      </c>
      <c r="Q2246" t="s">
        <v>8332</v>
      </c>
      <c r="R2246" t="s">
        <v>8350</v>
      </c>
      <c r="S2246" s="5">
        <f t="shared" si="142"/>
        <v>377.02</v>
      </c>
      <c r="T2246" s="4">
        <f t="shared" si="143"/>
        <v>65.00344827586207</v>
      </c>
    </row>
    <row r="2247" spans="1:20" ht="45" x14ac:dyDescent="0.25">
      <c r="A2247" s="3">
        <v>2245</v>
      </c>
      <c r="B2247" s="1" t="s">
        <v>2246</v>
      </c>
      <c r="C2247" s="1" t="s">
        <v>6354</v>
      </c>
      <c r="D2247">
        <v>4000</v>
      </c>
      <c r="E224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s="9">
        <f t="shared" si="140"/>
        <v>41691.75</v>
      </c>
      <c r="L2247" s="9">
        <f t="shared" si="141"/>
        <v>41660.708530092597</v>
      </c>
      <c r="M2247" t="b">
        <v>0</v>
      </c>
      <c r="N2247">
        <v>1980</v>
      </c>
      <c r="O2247" t="b">
        <v>1</v>
      </c>
      <c r="P2247" t="s">
        <v>8296</v>
      </c>
      <c r="Q2247" t="s">
        <v>8332</v>
      </c>
      <c r="R2247" t="s">
        <v>8350</v>
      </c>
      <c r="S2247" s="5">
        <f t="shared" si="142"/>
        <v>2647.0250000000001</v>
      </c>
      <c r="T2247" s="4">
        <f t="shared" si="143"/>
        <v>53.475252525252522</v>
      </c>
    </row>
    <row r="2248" spans="1:20" ht="60" x14ac:dyDescent="0.25">
      <c r="A2248" s="3">
        <v>2246</v>
      </c>
      <c r="B2248" s="1" t="s">
        <v>2247</v>
      </c>
      <c r="C2248" s="1" t="s">
        <v>6355</v>
      </c>
      <c r="D2248">
        <v>2500</v>
      </c>
      <c r="E224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s="9">
        <f t="shared" si="140"/>
        <v>42251.79178240741</v>
      </c>
      <c r="L2248" s="9">
        <f t="shared" si="141"/>
        <v>42221.79178240741</v>
      </c>
      <c r="M2248" t="b">
        <v>0</v>
      </c>
      <c r="N2248">
        <v>57</v>
      </c>
      <c r="O2248" t="b">
        <v>1</v>
      </c>
      <c r="P2248" t="s">
        <v>8296</v>
      </c>
      <c r="Q2248" t="s">
        <v>8332</v>
      </c>
      <c r="R2248" t="s">
        <v>8350</v>
      </c>
      <c r="S2248" s="5">
        <f t="shared" si="142"/>
        <v>100.12</v>
      </c>
      <c r="T2248" s="4">
        <f t="shared" si="143"/>
        <v>43.912280701754383</v>
      </c>
    </row>
    <row r="2249" spans="1:20" ht="45" x14ac:dyDescent="0.25">
      <c r="A2249" s="3">
        <v>2247</v>
      </c>
      <c r="B2249" s="1" t="s">
        <v>2248</v>
      </c>
      <c r="C2249" s="1" t="s">
        <v>6356</v>
      </c>
      <c r="D2249">
        <v>18500</v>
      </c>
      <c r="E2249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s="9">
        <f t="shared" si="140"/>
        <v>42214.666261574079</v>
      </c>
      <c r="L2249" s="9">
        <f t="shared" si="141"/>
        <v>42200.666261574079</v>
      </c>
      <c r="M2249" t="b">
        <v>0</v>
      </c>
      <c r="N2249">
        <v>380</v>
      </c>
      <c r="O2249" t="b">
        <v>1</v>
      </c>
      <c r="P2249" t="s">
        <v>8296</v>
      </c>
      <c r="Q2249" t="s">
        <v>8332</v>
      </c>
      <c r="R2249" t="s">
        <v>8350</v>
      </c>
      <c r="S2249" s="5">
        <f t="shared" si="142"/>
        <v>104.45405405405405</v>
      </c>
      <c r="T2249" s="4">
        <f t="shared" si="143"/>
        <v>50.852631578947367</v>
      </c>
    </row>
    <row r="2250" spans="1:20" ht="60" x14ac:dyDescent="0.25">
      <c r="A2250" s="3">
        <v>2248</v>
      </c>
      <c r="B2250" s="1" t="s">
        <v>2249</v>
      </c>
      <c r="C2250" s="1" t="s">
        <v>6357</v>
      </c>
      <c r="D2250">
        <v>7000</v>
      </c>
      <c r="E2250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s="9">
        <f t="shared" si="140"/>
        <v>42718.875902777778</v>
      </c>
      <c r="L2250" s="9">
        <f t="shared" si="141"/>
        <v>42688.875902777778</v>
      </c>
      <c r="M2250" t="b">
        <v>0</v>
      </c>
      <c r="N2250">
        <v>128</v>
      </c>
      <c r="O2250" t="b">
        <v>1</v>
      </c>
      <c r="P2250" t="s">
        <v>8296</v>
      </c>
      <c r="Q2250" t="s">
        <v>8332</v>
      </c>
      <c r="R2250" t="s">
        <v>8350</v>
      </c>
      <c r="S2250" s="5">
        <f t="shared" si="142"/>
        <v>107.21428571428571</v>
      </c>
      <c r="T2250" s="4">
        <f t="shared" si="143"/>
        <v>58.6328125</v>
      </c>
    </row>
    <row r="2251" spans="1:20" ht="45" x14ac:dyDescent="0.25">
      <c r="A2251" s="3">
        <v>2249</v>
      </c>
      <c r="B2251" s="1" t="s">
        <v>2250</v>
      </c>
      <c r="C2251" s="1" t="s">
        <v>6358</v>
      </c>
      <c r="D2251">
        <v>3500</v>
      </c>
      <c r="E2251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s="9">
        <f t="shared" si="140"/>
        <v>41366.661631944444</v>
      </c>
      <c r="L2251" s="9">
        <f t="shared" si="141"/>
        <v>41336.703298611108</v>
      </c>
      <c r="M2251" t="b">
        <v>0</v>
      </c>
      <c r="N2251">
        <v>180</v>
      </c>
      <c r="O2251" t="b">
        <v>1</v>
      </c>
      <c r="P2251" t="s">
        <v>8296</v>
      </c>
      <c r="Q2251" t="s">
        <v>8332</v>
      </c>
      <c r="R2251" t="s">
        <v>8350</v>
      </c>
      <c r="S2251" s="5">
        <f t="shared" si="142"/>
        <v>168.77142857142857</v>
      </c>
      <c r="T2251" s="4">
        <f t="shared" si="143"/>
        <v>32.81666666666667</v>
      </c>
    </row>
    <row r="2252" spans="1:20" ht="45" x14ac:dyDescent="0.25">
      <c r="A2252" s="3">
        <v>2250</v>
      </c>
      <c r="B2252" s="1" t="s">
        <v>2251</v>
      </c>
      <c r="C2252" s="1" t="s">
        <v>6359</v>
      </c>
      <c r="D2252">
        <v>25000</v>
      </c>
      <c r="E2252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s="9">
        <f t="shared" si="140"/>
        <v>42707.0471412037</v>
      </c>
      <c r="L2252" s="9">
        <f t="shared" si="141"/>
        <v>42677.005474537036</v>
      </c>
      <c r="M2252" t="b">
        <v>0</v>
      </c>
      <c r="N2252">
        <v>571</v>
      </c>
      <c r="O2252" t="b">
        <v>1</v>
      </c>
      <c r="P2252" t="s">
        <v>8296</v>
      </c>
      <c r="Q2252" t="s">
        <v>8332</v>
      </c>
      <c r="R2252" t="s">
        <v>8350</v>
      </c>
      <c r="S2252" s="5">
        <f t="shared" si="142"/>
        <v>975.11200000000008</v>
      </c>
      <c r="T2252" s="4">
        <f t="shared" si="143"/>
        <v>426.93169877408059</v>
      </c>
    </row>
    <row r="2253" spans="1:20" ht="45" x14ac:dyDescent="0.25">
      <c r="A2253" s="3">
        <v>2251</v>
      </c>
      <c r="B2253" s="1" t="s">
        <v>2252</v>
      </c>
      <c r="C2253" s="1" t="s">
        <v>6360</v>
      </c>
      <c r="D2253">
        <v>8500</v>
      </c>
      <c r="E2253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s="9">
        <f t="shared" si="140"/>
        <v>41867.34579861111</v>
      </c>
      <c r="L2253" s="9">
        <f t="shared" si="141"/>
        <v>41846.34579861111</v>
      </c>
      <c r="M2253" t="b">
        <v>0</v>
      </c>
      <c r="N2253">
        <v>480</v>
      </c>
      <c r="O2253" t="b">
        <v>1</v>
      </c>
      <c r="P2253" t="s">
        <v>8296</v>
      </c>
      <c r="Q2253" t="s">
        <v>8332</v>
      </c>
      <c r="R2253" t="s">
        <v>8350</v>
      </c>
      <c r="S2253" s="5">
        <f t="shared" si="142"/>
        <v>134.44929411764704</v>
      </c>
      <c r="T2253" s="4">
        <f t="shared" si="143"/>
        <v>23.808729166666669</v>
      </c>
    </row>
    <row r="2254" spans="1:20" ht="60" x14ac:dyDescent="0.25">
      <c r="A2254" s="3">
        <v>2252</v>
      </c>
      <c r="B2254" s="1" t="s">
        <v>2253</v>
      </c>
      <c r="C2254" s="1" t="s">
        <v>6361</v>
      </c>
      <c r="D2254">
        <v>9000</v>
      </c>
      <c r="E225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s="9">
        <f t="shared" si="140"/>
        <v>42588.327986111108</v>
      </c>
      <c r="L2254" s="9">
        <f t="shared" si="141"/>
        <v>42573.327986111108</v>
      </c>
      <c r="M2254" t="b">
        <v>0</v>
      </c>
      <c r="N2254">
        <v>249</v>
      </c>
      <c r="O2254" t="b">
        <v>1</v>
      </c>
      <c r="P2254" t="s">
        <v>8296</v>
      </c>
      <c r="Q2254" t="s">
        <v>8332</v>
      </c>
      <c r="R2254" t="s">
        <v>8350</v>
      </c>
      <c r="S2254" s="5">
        <f t="shared" si="142"/>
        <v>272.27777777777777</v>
      </c>
      <c r="T2254" s="4">
        <f t="shared" si="143"/>
        <v>98.413654618473899</v>
      </c>
    </row>
    <row r="2255" spans="1:20" ht="60" x14ac:dyDescent="0.25">
      <c r="A2255" s="3">
        <v>2253</v>
      </c>
      <c r="B2255" s="1" t="s">
        <v>2254</v>
      </c>
      <c r="C2255" s="1" t="s">
        <v>6362</v>
      </c>
      <c r="D2255">
        <v>8000</v>
      </c>
      <c r="E225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s="9">
        <f t="shared" si="140"/>
        <v>42326.672997685186</v>
      </c>
      <c r="L2255" s="9">
        <f t="shared" si="141"/>
        <v>42296.631331018521</v>
      </c>
      <c r="M2255" t="b">
        <v>0</v>
      </c>
      <c r="N2255">
        <v>84</v>
      </c>
      <c r="O2255" t="b">
        <v>1</v>
      </c>
      <c r="P2255" t="s">
        <v>8296</v>
      </c>
      <c r="Q2255" t="s">
        <v>8332</v>
      </c>
      <c r="R2255" t="s">
        <v>8350</v>
      </c>
      <c r="S2255" s="5">
        <f t="shared" si="142"/>
        <v>112.6875</v>
      </c>
      <c r="T2255" s="4">
        <f t="shared" si="143"/>
        <v>107.32142857142857</v>
      </c>
    </row>
    <row r="2256" spans="1:20" ht="45" x14ac:dyDescent="0.25">
      <c r="A2256" s="3">
        <v>2254</v>
      </c>
      <c r="B2256" s="1" t="s">
        <v>2255</v>
      </c>
      <c r="C2256" s="1" t="s">
        <v>6363</v>
      </c>
      <c r="D2256">
        <v>500</v>
      </c>
      <c r="E225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s="9">
        <f t="shared" si="140"/>
        <v>42759.647777777776</v>
      </c>
      <c r="L2256" s="9">
        <f t="shared" si="141"/>
        <v>42752.647777777776</v>
      </c>
      <c r="M2256" t="b">
        <v>0</v>
      </c>
      <c r="N2256">
        <v>197</v>
      </c>
      <c r="O2256" t="b">
        <v>1</v>
      </c>
      <c r="P2256" t="s">
        <v>8296</v>
      </c>
      <c r="Q2256" t="s">
        <v>8332</v>
      </c>
      <c r="R2256" t="s">
        <v>8350</v>
      </c>
      <c r="S2256" s="5">
        <f t="shared" si="142"/>
        <v>459.8</v>
      </c>
      <c r="T2256" s="4">
        <f t="shared" si="143"/>
        <v>11.67005076142132</v>
      </c>
    </row>
    <row r="2257" spans="1:20" ht="30" x14ac:dyDescent="0.25">
      <c r="A2257" s="3">
        <v>2255</v>
      </c>
      <c r="B2257" s="1" t="s">
        <v>2256</v>
      </c>
      <c r="C2257" s="1" t="s">
        <v>6364</v>
      </c>
      <c r="D2257">
        <v>3950</v>
      </c>
      <c r="E225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s="9">
        <f t="shared" si="140"/>
        <v>42497.951979166668</v>
      </c>
      <c r="L2257" s="9">
        <f t="shared" si="141"/>
        <v>42467.951979166668</v>
      </c>
      <c r="M2257" t="b">
        <v>0</v>
      </c>
      <c r="N2257">
        <v>271</v>
      </c>
      <c r="O2257" t="b">
        <v>1</v>
      </c>
      <c r="P2257" t="s">
        <v>8296</v>
      </c>
      <c r="Q2257" t="s">
        <v>8332</v>
      </c>
      <c r="R2257" t="s">
        <v>8350</v>
      </c>
      <c r="S2257" s="5">
        <f t="shared" si="142"/>
        <v>286.65822784810126</v>
      </c>
      <c r="T2257" s="4">
        <f t="shared" si="143"/>
        <v>41.782287822878232</v>
      </c>
    </row>
    <row r="2258" spans="1:20" ht="45" x14ac:dyDescent="0.25">
      <c r="A2258" s="3">
        <v>2256</v>
      </c>
      <c r="B2258" s="1" t="s">
        <v>2257</v>
      </c>
      <c r="C2258" s="1" t="s">
        <v>6365</v>
      </c>
      <c r="D2258">
        <v>480</v>
      </c>
      <c r="E225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s="9">
        <f t="shared" si="140"/>
        <v>42696.451921296291</v>
      </c>
      <c r="L2258" s="9">
        <f t="shared" si="141"/>
        <v>42682.451921296291</v>
      </c>
      <c r="M2258" t="b">
        <v>0</v>
      </c>
      <c r="N2258">
        <v>50</v>
      </c>
      <c r="O2258" t="b">
        <v>1</v>
      </c>
      <c r="P2258" t="s">
        <v>8296</v>
      </c>
      <c r="Q2258" t="s">
        <v>8332</v>
      </c>
      <c r="R2258" t="s">
        <v>8350</v>
      </c>
      <c r="S2258" s="5">
        <f t="shared" si="142"/>
        <v>222.70833333333334</v>
      </c>
      <c r="T2258" s="4">
        <f t="shared" si="143"/>
        <v>21.38</v>
      </c>
    </row>
    <row r="2259" spans="1:20" ht="60" x14ac:dyDescent="0.25">
      <c r="A2259" s="3">
        <v>2257</v>
      </c>
      <c r="B2259" s="1" t="s">
        <v>2258</v>
      </c>
      <c r="C2259" s="1" t="s">
        <v>6366</v>
      </c>
      <c r="D2259">
        <v>2500</v>
      </c>
      <c r="E2259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s="9">
        <f t="shared" si="140"/>
        <v>42540.958333333328</v>
      </c>
      <c r="L2259" s="9">
        <f t="shared" si="141"/>
        <v>42505.936678240745</v>
      </c>
      <c r="M2259" t="b">
        <v>0</v>
      </c>
      <c r="N2259">
        <v>169</v>
      </c>
      <c r="O2259" t="b">
        <v>1</v>
      </c>
      <c r="P2259" t="s">
        <v>8296</v>
      </c>
      <c r="Q2259" t="s">
        <v>8332</v>
      </c>
      <c r="R2259" t="s">
        <v>8350</v>
      </c>
      <c r="S2259" s="5">
        <f t="shared" si="142"/>
        <v>636.14</v>
      </c>
      <c r="T2259" s="4">
        <f t="shared" si="143"/>
        <v>94.103550295857985</v>
      </c>
    </row>
    <row r="2260" spans="1:20" ht="30" x14ac:dyDescent="0.25">
      <c r="A2260" s="3">
        <v>2258</v>
      </c>
      <c r="B2260" s="1" t="s">
        <v>2259</v>
      </c>
      <c r="C2260" s="1" t="s">
        <v>6367</v>
      </c>
      <c r="D2260">
        <v>2200</v>
      </c>
      <c r="E2260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s="9">
        <f t="shared" si="140"/>
        <v>42166.75100694444</v>
      </c>
      <c r="L2260" s="9">
        <f t="shared" si="141"/>
        <v>42136.75100694444</v>
      </c>
      <c r="M2260" t="b">
        <v>0</v>
      </c>
      <c r="N2260">
        <v>205</v>
      </c>
      <c r="O2260" t="b">
        <v>1</v>
      </c>
      <c r="P2260" t="s">
        <v>8296</v>
      </c>
      <c r="Q2260" t="s">
        <v>8332</v>
      </c>
      <c r="R2260" t="s">
        <v>8350</v>
      </c>
      <c r="S2260" s="5">
        <f t="shared" si="142"/>
        <v>146.5</v>
      </c>
      <c r="T2260" s="4">
        <f t="shared" si="143"/>
        <v>15.721951219512196</v>
      </c>
    </row>
    <row r="2261" spans="1:20" ht="60" x14ac:dyDescent="0.25">
      <c r="A2261" s="3">
        <v>2259</v>
      </c>
      <c r="B2261" s="1" t="s">
        <v>2260</v>
      </c>
      <c r="C2261" s="1" t="s">
        <v>6368</v>
      </c>
      <c r="D2261">
        <v>1000</v>
      </c>
      <c r="E2261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s="9">
        <f t="shared" si="140"/>
        <v>42712.804814814815</v>
      </c>
      <c r="L2261" s="9">
        <f t="shared" si="141"/>
        <v>42702.804814814815</v>
      </c>
      <c r="M2261" t="b">
        <v>0</v>
      </c>
      <c r="N2261">
        <v>206</v>
      </c>
      <c r="O2261" t="b">
        <v>1</v>
      </c>
      <c r="P2261" t="s">
        <v>8296</v>
      </c>
      <c r="Q2261" t="s">
        <v>8332</v>
      </c>
      <c r="R2261" t="s">
        <v>8350</v>
      </c>
      <c r="S2261" s="5">
        <f t="shared" si="142"/>
        <v>1867.1</v>
      </c>
      <c r="T2261" s="4">
        <f t="shared" si="143"/>
        <v>90.635922330097088</v>
      </c>
    </row>
    <row r="2262" spans="1:20" ht="60" x14ac:dyDescent="0.25">
      <c r="A2262" s="3">
        <v>2260</v>
      </c>
      <c r="B2262" s="1" t="s">
        <v>2261</v>
      </c>
      <c r="C2262" s="1" t="s">
        <v>6369</v>
      </c>
      <c r="D2262">
        <v>2500</v>
      </c>
      <c r="E2262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s="9">
        <f t="shared" si="140"/>
        <v>41724.975115740745</v>
      </c>
      <c r="L2262" s="9">
        <f t="shared" si="141"/>
        <v>41695.016782407409</v>
      </c>
      <c r="M2262" t="b">
        <v>0</v>
      </c>
      <c r="N2262">
        <v>84</v>
      </c>
      <c r="O2262" t="b">
        <v>1</v>
      </c>
      <c r="P2262" t="s">
        <v>8296</v>
      </c>
      <c r="Q2262" t="s">
        <v>8332</v>
      </c>
      <c r="R2262" t="s">
        <v>8350</v>
      </c>
      <c r="S2262" s="5">
        <f t="shared" si="142"/>
        <v>326.92</v>
      </c>
      <c r="T2262" s="4">
        <f t="shared" si="143"/>
        <v>97.297619047619051</v>
      </c>
    </row>
    <row r="2263" spans="1:20" ht="60" x14ac:dyDescent="0.25">
      <c r="A2263" s="3">
        <v>2261</v>
      </c>
      <c r="B2263" s="1" t="s">
        <v>2262</v>
      </c>
      <c r="C2263" s="1" t="s">
        <v>6370</v>
      </c>
      <c r="D2263">
        <v>1000</v>
      </c>
      <c r="E2263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s="9">
        <f t="shared" si="140"/>
        <v>42780.724768518514</v>
      </c>
      <c r="L2263" s="9">
        <f t="shared" si="141"/>
        <v>42759.724768518514</v>
      </c>
      <c r="M2263" t="b">
        <v>0</v>
      </c>
      <c r="N2263">
        <v>210</v>
      </c>
      <c r="O2263" t="b">
        <v>1</v>
      </c>
      <c r="P2263" t="s">
        <v>8296</v>
      </c>
      <c r="Q2263" t="s">
        <v>8332</v>
      </c>
      <c r="R2263" t="s">
        <v>8350</v>
      </c>
      <c r="S2263" s="5">
        <f t="shared" si="142"/>
        <v>779.5</v>
      </c>
      <c r="T2263" s="4">
        <f t="shared" si="143"/>
        <v>37.11904761904762</v>
      </c>
    </row>
    <row r="2264" spans="1:20" ht="45" x14ac:dyDescent="0.25">
      <c r="A2264" s="3">
        <v>2262</v>
      </c>
      <c r="B2264" s="1" t="s">
        <v>2263</v>
      </c>
      <c r="C2264" s="1" t="s">
        <v>6371</v>
      </c>
      <c r="D2264">
        <v>3300</v>
      </c>
      <c r="E226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s="9">
        <f t="shared" si="140"/>
        <v>41961</v>
      </c>
      <c r="L2264" s="9">
        <f t="shared" si="141"/>
        <v>41926.585162037038</v>
      </c>
      <c r="M2264" t="b">
        <v>0</v>
      </c>
      <c r="N2264">
        <v>181</v>
      </c>
      <c r="O2264" t="b">
        <v>1</v>
      </c>
      <c r="P2264" t="s">
        <v>8296</v>
      </c>
      <c r="Q2264" t="s">
        <v>8332</v>
      </c>
      <c r="R2264" t="s">
        <v>8350</v>
      </c>
      <c r="S2264" s="5">
        <f t="shared" si="142"/>
        <v>154.15151515151516</v>
      </c>
      <c r="T2264" s="4">
        <f t="shared" si="143"/>
        <v>28.104972375690608</v>
      </c>
    </row>
    <row r="2265" spans="1:20" ht="45" x14ac:dyDescent="0.25">
      <c r="A2265" s="3">
        <v>2263</v>
      </c>
      <c r="B2265" s="1" t="s">
        <v>2264</v>
      </c>
      <c r="C2265" s="1" t="s">
        <v>6372</v>
      </c>
      <c r="D2265">
        <v>7500</v>
      </c>
      <c r="E226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s="9">
        <f t="shared" si="140"/>
        <v>42035.832326388889</v>
      </c>
      <c r="L2265" s="9">
        <f t="shared" si="141"/>
        <v>42014.832326388889</v>
      </c>
      <c r="M2265" t="b">
        <v>0</v>
      </c>
      <c r="N2265">
        <v>60</v>
      </c>
      <c r="O2265" t="b">
        <v>1</v>
      </c>
      <c r="P2265" t="s">
        <v>8296</v>
      </c>
      <c r="Q2265" t="s">
        <v>8332</v>
      </c>
      <c r="R2265" t="s">
        <v>8350</v>
      </c>
      <c r="S2265" s="5">
        <f t="shared" si="142"/>
        <v>115.54666666666667</v>
      </c>
      <c r="T2265" s="4">
        <f t="shared" si="143"/>
        <v>144.43333333333334</v>
      </c>
    </row>
    <row r="2266" spans="1:20" ht="60" x14ac:dyDescent="0.25">
      <c r="A2266" s="3">
        <v>2264</v>
      </c>
      <c r="B2266" s="1" t="s">
        <v>2265</v>
      </c>
      <c r="C2266" s="1" t="s">
        <v>6373</v>
      </c>
      <c r="D2266">
        <v>6000</v>
      </c>
      <c r="E226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s="9">
        <f t="shared" si="140"/>
        <v>42513.125</v>
      </c>
      <c r="L2266" s="9">
        <f t="shared" si="141"/>
        <v>42496.582337962958</v>
      </c>
      <c r="M2266" t="b">
        <v>0</v>
      </c>
      <c r="N2266">
        <v>445</v>
      </c>
      <c r="O2266" t="b">
        <v>1</v>
      </c>
      <c r="P2266" t="s">
        <v>8296</v>
      </c>
      <c r="Q2266" t="s">
        <v>8332</v>
      </c>
      <c r="R2266" t="s">
        <v>8350</v>
      </c>
      <c r="S2266" s="5">
        <f t="shared" si="142"/>
        <v>180.03333333333333</v>
      </c>
      <c r="T2266" s="4">
        <f t="shared" si="143"/>
        <v>24.274157303370785</v>
      </c>
    </row>
    <row r="2267" spans="1:20" ht="60" x14ac:dyDescent="0.25">
      <c r="A2267" s="3">
        <v>2265</v>
      </c>
      <c r="B2267" s="1" t="s">
        <v>2266</v>
      </c>
      <c r="C2267" s="1" t="s">
        <v>6374</v>
      </c>
      <c r="D2267">
        <v>200</v>
      </c>
      <c r="E226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s="9">
        <f t="shared" si="140"/>
        <v>42696.853090277778</v>
      </c>
      <c r="L2267" s="9">
        <f t="shared" si="141"/>
        <v>42689.853090277778</v>
      </c>
      <c r="M2267" t="b">
        <v>0</v>
      </c>
      <c r="N2267">
        <v>17</v>
      </c>
      <c r="O2267" t="b">
        <v>1</v>
      </c>
      <c r="P2267" t="s">
        <v>8296</v>
      </c>
      <c r="Q2267" t="s">
        <v>8332</v>
      </c>
      <c r="R2267" t="s">
        <v>8350</v>
      </c>
      <c r="S2267" s="5">
        <f t="shared" si="142"/>
        <v>298.5</v>
      </c>
      <c r="T2267" s="4">
        <f t="shared" si="143"/>
        <v>35.117647058823529</v>
      </c>
    </row>
    <row r="2268" spans="1:20" ht="45" x14ac:dyDescent="0.25">
      <c r="A2268" s="3">
        <v>2266</v>
      </c>
      <c r="B2268" s="1" t="s">
        <v>2267</v>
      </c>
      <c r="C2268" s="1" t="s">
        <v>6375</v>
      </c>
      <c r="D2268">
        <v>1500</v>
      </c>
      <c r="E226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s="9">
        <f t="shared" si="140"/>
        <v>42487.083333333328</v>
      </c>
      <c r="L2268" s="9">
        <f t="shared" si="141"/>
        <v>42469.874907407408</v>
      </c>
      <c r="M2268" t="b">
        <v>0</v>
      </c>
      <c r="N2268">
        <v>194</v>
      </c>
      <c r="O2268" t="b">
        <v>1</v>
      </c>
      <c r="P2268" t="s">
        <v>8296</v>
      </c>
      <c r="Q2268" t="s">
        <v>8332</v>
      </c>
      <c r="R2268" t="s">
        <v>8350</v>
      </c>
      <c r="S2268" s="5">
        <f t="shared" si="142"/>
        <v>320.26666666666665</v>
      </c>
      <c r="T2268" s="4">
        <f t="shared" si="143"/>
        <v>24.762886597938145</v>
      </c>
    </row>
    <row r="2269" spans="1:20" ht="60" x14ac:dyDescent="0.25">
      <c r="A2269" s="3">
        <v>2267</v>
      </c>
      <c r="B2269" s="1" t="s">
        <v>2268</v>
      </c>
      <c r="C2269" s="1" t="s">
        <v>6376</v>
      </c>
      <c r="D2269">
        <v>20000</v>
      </c>
      <c r="E2269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s="9">
        <f t="shared" si="140"/>
        <v>41994.041666666672</v>
      </c>
      <c r="L2269" s="9">
        <f t="shared" si="141"/>
        <v>41968.829826388886</v>
      </c>
      <c r="M2269" t="b">
        <v>0</v>
      </c>
      <c r="N2269">
        <v>404</v>
      </c>
      <c r="O2269" t="b">
        <v>1</v>
      </c>
      <c r="P2269" t="s">
        <v>8296</v>
      </c>
      <c r="Q2269" t="s">
        <v>8332</v>
      </c>
      <c r="R2269" t="s">
        <v>8350</v>
      </c>
      <c r="S2269" s="5">
        <f t="shared" si="142"/>
        <v>380.52499999999998</v>
      </c>
      <c r="T2269" s="4">
        <f t="shared" si="143"/>
        <v>188.37871287128712</v>
      </c>
    </row>
    <row r="2270" spans="1:20" ht="60" x14ac:dyDescent="0.25">
      <c r="A2270" s="3">
        <v>2268</v>
      </c>
      <c r="B2270" s="1" t="s">
        <v>2269</v>
      </c>
      <c r="C2270" s="1" t="s">
        <v>6377</v>
      </c>
      <c r="D2270">
        <v>28000</v>
      </c>
      <c r="E2270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s="9">
        <f t="shared" si="140"/>
        <v>42806.082349537035</v>
      </c>
      <c r="L2270" s="9">
        <f t="shared" si="141"/>
        <v>42776.082349537035</v>
      </c>
      <c r="M2270" t="b">
        <v>0</v>
      </c>
      <c r="N2270">
        <v>194</v>
      </c>
      <c r="O2270" t="b">
        <v>1</v>
      </c>
      <c r="P2270" t="s">
        <v>8296</v>
      </c>
      <c r="Q2270" t="s">
        <v>8332</v>
      </c>
      <c r="R2270" t="s">
        <v>8350</v>
      </c>
      <c r="S2270" s="5">
        <f t="shared" si="142"/>
        <v>102.60000000000001</v>
      </c>
      <c r="T2270" s="4">
        <f t="shared" si="143"/>
        <v>148.08247422680412</v>
      </c>
    </row>
    <row r="2271" spans="1:20" ht="45" x14ac:dyDescent="0.25">
      <c r="A2271" s="3">
        <v>2269</v>
      </c>
      <c r="B2271" s="1" t="s">
        <v>2270</v>
      </c>
      <c r="C2271" s="1" t="s">
        <v>6378</v>
      </c>
      <c r="D2271">
        <v>2500</v>
      </c>
      <c r="E2271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s="9">
        <f t="shared" si="140"/>
        <v>42801.208333333328</v>
      </c>
      <c r="L2271" s="9">
        <f t="shared" si="141"/>
        <v>42776.704432870371</v>
      </c>
      <c r="M2271" t="b">
        <v>0</v>
      </c>
      <c r="N2271">
        <v>902</v>
      </c>
      <c r="O2271" t="b">
        <v>1</v>
      </c>
      <c r="P2271" t="s">
        <v>8296</v>
      </c>
      <c r="Q2271" t="s">
        <v>8332</v>
      </c>
      <c r="R2271" t="s">
        <v>8350</v>
      </c>
      <c r="S2271" s="5">
        <f t="shared" si="142"/>
        <v>1801.64</v>
      </c>
      <c r="T2271" s="4">
        <f t="shared" si="143"/>
        <v>49.934589800443462</v>
      </c>
    </row>
    <row r="2272" spans="1:20" ht="45" x14ac:dyDescent="0.25">
      <c r="A2272" s="3">
        <v>2270</v>
      </c>
      <c r="B2272" s="1" t="s">
        <v>2271</v>
      </c>
      <c r="C2272" s="1" t="s">
        <v>6379</v>
      </c>
      <c r="D2272">
        <v>25000</v>
      </c>
      <c r="E2272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s="9">
        <f t="shared" si="140"/>
        <v>42745.915972222225</v>
      </c>
      <c r="L2272" s="9">
        <f t="shared" si="141"/>
        <v>42725.869363425925</v>
      </c>
      <c r="M2272" t="b">
        <v>0</v>
      </c>
      <c r="N2272">
        <v>1670</v>
      </c>
      <c r="O2272" t="b">
        <v>1</v>
      </c>
      <c r="P2272" t="s">
        <v>8296</v>
      </c>
      <c r="Q2272" t="s">
        <v>8332</v>
      </c>
      <c r="R2272" t="s">
        <v>8350</v>
      </c>
      <c r="S2272" s="5">
        <f t="shared" si="142"/>
        <v>720.24800000000005</v>
      </c>
      <c r="T2272" s="4">
        <f t="shared" si="143"/>
        <v>107.82155688622754</v>
      </c>
    </row>
    <row r="2273" spans="1:20" ht="60" x14ac:dyDescent="0.25">
      <c r="A2273" s="3">
        <v>2271</v>
      </c>
      <c r="B2273" s="1" t="s">
        <v>2272</v>
      </c>
      <c r="C2273" s="1" t="s">
        <v>6380</v>
      </c>
      <c r="D2273">
        <v>20000</v>
      </c>
      <c r="E2273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s="9">
        <f t="shared" si="140"/>
        <v>42714.000046296293</v>
      </c>
      <c r="L2273" s="9">
        <f t="shared" si="141"/>
        <v>42684.000046296293</v>
      </c>
      <c r="M2273" t="b">
        <v>0</v>
      </c>
      <c r="N2273">
        <v>1328</v>
      </c>
      <c r="O2273" t="b">
        <v>1</v>
      </c>
      <c r="P2273" t="s">
        <v>8296</v>
      </c>
      <c r="Q2273" t="s">
        <v>8332</v>
      </c>
      <c r="R2273" t="s">
        <v>8350</v>
      </c>
      <c r="S2273" s="5">
        <f t="shared" si="142"/>
        <v>283.09000000000003</v>
      </c>
      <c r="T2273" s="4">
        <f t="shared" si="143"/>
        <v>42.63403614457831</v>
      </c>
    </row>
    <row r="2274" spans="1:20" ht="45" x14ac:dyDescent="0.25">
      <c r="A2274" s="3">
        <v>2272</v>
      </c>
      <c r="B2274" s="1" t="s">
        <v>2273</v>
      </c>
      <c r="C2274" s="1" t="s">
        <v>6381</v>
      </c>
      <c r="D2274">
        <v>1000</v>
      </c>
      <c r="E227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s="9">
        <f t="shared" si="140"/>
        <v>42345.699490740735</v>
      </c>
      <c r="L2274" s="9">
        <f t="shared" si="141"/>
        <v>42315.699490740735</v>
      </c>
      <c r="M2274" t="b">
        <v>0</v>
      </c>
      <c r="N2274">
        <v>944</v>
      </c>
      <c r="O2274" t="b">
        <v>1</v>
      </c>
      <c r="P2274" t="s">
        <v>8296</v>
      </c>
      <c r="Q2274" t="s">
        <v>8332</v>
      </c>
      <c r="R2274" t="s">
        <v>8350</v>
      </c>
      <c r="S2274" s="5">
        <f t="shared" si="142"/>
        <v>1356.6000000000001</v>
      </c>
      <c r="T2274" s="4">
        <f t="shared" si="143"/>
        <v>14.370762711864407</v>
      </c>
    </row>
    <row r="2275" spans="1:20" ht="60" x14ac:dyDescent="0.25">
      <c r="A2275" s="3">
        <v>2273</v>
      </c>
      <c r="B2275" s="1" t="s">
        <v>2274</v>
      </c>
      <c r="C2275" s="1" t="s">
        <v>6382</v>
      </c>
      <c r="D2275">
        <v>2500</v>
      </c>
      <c r="E227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s="9">
        <f t="shared" si="140"/>
        <v>42806.507430555561</v>
      </c>
      <c r="L2275" s="9">
        <f t="shared" si="141"/>
        <v>42781.549097222218</v>
      </c>
      <c r="M2275" t="b">
        <v>0</v>
      </c>
      <c r="N2275">
        <v>147</v>
      </c>
      <c r="O2275" t="b">
        <v>1</v>
      </c>
      <c r="P2275" t="s">
        <v>8296</v>
      </c>
      <c r="Q2275" t="s">
        <v>8332</v>
      </c>
      <c r="R2275" t="s">
        <v>8350</v>
      </c>
      <c r="S2275" s="5">
        <f t="shared" si="142"/>
        <v>220.35999999999999</v>
      </c>
      <c r="T2275" s="4">
        <f t="shared" si="143"/>
        <v>37.476190476190474</v>
      </c>
    </row>
    <row r="2276" spans="1:20" ht="60" x14ac:dyDescent="0.25">
      <c r="A2276" s="3">
        <v>2274</v>
      </c>
      <c r="B2276" s="1" t="s">
        <v>2275</v>
      </c>
      <c r="C2276" s="1" t="s">
        <v>6383</v>
      </c>
      <c r="D2276">
        <v>2500</v>
      </c>
      <c r="E227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s="9">
        <f t="shared" si="140"/>
        <v>41693.500659722224</v>
      </c>
      <c r="L2276" s="9">
        <f t="shared" si="141"/>
        <v>41663.500659722224</v>
      </c>
      <c r="M2276" t="b">
        <v>0</v>
      </c>
      <c r="N2276">
        <v>99</v>
      </c>
      <c r="O2276" t="b">
        <v>1</v>
      </c>
      <c r="P2276" t="s">
        <v>8296</v>
      </c>
      <c r="Q2276" t="s">
        <v>8332</v>
      </c>
      <c r="R2276" t="s">
        <v>8350</v>
      </c>
      <c r="S2276" s="5">
        <f t="shared" si="142"/>
        <v>119.6</v>
      </c>
      <c r="T2276" s="4">
        <f t="shared" si="143"/>
        <v>30.202020202020201</v>
      </c>
    </row>
    <row r="2277" spans="1:20" ht="45" x14ac:dyDescent="0.25">
      <c r="A2277" s="3">
        <v>2275</v>
      </c>
      <c r="B2277" s="1" t="s">
        <v>2276</v>
      </c>
      <c r="C2277" s="1" t="s">
        <v>6384</v>
      </c>
      <c r="D2277">
        <v>650</v>
      </c>
      <c r="E227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s="9">
        <f t="shared" si="140"/>
        <v>41995.616655092599</v>
      </c>
      <c r="L2277" s="9">
        <f t="shared" si="141"/>
        <v>41965.616655092599</v>
      </c>
      <c r="M2277" t="b">
        <v>0</v>
      </c>
      <c r="N2277">
        <v>79</v>
      </c>
      <c r="O2277" t="b">
        <v>1</v>
      </c>
      <c r="P2277" t="s">
        <v>8296</v>
      </c>
      <c r="Q2277" t="s">
        <v>8332</v>
      </c>
      <c r="R2277" t="s">
        <v>8350</v>
      </c>
      <c r="S2277" s="5">
        <f t="shared" si="142"/>
        <v>407.76923076923077</v>
      </c>
      <c r="T2277" s="4">
        <f t="shared" si="143"/>
        <v>33.550632911392405</v>
      </c>
    </row>
    <row r="2278" spans="1:20" ht="60" x14ac:dyDescent="0.25">
      <c r="A2278" s="3">
        <v>2276</v>
      </c>
      <c r="B2278" s="1" t="s">
        <v>2277</v>
      </c>
      <c r="C2278" s="1" t="s">
        <v>6385</v>
      </c>
      <c r="D2278">
        <v>4589</v>
      </c>
      <c r="E227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s="9">
        <f t="shared" si="140"/>
        <v>41644.651493055557</v>
      </c>
      <c r="L2278" s="9">
        <f t="shared" si="141"/>
        <v>41614.651493055557</v>
      </c>
      <c r="M2278" t="b">
        <v>0</v>
      </c>
      <c r="N2278">
        <v>75</v>
      </c>
      <c r="O2278" t="b">
        <v>1</v>
      </c>
      <c r="P2278" t="s">
        <v>8296</v>
      </c>
      <c r="Q2278" t="s">
        <v>8332</v>
      </c>
      <c r="R2278" t="s">
        <v>8350</v>
      </c>
      <c r="S2278" s="5">
        <f t="shared" si="142"/>
        <v>105.81826105905425</v>
      </c>
      <c r="T2278" s="4">
        <f t="shared" si="143"/>
        <v>64.74666666666667</v>
      </c>
    </row>
    <row r="2279" spans="1:20" ht="60" x14ac:dyDescent="0.25">
      <c r="A2279" s="3">
        <v>2277</v>
      </c>
      <c r="B2279" s="1" t="s">
        <v>2278</v>
      </c>
      <c r="C2279" s="1" t="s">
        <v>6386</v>
      </c>
      <c r="D2279">
        <v>8500</v>
      </c>
      <c r="E2279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s="9">
        <f t="shared" si="140"/>
        <v>40966.678506944445</v>
      </c>
      <c r="L2279" s="9">
        <f t="shared" si="141"/>
        <v>40936.678506944445</v>
      </c>
      <c r="M2279" t="b">
        <v>0</v>
      </c>
      <c r="N2279">
        <v>207</v>
      </c>
      <c r="O2279" t="b">
        <v>1</v>
      </c>
      <c r="P2279" t="s">
        <v>8296</v>
      </c>
      <c r="Q2279" t="s">
        <v>8332</v>
      </c>
      <c r="R2279" t="s">
        <v>8350</v>
      </c>
      <c r="S2279" s="5">
        <f t="shared" si="142"/>
        <v>141.08235294117648</v>
      </c>
      <c r="T2279" s="4">
        <f t="shared" si="143"/>
        <v>57.932367149758456</v>
      </c>
    </row>
    <row r="2280" spans="1:20" ht="45" x14ac:dyDescent="0.25">
      <c r="A2280" s="3">
        <v>2278</v>
      </c>
      <c r="B2280" s="1" t="s">
        <v>2279</v>
      </c>
      <c r="C2280" s="1" t="s">
        <v>6387</v>
      </c>
      <c r="D2280">
        <v>2000</v>
      </c>
      <c r="E2280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s="9">
        <f t="shared" si="140"/>
        <v>42372.957638888889</v>
      </c>
      <c r="L2280" s="9">
        <f t="shared" si="141"/>
        <v>42338.709108796291</v>
      </c>
      <c r="M2280" t="b">
        <v>0</v>
      </c>
      <c r="N2280">
        <v>102</v>
      </c>
      <c r="O2280" t="b">
        <v>1</v>
      </c>
      <c r="P2280" t="s">
        <v>8296</v>
      </c>
      <c r="Q2280" t="s">
        <v>8332</v>
      </c>
      <c r="R2280" t="s">
        <v>8350</v>
      </c>
      <c r="S2280" s="5">
        <f t="shared" si="142"/>
        <v>270.7</v>
      </c>
      <c r="T2280" s="4">
        <f t="shared" si="143"/>
        <v>53.078431372549019</v>
      </c>
    </row>
    <row r="2281" spans="1:20" ht="60" x14ac:dyDescent="0.25">
      <c r="A2281" s="3">
        <v>2279</v>
      </c>
      <c r="B2281" s="1" t="s">
        <v>2280</v>
      </c>
      <c r="C2281" s="1" t="s">
        <v>6388</v>
      </c>
      <c r="D2281">
        <v>1000</v>
      </c>
      <c r="E2281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s="9">
        <f t="shared" si="140"/>
        <v>42039.166666666672</v>
      </c>
      <c r="L2281" s="9">
        <f t="shared" si="141"/>
        <v>42020.806701388887</v>
      </c>
      <c r="M2281" t="b">
        <v>0</v>
      </c>
      <c r="N2281">
        <v>32</v>
      </c>
      <c r="O2281" t="b">
        <v>1</v>
      </c>
      <c r="P2281" t="s">
        <v>8296</v>
      </c>
      <c r="Q2281" t="s">
        <v>8332</v>
      </c>
      <c r="R2281" t="s">
        <v>8350</v>
      </c>
      <c r="S2281" s="5">
        <f t="shared" si="142"/>
        <v>153.80000000000001</v>
      </c>
      <c r="T2281" s="4">
        <f t="shared" si="143"/>
        <v>48.0625</v>
      </c>
    </row>
    <row r="2282" spans="1:20" ht="60" x14ac:dyDescent="0.25">
      <c r="A2282" s="3">
        <v>2280</v>
      </c>
      <c r="B2282" s="1" t="s">
        <v>2281</v>
      </c>
      <c r="C2282" s="1" t="s">
        <v>6389</v>
      </c>
      <c r="D2282">
        <v>9800</v>
      </c>
      <c r="E2282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s="9">
        <f t="shared" si="140"/>
        <v>42264.624895833331</v>
      </c>
      <c r="L2282" s="9">
        <f t="shared" si="141"/>
        <v>42234.624895833331</v>
      </c>
      <c r="M2282" t="b">
        <v>0</v>
      </c>
      <c r="N2282">
        <v>480</v>
      </c>
      <c r="O2282" t="b">
        <v>1</v>
      </c>
      <c r="P2282" t="s">
        <v>8296</v>
      </c>
      <c r="Q2282" t="s">
        <v>8332</v>
      </c>
      <c r="R2282" t="s">
        <v>8350</v>
      </c>
      <c r="S2282" s="5">
        <f t="shared" si="142"/>
        <v>403.57653061224488</v>
      </c>
      <c r="T2282" s="4">
        <f t="shared" si="143"/>
        <v>82.396874999999994</v>
      </c>
    </row>
    <row r="2283" spans="1:20" ht="60" x14ac:dyDescent="0.25">
      <c r="A2283" s="3">
        <v>2281</v>
      </c>
      <c r="B2283" s="1" t="s">
        <v>2282</v>
      </c>
      <c r="C2283" s="1" t="s">
        <v>6390</v>
      </c>
      <c r="D2283">
        <v>300</v>
      </c>
      <c r="E2283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s="9">
        <f t="shared" si="140"/>
        <v>40749.284722222219</v>
      </c>
      <c r="L2283" s="9">
        <f t="shared" si="141"/>
        <v>40687.285844907405</v>
      </c>
      <c r="M2283" t="b">
        <v>0</v>
      </c>
      <c r="N2283">
        <v>11</v>
      </c>
      <c r="O2283" t="b">
        <v>1</v>
      </c>
      <c r="P2283" t="s">
        <v>8275</v>
      </c>
      <c r="Q2283" t="s">
        <v>8324</v>
      </c>
      <c r="R2283" t="s">
        <v>8325</v>
      </c>
      <c r="S2283" s="5">
        <f t="shared" si="142"/>
        <v>185</v>
      </c>
      <c r="T2283" s="4">
        <f t="shared" si="143"/>
        <v>50.454545454545453</v>
      </c>
    </row>
    <row r="2284" spans="1:20" ht="45" x14ac:dyDescent="0.25">
      <c r="A2284" s="3">
        <v>2282</v>
      </c>
      <c r="B2284" s="1" t="s">
        <v>2283</v>
      </c>
      <c r="C2284" s="1" t="s">
        <v>6391</v>
      </c>
      <c r="D2284">
        <v>750</v>
      </c>
      <c r="E228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s="9">
        <f t="shared" si="140"/>
        <v>42383.17460648148</v>
      </c>
      <c r="L2284" s="9">
        <f t="shared" si="141"/>
        <v>42323.17460648148</v>
      </c>
      <c r="M2284" t="b">
        <v>0</v>
      </c>
      <c r="N2284">
        <v>12</v>
      </c>
      <c r="O2284" t="b">
        <v>1</v>
      </c>
      <c r="P2284" t="s">
        <v>8275</v>
      </c>
      <c r="Q2284" t="s">
        <v>8324</v>
      </c>
      <c r="R2284" t="s">
        <v>8325</v>
      </c>
      <c r="S2284" s="5">
        <f t="shared" si="142"/>
        <v>185.33333333333331</v>
      </c>
      <c r="T2284" s="4">
        <f t="shared" si="143"/>
        <v>115.83333333333333</v>
      </c>
    </row>
    <row r="2285" spans="1:20" ht="60" x14ac:dyDescent="0.25">
      <c r="A2285" s="3">
        <v>2283</v>
      </c>
      <c r="B2285" s="1" t="s">
        <v>2284</v>
      </c>
      <c r="C2285" s="1" t="s">
        <v>6392</v>
      </c>
      <c r="D2285">
        <v>3000</v>
      </c>
      <c r="E228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s="9">
        <f t="shared" si="140"/>
        <v>41038.083379629628</v>
      </c>
      <c r="L2285" s="9">
        <f t="shared" si="141"/>
        <v>40978.125046296293</v>
      </c>
      <c r="M2285" t="b">
        <v>0</v>
      </c>
      <c r="N2285">
        <v>48</v>
      </c>
      <c r="O2285" t="b">
        <v>1</v>
      </c>
      <c r="P2285" t="s">
        <v>8275</v>
      </c>
      <c r="Q2285" t="s">
        <v>8324</v>
      </c>
      <c r="R2285" t="s">
        <v>8325</v>
      </c>
      <c r="S2285" s="5">
        <f t="shared" si="142"/>
        <v>100.85533333333332</v>
      </c>
      <c r="T2285" s="4">
        <f t="shared" si="143"/>
        <v>63.03458333333333</v>
      </c>
    </row>
    <row r="2286" spans="1:20" ht="30" x14ac:dyDescent="0.25">
      <c r="A2286" s="3">
        <v>2284</v>
      </c>
      <c r="B2286" s="1" t="s">
        <v>2285</v>
      </c>
      <c r="C2286" s="1" t="s">
        <v>6393</v>
      </c>
      <c r="D2286">
        <v>6000</v>
      </c>
      <c r="E228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s="9">
        <f t="shared" si="140"/>
        <v>40614.166666666664</v>
      </c>
      <c r="L2286" s="9">
        <f t="shared" si="141"/>
        <v>40585.796817129631</v>
      </c>
      <c r="M2286" t="b">
        <v>0</v>
      </c>
      <c r="N2286">
        <v>59</v>
      </c>
      <c r="O2286" t="b">
        <v>1</v>
      </c>
      <c r="P2286" t="s">
        <v>8275</v>
      </c>
      <c r="Q2286" t="s">
        <v>8324</v>
      </c>
      <c r="R2286" t="s">
        <v>8325</v>
      </c>
      <c r="S2286" s="5">
        <f t="shared" si="142"/>
        <v>106.22116666666668</v>
      </c>
      <c r="T2286" s="4">
        <f t="shared" si="143"/>
        <v>108.02152542372882</v>
      </c>
    </row>
    <row r="2287" spans="1:20" ht="60" x14ac:dyDescent="0.25">
      <c r="A2287" s="3">
        <v>2285</v>
      </c>
      <c r="B2287" s="1" t="s">
        <v>2286</v>
      </c>
      <c r="C2287" s="1" t="s">
        <v>6394</v>
      </c>
      <c r="D2287">
        <v>3000</v>
      </c>
      <c r="E228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s="9">
        <f t="shared" si="140"/>
        <v>41089.185682870368</v>
      </c>
      <c r="L2287" s="9">
        <f t="shared" si="141"/>
        <v>41059.185682870368</v>
      </c>
      <c r="M2287" t="b">
        <v>0</v>
      </c>
      <c r="N2287">
        <v>79</v>
      </c>
      <c r="O2287" t="b">
        <v>1</v>
      </c>
      <c r="P2287" t="s">
        <v>8275</v>
      </c>
      <c r="Q2287" t="s">
        <v>8324</v>
      </c>
      <c r="R2287" t="s">
        <v>8325</v>
      </c>
      <c r="S2287" s="5">
        <f t="shared" si="142"/>
        <v>121.36666666666667</v>
      </c>
      <c r="T2287" s="4">
        <f t="shared" si="143"/>
        <v>46.088607594936711</v>
      </c>
    </row>
    <row r="2288" spans="1:20" ht="45" x14ac:dyDescent="0.25">
      <c r="A2288" s="3">
        <v>2286</v>
      </c>
      <c r="B2288" s="1" t="s">
        <v>2287</v>
      </c>
      <c r="C2288" s="1" t="s">
        <v>6395</v>
      </c>
      <c r="D2288">
        <v>1500</v>
      </c>
      <c r="E228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s="9">
        <f t="shared" si="140"/>
        <v>41523.165972222225</v>
      </c>
      <c r="L2288" s="9">
        <f t="shared" si="141"/>
        <v>41494.963587962964</v>
      </c>
      <c r="M2288" t="b">
        <v>0</v>
      </c>
      <c r="N2288">
        <v>14</v>
      </c>
      <c r="O2288" t="b">
        <v>1</v>
      </c>
      <c r="P2288" t="s">
        <v>8275</v>
      </c>
      <c r="Q2288" t="s">
        <v>8324</v>
      </c>
      <c r="R2288" t="s">
        <v>8325</v>
      </c>
      <c r="S2288" s="5">
        <f t="shared" si="142"/>
        <v>100.06666666666666</v>
      </c>
      <c r="T2288" s="4">
        <f t="shared" si="143"/>
        <v>107.21428571428571</v>
      </c>
    </row>
    <row r="2289" spans="1:20" ht="45" x14ac:dyDescent="0.25">
      <c r="A2289" s="3">
        <v>2287</v>
      </c>
      <c r="B2289" s="1" t="s">
        <v>2288</v>
      </c>
      <c r="C2289" s="1" t="s">
        <v>6396</v>
      </c>
      <c r="D2289">
        <v>4500</v>
      </c>
      <c r="E2289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s="9">
        <f t="shared" si="140"/>
        <v>41813.667361111111</v>
      </c>
      <c r="L2289" s="9">
        <f t="shared" si="141"/>
        <v>41792.667361111111</v>
      </c>
      <c r="M2289" t="b">
        <v>0</v>
      </c>
      <c r="N2289">
        <v>106</v>
      </c>
      <c r="O2289" t="b">
        <v>1</v>
      </c>
      <c r="P2289" t="s">
        <v>8275</v>
      </c>
      <c r="Q2289" t="s">
        <v>8324</v>
      </c>
      <c r="R2289" t="s">
        <v>8325</v>
      </c>
      <c r="S2289" s="5">
        <f t="shared" si="142"/>
        <v>119.97755555555555</v>
      </c>
      <c r="T2289" s="4">
        <f t="shared" si="143"/>
        <v>50.9338679245283</v>
      </c>
    </row>
    <row r="2290" spans="1:20" ht="60" x14ac:dyDescent="0.25">
      <c r="A2290" s="3">
        <v>2288</v>
      </c>
      <c r="B2290" s="1" t="s">
        <v>2289</v>
      </c>
      <c r="C2290" s="1" t="s">
        <v>6397</v>
      </c>
      <c r="D2290">
        <v>1000</v>
      </c>
      <c r="E2290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s="9">
        <f t="shared" si="140"/>
        <v>41086.75</v>
      </c>
      <c r="L2290" s="9">
        <f t="shared" si="141"/>
        <v>41067.827418981484</v>
      </c>
      <c r="M2290" t="b">
        <v>0</v>
      </c>
      <c r="N2290">
        <v>25</v>
      </c>
      <c r="O2290" t="b">
        <v>1</v>
      </c>
      <c r="P2290" t="s">
        <v>8275</v>
      </c>
      <c r="Q2290" t="s">
        <v>8324</v>
      </c>
      <c r="R2290" t="s">
        <v>8325</v>
      </c>
      <c r="S2290" s="5">
        <f t="shared" si="142"/>
        <v>100.1</v>
      </c>
      <c r="T2290" s="4">
        <f t="shared" si="143"/>
        <v>40.04</v>
      </c>
    </row>
    <row r="2291" spans="1:20" ht="60" x14ac:dyDescent="0.25">
      <c r="A2291" s="3">
        <v>2289</v>
      </c>
      <c r="B2291" s="1" t="s">
        <v>2290</v>
      </c>
      <c r="C2291" s="1" t="s">
        <v>6398</v>
      </c>
      <c r="D2291">
        <v>1500</v>
      </c>
      <c r="E2291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s="9">
        <f t="shared" si="140"/>
        <v>41614.973611111112</v>
      </c>
      <c r="L2291" s="9">
        <f t="shared" si="141"/>
        <v>41571.998379629629</v>
      </c>
      <c r="M2291" t="b">
        <v>0</v>
      </c>
      <c r="N2291">
        <v>25</v>
      </c>
      <c r="O2291" t="b">
        <v>1</v>
      </c>
      <c r="P2291" t="s">
        <v>8275</v>
      </c>
      <c r="Q2291" t="s">
        <v>8324</v>
      </c>
      <c r="R2291" t="s">
        <v>8325</v>
      </c>
      <c r="S2291" s="5">
        <f t="shared" si="142"/>
        <v>107.4</v>
      </c>
      <c r="T2291" s="4">
        <f t="shared" si="143"/>
        <v>64.44</v>
      </c>
    </row>
    <row r="2292" spans="1:20" ht="45" x14ac:dyDescent="0.25">
      <c r="A2292" s="3">
        <v>2290</v>
      </c>
      <c r="B2292" s="1" t="s">
        <v>2291</v>
      </c>
      <c r="C2292" s="1" t="s">
        <v>6399</v>
      </c>
      <c r="D2292">
        <v>1500</v>
      </c>
      <c r="E2292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s="9">
        <f t="shared" si="140"/>
        <v>40148.708333333336</v>
      </c>
      <c r="L2292" s="9">
        <f t="shared" si="141"/>
        <v>40070.253819444442</v>
      </c>
      <c r="M2292" t="b">
        <v>0</v>
      </c>
      <c r="N2292">
        <v>29</v>
      </c>
      <c r="O2292" t="b">
        <v>1</v>
      </c>
      <c r="P2292" t="s">
        <v>8275</v>
      </c>
      <c r="Q2292" t="s">
        <v>8324</v>
      </c>
      <c r="R2292" t="s">
        <v>8325</v>
      </c>
      <c r="S2292" s="5">
        <f t="shared" si="142"/>
        <v>104.06666666666666</v>
      </c>
      <c r="T2292" s="4">
        <f t="shared" si="143"/>
        <v>53.827586206896555</v>
      </c>
    </row>
    <row r="2293" spans="1:20" ht="60" x14ac:dyDescent="0.25">
      <c r="A2293" s="3">
        <v>2291</v>
      </c>
      <c r="B2293" s="1" t="s">
        <v>2292</v>
      </c>
      <c r="C2293" s="1" t="s">
        <v>6400</v>
      </c>
      <c r="D2293">
        <v>2500</v>
      </c>
      <c r="E2293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s="9">
        <f t="shared" si="140"/>
        <v>41022.166666666664</v>
      </c>
      <c r="L2293" s="9">
        <f t="shared" si="141"/>
        <v>40987.977060185185</v>
      </c>
      <c r="M2293" t="b">
        <v>0</v>
      </c>
      <c r="N2293">
        <v>43</v>
      </c>
      <c r="O2293" t="b">
        <v>1</v>
      </c>
      <c r="P2293" t="s">
        <v>8275</v>
      </c>
      <c r="Q2293" t="s">
        <v>8324</v>
      </c>
      <c r="R2293" t="s">
        <v>8325</v>
      </c>
      <c r="S2293" s="5">
        <f t="shared" si="142"/>
        <v>172.8</v>
      </c>
      <c r="T2293" s="4">
        <f t="shared" si="143"/>
        <v>100.46511627906976</v>
      </c>
    </row>
    <row r="2294" spans="1:20" ht="60" x14ac:dyDescent="0.25">
      <c r="A2294" s="3">
        <v>2292</v>
      </c>
      <c r="B2294" s="1" t="s">
        <v>2293</v>
      </c>
      <c r="C2294" s="1" t="s">
        <v>6401</v>
      </c>
      <c r="D2294">
        <v>2000</v>
      </c>
      <c r="E229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s="9">
        <f t="shared" si="140"/>
        <v>41017.697638888887</v>
      </c>
      <c r="L2294" s="9">
        <f t="shared" si="141"/>
        <v>40987.697638888887</v>
      </c>
      <c r="M2294" t="b">
        <v>0</v>
      </c>
      <c r="N2294">
        <v>46</v>
      </c>
      <c r="O2294" t="b">
        <v>1</v>
      </c>
      <c r="P2294" t="s">
        <v>8275</v>
      </c>
      <c r="Q2294" t="s">
        <v>8324</v>
      </c>
      <c r="R2294" t="s">
        <v>8325</v>
      </c>
      <c r="S2294" s="5">
        <f t="shared" si="142"/>
        <v>107.2505</v>
      </c>
      <c r="T2294" s="4">
        <f t="shared" si="143"/>
        <v>46.630652173913049</v>
      </c>
    </row>
    <row r="2295" spans="1:20" ht="30" x14ac:dyDescent="0.25">
      <c r="A2295" s="3">
        <v>2293</v>
      </c>
      <c r="B2295" s="1" t="s">
        <v>2294</v>
      </c>
      <c r="C2295" s="1" t="s">
        <v>6402</v>
      </c>
      <c r="D2295">
        <v>850</v>
      </c>
      <c r="E229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s="9">
        <f t="shared" si="140"/>
        <v>41177.165972222225</v>
      </c>
      <c r="L2295" s="9">
        <f t="shared" si="141"/>
        <v>41151.708321759259</v>
      </c>
      <c r="M2295" t="b">
        <v>0</v>
      </c>
      <c r="N2295">
        <v>27</v>
      </c>
      <c r="O2295" t="b">
        <v>1</v>
      </c>
      <c r="P2295" t="s">
        <v>8275</v>
      </c>
      <c r="Q2295" t="s">
        <v>8324</v>
      </c>
      <c r="R2295" t="s">
        <v>8325</v>
      </c>
      <c r="S2295" s="5">
        <f t="shared" si="142"/>
        <v>108.23529411764706</v>
      </c>
      <c r="T2295" s="4">
        <f t="shared" si="143"/>
        <v>34.074074074074076</v>
      </c>
    </row>
    <row r="2296" spans="1:20" ht="60" x14ac:dyDescent="0.25">
      <c r="A2296" s="3">
        <v>2294</v>
      </c>
      <c r="B2296" s="1" t="s">
        <v>2295</v>
      </c>
      <c r="C2296" s="1" t="s">
        <v>6403</v>
      </c>
      <c r="D2296">
        <v>5000</v>
      </c>
      <c r="E229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s="9">
        <f t="shared" si="140"/>
        <v>41294.72314814815</v>
      </c>
      <c r="L2296" s="9">
        <f t="shared" si="141"/>
        <v>41264.72314814815</v>
      </c>
      <c r="M2296" t="b">
        <v>0</v>
      </c>
      <c r="N2296">
        <v>112</v>
      </c>
      <c r="O2296" t="b">
        <v>1</v>
      </c>
      <c r="P2296" t="s">
        <v>8275</v>
      </c>
      <c r="Q2296" t="s">
        <v>8324</v>
      </c>
      <c r="R2296" t="s">
        <v>8325</v>
      </c>
      <c r="S2296" s="5">
        <f t="shared" si="142"/>
        <v>146.08079999999998</v>
      </c>
      <c r="T2296" s="4">
        <f t="shared" si="143"/>
        <v>65.214642857142863</v>
      </c>
    </row>
    <row r="2297" spans="1:20" ht="60" x14ac:dyDescent="0.25">
      <c r="A2297" s="3">
        <v>2295</v>
      </c>
      <c r="B2297" s="1" t="s">
        <v>2296</v>
      </c>
      <c r="C2297" s="1" t="s">
        <v>6404</v>
      </c>
      <c r="D2297">
        <v>1200</v>
      </c>
      <c r="E229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s="9">
        <f t="shared" si="140"/>
        <v>41300.954351851848</v>
      </c>
      <c r="L2297" s="9">
        <f t="shared" si="141"/>
        <v>41270.954351851848</v>
      </c>
      <c r="M2297" t="b">
        <v>0</v>
      </c>
      <c r="N2297">
        <v>34</v>
      </c>
      <c r="O2297" t="b">
        <v>1</v>
      </c>
      <c r="P2297" t="s">
        <v>8275</v>
      </c>
      <c r="Q2297" t="s">
        <v>8324</v>
      </c>
      <c r="R2297" t="s">
        <v>8325</v>
      </c>
      <c r="S2297" s="5">
        <f t="shared" si="142"/>
        <v>125.25</v>
      </c>
      <c r="T2297" s="4">
        <f t="shared" si="143"/>
        <v>44.205882352941174</v>
      </c>
    </row>
    <row r="2298" spans="1:20" ht="45" x14ac:dyDescent="0.25">
      <c r="A2298" s="3">
        <v>2296</v>
      </c>
      <c r="B2298" s="1" t="s">
        <v>2297</v>
      </c>
      <c r="C2298" s="1" t="s">
        <v>6405</v>
      </c>
      <c r="D2298">
        <v>7000</v>
      </c>
      <c r="E229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s="9">
        <f t="shared" si="140"/>
        <v>40962.731782407405</v>
      </c>
      <c r="L2298" s="9">
        <f t="shared" si="141"/>
        <v>40927.731782407405</v>
      </c>
      <c r="M2298" t="b">
        <v>0</v>
      </c>
      <c r="N2298">
        <v>145</v>
      </c>
      <c r="O2298" t="b">
        <v>1</v>
      </c>
      <c r="P2298" t="s">
        <v>8275</v>
      </c>
      <c r="Q2298" t="s">
        <v>8324</v>
      </c>
      <c r="R2298" t="s">
        <v>8325</v>
      </c>
      <c r="S2298" s="5">
        <f t="shared" si="142"/>
        <v>149.07142857142856</v>
      </c>
      <c r="T2298" s="4">
        <f t="shared" si="143"/>
        <v>71.965517241379317</v>
      </c>
    </row>
    <row r="2299" spans="1:20" ht="30" x14ac:dyDescent="0.25">
      <c r="A2299" s="3">
        <v>2297</v>
      </c>
      <c r="B2299" s="1" t="s">
        <v>2298</v>
      </c>
      <c r="C2299" s="1" t="s">
        <v>6406</v>
      </c>
      <c r="D2299">
        <v>1000</v>
      </c>
      <c r="E2299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s="9">
        <f t="shared" si="140"/>
        <v>40982.165972222225</v>
      </c>
      <c r="L2299" s="9">
        <f t="shared" si="141"/>
        <v>40948.042233796295</v>
      </c>
      <c r="M2299" t="b">
        <v>0</v>
      </c>
      <c r="N2299">
        <v>19</v>
      </c>
      <c r="O2299" t="b">
        <v>1</v>
      </c>
      <c r="P2299" t="s">
        <v>8275</v>
      </c>
      <c r="Q2299" t="s">
        <v>8324</v>
      </c>
      <c r="R2299" t="s">
        <v>8325</v>
      </c>
      <c r="S2299" s="5">
        <f t="shared" si="142"/>
        <v>100.6</v>
      </c>
      <c r="T2299" s="4">
        <f t="shared" si="143"/>
        <v>52.94736842105263</v>
      </c>
    </row>
    <row r="2300" spans="1:20" ht="45" x14ac:dyDescent="0.25">
      <c r="A2300" s="3">
        <v>2298</v>
      </c>
      <c r="B2300" s="1" t="s">
        <v>2299</v>
      </c>
      <c r="C2300" s="1" t="s">
        <v>6407</v>
      </c>
      <c r="D2300">
        <v>30000</v>
      </c>
      <c r="E2300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s="9">
        <f t="shared" si="140"/>
        <v>41724.798993055556</v>
      </c>
      <c r="L2300" s="9">
        <f t="shared" si="141"/>
        <v>41694.84065972222</v>
      </c>
      <c r="M2300" t="b">
        <v>0</v>
      </c>
      <c r="N2300">
        <v>288</v>
      </c>
      <c r="O2300" t="b">
        <v>1</v>
      </c>
      <c r="P2300" t="s">
        <v>8275</v>
      </c>
      <c r="Q2300" t="s">
        <v>8324</v>
      </c>
      <c r="R2300" t="s">
        <v>8325</v>
      </c>
      <c r="S2300" s="5">
        <f t="shared" si="142"/>
        <v>105.07333333333332</v>
      </c>
      <c r="T2300" s="4">
        <f t="shared" si="143"/>
        <v>109.45138888888889</v>
      </c>
    </row>
    <row r="2301" spans="1:20" ht="45" x14ac:dyDescent="0.25">
      <c r="A2301" s="3">
        <v>2299</v>
      </c>
      <c r="B2301" s="1" t="s">
        <v>2300</v>
      </c>
      <c r="C2301" s="1" t="s">
        <v>6408</v>
      </c>
      <c r="D2301">
        <v>300</v>
      </c>
      <c r="E2301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s="9">
        <f t="shared" si="140"/>
        <v>40580.032511574071</v>
      </c>
      <c r="L2301" s="9">
        <f t="shared" si="141"/>
        <v>40565.032511574071</v>
      </c>
      <c r="M2301" t="b">
        <v>0</v>
      </c>
      <c r="N2301">
        <v>14</v>
      </c>
      <c r="O2301" t="b">
        <v>1</v>
      </c>
      <c r="P2301" t="s">
        <v>8275</v>
      </c>
      <c r="Q2301" t="s">
        <v>8324</v>
      </c>
      <c r="R2301" t="s">
        <v>8325</v>
      </c>
      <c r="S2301" s="5">
        <f t="shared" si="142"/>
        <v>350.16666666666663</v>
      </c>
      <c r="T2301" s="4">
        <f t="shared" si="143"/>
        <v>75.035714285714292</v>
      </c>
    </row>
    <row r="2302" spans="1:20" ht="45" x14ac:dyDescent="0.25">
      <c r="A2302" s="3">
        <v>2300</v>
      </c>
      <c r="B2302" s="1" t="s">
        <v>2301</v>
      </c>
      <c r="C2302" s="1" t="s">
        <v>6409</v>
      </c>
      <c r="D2302">
        <v>800</v>
      </c>
      <c r="E2302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s="9">
        <f t="shared" si="140"/>
        <v>41088.727037037039</v>
      </c>
      <c r="L2302" s="9">
        <f t="shared" si="141"/>
        <v>41074.727037037039</v>
      </c>
      <c r="M2302" t="b">
        <v>0</v>
      </c>
      <c r="N2302">
        <v>7</v>
      </c>
      <c r="O2302" t="b">
        <v>1</v>
      </c>
      <c r="P2302" t="s">
        <v>8275</v>
      </c>
      <c r="Q2302" t="s">
        <v>8324</v>
      </c>
      <c r="R2302" t="s">
        <v>8325</v>
      </c>
      <c r="S2302" s="5">
        <f t="shared" si="142"/>
        <v>101.25</v>
      </c>
      <c r="T2302" s="4">
        <f t="shared" si="143"/>
        <v>115.71428571428571</v>
      </c>
    </row>
    <row r="2303" spans="1:20" ht="30" x14ac:dyDescent="0.25">
      <c r="A2303" s="3">
        <v>2301</v>
      </c>
      <c r="B2303" s="1" t="s">
        <v>2302</v>
      </c>
      <c r="C2303" s="1" t="s">
        <v>6410</v>
      </c>
      <c r="D2303">
        <v>5000</v>
      </c>
      <c r="E2303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s="9">
        <f t="shared" si="140"/>
        <v>41446.146944444445</v>
      </c>
      <c r="L2303" s="9">
        <f t="shared" si="141"/>
        <v>41416.146944444445</v>
      </c>
      <c r="M2303" t="b">
        <v>1</v>
      </c>
      <c r="N2303">
        <v>211</v>
      </c>
      <c r="O2303" t="b">
        <v>1</v>
      </c>
      <c r="P2303" t="s">
        <v>8278</v>
      </c>
      <c r="Q2303" t="s">
        <v>8324</v>
      </c>
      <c r="R2303" t="s">
        <v>8328</v>
      </c>
      <c r="S2303" s="5">
        <f t="shared" si="142"/>
        <v>133.6044</v>
      </c>
      <c r="T2303" s="4">
        <f t="shared" si="143"/>
        <v>31.659810426540286</v>
      </c>
    </row>
    <row r="2304" spans="1:20" ht="45" x14ac:dyDescent="0.25">
      <c r="A2304" s="3">
        <v>2302</v>
      </c>
      <c r="B2304" s="1" t="s">
        <v>2303</v>
      </c>
      <c r="C2304" s="1" t="s">
        <v>6411</v>
      </c>
      <c r="D2304">
        <v>2300</v>
      </c>
      <c r="E230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s="9">
        <f t="shared" si="140"/>
        <v>41639.291666666664</v>
      </c>
      <c r="L2304" s="9">
        <f t="shared" si="141"/>
        <v>41605.868449074071</v>
      </c>
      <c r="M2304" t="b">
        <v>1</v>
      </c>
      <c r="N2304">
        <v>85</v>
      </c>
      <c r="O2304" t="b">
        <v>1</v>
      </c>
      <c r="P2304" t="s">
        <v>8278</v>
      </c>
      <c r="Q2304" t="s">
        <v>8324</v>
      </c>
      <c r="R2304" t="s">
        <v>8328</v>
      </c>
      <c r="S2304" s="5">
        <f t="shared" si="142"/>
        <v>170.65217391304347</v>
      </c>
      <c r="T2304" s="4">
        <f t="shared" si="143"/>
        <v>46.176470588235297</v>
      </c>
    </row>
    <row r="2305" spans="1:20" ht="60" x14ac:dyDescent="0.25">
      <c r="A2305" s="3">
        <v>2303</v>
      </c>
      <c r="B2305" s="1" t="s">
        <v>2304</v>
      </c>
      <c r="C2305" s="1" t="s">
        <v>6412</v>
      </c>
      <c r="D2305">
        <v>6450</v>
      </c>
      <c r="E230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s="9">
        <f t="shared" si="140"/>
        <v>40890.152731481481</v>
      </c>
      <c r="L2305" s="9">
        <f t="shared" si="141"/>
        <v>40850.111064814817</v>
      </c>
      <c r="M2305" t="b">
        <v>1</v>
      </c>
      <c r="N2305">
        <v>103</v>
      </c>
      <c r="O2305" t="b">
        <v>1</v>
      </c>
      <c r="P2305" t="s">
        <v>8278</v>
      </c>
      <c r="Q2305" t="s">
        <v>8324</v>
      </c>
      <c r="R2305" t="s">
        <v>8328</v>
      </c>
      <c r="S2305" s="5">
        <f t="shared" si="142"/>
        <v>109.35829457364341</v>
      </c>
      <c r="T2305" s="4">
        <f t="shared" si="143"/>
        <v>68.481650485436887</v>
      </c>
    </row>
    <row r="2306" spans="1:20" ht="45" x14ac:dyDescent="0.25">
      <c r="A2306" s="3">
        <v>2304</v>
      </c>
      <c r="B2306" s="1" t="s">
        <v>2305</v>
      </c>
      <c r="C2306" s="1" t="s">
        <v>6413</v>
      </c>
      <c r="D2306">
        <v>6000</v>
      </c>
      <c r="E230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s="9">
        <f t="shared" si="140"/>
        <v>40544.207638888889</v>
      </c>
      <c r="L2306" s="9">
        <f t="shared" si="141"/>
        <v>40502.815868055557</v>
      </c>
      <c r="M2306" t="b">
        <v>1</v>
      </c>
      <c r="N2306">
        <v>113</v>
      </c>
      <c r="O2306" t="b">
        <v>1</v>
      </c>
      <c r="P2306" t="s">
        <v>8278</v>
      </c>
      <c r="Q2306" t="s">
        <v>8324</v>
      </c>
      <c r="R2306" t="s">
        <v>8328</v>
      </c>
      <c r="S2306" s="5">
        <f t="shared" si="142"/>
        <v>100.70033333333335</v>
      </c>
      <c r="T2306" s="4">
        <f t="shared" si="143"/>
        <v>53.469203539823013</v>
      </c>
    </row>
    <row r="2307" spans="1:20" ht="60" x14ac:dyDescent="0.25">
      <c r="A2307" s="3">
        <v>2305</v>
      </c>
      <c r="B2307" s="1" t="s">
        <v>2306</v>
      </c>
      <c r="C2307" s="1" t="s">
        <v>6414</v>
      </c>
      <c r="D2307">
        <v>18000</v>
      </c>
      <c r="E230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s="9">
        <f t="shared" ref="K2307:K2370" si="144">(((I2307/60)/60)/24)+DATE(1970,1,1)</f>
        <v>41859.75</v>
      </c>
      <c r="L2307" s="9">
        <f t="shared" ref="L2307:L2370" si="145">(((J2307/60)/60)/24)+DATE(1970,1,1)</f>
        <v>41834.695277777777</v>
      </c>
      <c r="M2307" t="b">
        <v>1</v>
      </c>
      <c r="N2307">
        <v>167</v>
      </c>
      <c r="O2307" t="b">
        <v>1</v>
      </c>
      <c r="P2307" t="s">
        <v>8278</v>
      </c>
      <c r="Q2307" t="s">
        <v>8324</v>
      </c>
      <c r="R2307" t="s">
        <v>8328</v>
      </c>
      <c r="S2307" s="5">
        <f t="shared" ref="S2307:S2370" si="146">+(E2307/D2307)*100</f>
        <v>101.22777777777779</v>
      </c>
      <c r="T2307" s="4">
        <f t="shared" ref="T2307:T2370" si="147">+E2307/N2307</f>
        <v>109.10778443113773</v>
      </c>
    </row>
    <row r="2308" spans="1:20" ht="45" x14ac:dyDescent="0.25">
      <c r="A2308" s="3">
        <v>2306</v>
      </c>
      <c r="B2308" s="1" t="s">
        <v>2307</v>
      </c>
      <c r="C2308" s="1" t="s">
        <v>6415</v>
      </c>
      <c r="D2308">
        <v>3500</v>
      </c>
      <c r="E230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s="9">
        <f t="shared" si="144"/>
        <v>40978.16815972222</v>
      </c>
      <c r="L2308" s="9">
        <f t="shared" si="145"/>
        <v>40948.16815972222</v>
      </c>
      <c r="M2308" t="b">
        <v>1</v>
      </c>
      <c r="N2308">
        <v>73</v>
      </c>
      <c r="O2308" t="b">
        <v>1</v>
      </c>
      <c r="P2308" t="s">
        <v>8278</v>
      </c>
      <c r="Q2308" t="s">
        <v>8324</v>
      </c>
      <c r="R2308" t="s">
        <v>8328</v>
      </c>
      <c r="S2308" s="5">
        <f t="shared" si="146"/>
        <v>106.75857142857143</v>
      </c>
      <c r="T2308" s="4">
        <f t="shared" si="147"/>
        <v>51.185616438356163</v>
      </c>
    </row>
    <row r="2309" spans="1:20" ht="45" x14ac:dyDescent="0.25">
      <c r="A2309" s="3">
        <v>2307</v>
      </c>
      <c r="B2309" s="1" t="s">
        <v>2308</v>
      </c>
      <c r="C2309" s="1" t="s">
        <v>6416</v>
      </c>
      <c r="D2309">
        <v>1964.47</v>
      </c>
      <c r="E2309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s="9">
        <f t="shared" si="144"/>
        <v>41034.802407407406</v>
      </c>
      <c r="L2309" s="9">
        <f t="shared" si="145"/>
        <v>41004.802465277775</v>
      </c>
      <c r="M2309" t="b">
        <v>1</v>
      </c>
      <c r="N2309">
        <v>75</v>
      </c>
      <c r="O2309" t="b">
        <v>1</v>
      </c>
      <c r="P2309" t="s">
        <v>8278</v>
      </c>
      <c r="Q2309" t="s">
        <v>8324</v>
      </c>
      <c r="R2309" t="s">
        <v>8328</v>
      </c>
      <c r="S2309" s="5">
        <f t="shared" si="146"/>
        <v>106.65777537961894</v>
      </c>
      <c r="T2309" s="4">
        <f t="shared" si="147"/>
        <v>27.936800000000002</v>
      </c>
    </row>
    <row r="2310" spans="1:20" ht="60" x14ac:dyDescent="0.25">
      <c r="A2310" s="3">
        <v>2308</v>
      </c>
      <c r="B2310" s="1" t="s">
        <v>2309</v>
      </c>
      <c r="C2310" s="1" t="s">
        <v>6417</v>
      </c>
      <c r="D2310">
        <v>50000</v>
      </c>
      <c r="E2310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s="9">
        <f t="shared" si="144"/>
        <v>41880.041666666664</v>
      </c>
      <c r="L2310" s="9">
        <f t="shared" si="145"/>
        <v>41851.962916666671</v>
      </c>
      <c r="M2310" t="b">
        <v>1</v>
      </c>
      <c r="N2310">
        <v>614</v>
      </c>
      <c r="O2310" t="b">
        <v>1</v>
      </c>
      <c r="P2310" t="s">
        <v>8278</v>
      </c>
      <c r="Q2310" t="s">
        <v>8324</v>
      </c>
      <c r="R2310" t="s">
        <v>8328</v>
      </c>
      <c r="S2310" s="5">
        <f t="shared" si="146"/>
        <v>101.30622</v>
      </c>
      <c r="T2310" s="4">
        <f t="shared" si="147"/>
        <v>82.496921824104234</v>
      </c>
    </row>
    <row r="2311" spans="1:20" ht="45" x14ac:dyDescent="0.25">
      <c r="A2311" s="3">
        <v>2309</v>
      </c>
      <c r="B2311" s="1" t="s">
        <v>2310</v>
      </c>
      <c r="C2311" s="1" t="s">
        <v>6418</v>
      </c>
      <c r="D2311">
        <v>6000</v>
      </c>
      <c r="E2311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s="9">
        <f t="shared" si="144"/>
        <v>41342.987696759257</v>
      </c>
      <c r="L2311" s="9">
        <f t="shared" si="145"/>
        <v>41307.987696759257</v>
      </c>
      <c r="M2311" t="b">
        <v>1</v>
      </c>
      <c r="N2311">
        <v>107</v>
      </c>
      <c r="O2311" t="b">
        <v>1</v>
      </c>
      <c r="P2311" t="s">
        <v>8278</v>
      </c>
      <c r="Q2311" t="s">
        <v>8324</v>
      </c>
      <c r="R2311" t="s">
        <v>8328</v>
      </c>
      <c r="S2311" s="5">
        <f t="shared" si="146"/>
        <v>106.67450000000001</v>
      </c>
      <c r="T2311" s="4">
        <f t="shared" si="147"/>
        <v>59.817476635514019</v>
      </c>
    </row>
    <row r="2312" spans="1:20" ht="60" x14ac:dyDescent="0.25">
      <c r="A2312" s="3">
        <v>2310</v>
      </c>
      <c r="B2312" s="1" t="s">
        <v>2311</v>
      </c>
      <c r="C2312" s="1" t="s">
        <v>6419</v>
      </c>
      <c r="D2312">
        <v>18500</v>
      </c>
      <c r="E2312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s="9">
        <f t="shared" si="144"/>
        <v>41354.752488425926</v>
      </c>
      <c r="L2312" s="9">
        <f t="shared" si="145"/>
        <v>41324.79415509259</v>
      </c>
      <c r="M2312" t="b">
        <v>1</v>
      </c>
      <c r="N2312">
        <v>1224</v>
      </c>
      <c r="O2312" t="b">
        <v>1</v>
      </c>
      <c r="P2312" t="s">
        <v>8278</v>
      </c>
      <c r="Q2312" t="s">
        <v>8324</v>
      </c>
      <c r="R2312" t="s">
        <v>8328</v>
      </c>
      <c r="S2312" s="5">
        <f t="shared" si="146"/>
        <v>428.83978378378379</v>
      </c>
      <c r="T2312" s="4">
        <f t="shared" si="147"/>
        <v>64.816470588235291</v>
      </c>
    </row>
    <row r="2313" spans="1:20" ht="45" x14ac:dyDescent="0.25">
      <c r="A2313" s="3">
        <v>2311</v>
      </c>
      <c r="B2313" s="1" t="s">
        <v>2312</v>
      </c>
      <c r="C2313" s="1" t="s">
        <v>6420</v>
      </c>
      <c r="D2313">
        <v>9000</v>
      </c>
      <c r="E2313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s="9">
        <f t="shared" si="144"/>
        <v>41766.004502314812</v>
      </c>
      <c r="L2313" s="9">
        <f t="shared" si="145"/>
        <v>41736.004502314812</v>
      </c>
      <c r="M2313" t="b">
        <v>1</v>
      </c>
      <c r="N2313">
        <v>104</v>
      </c>
      <c r="O2313" t="b">
        <v>1</v>
      </c>
      <c r="P2313" t="s">
        <v>8278</v>
      </c>
      <c r="Q2313" t="s">
        <v>8324</v>
      </c>
      <c r="R2313" t="s">
        <v>8328</v>
      </c>
      <c r="S2313" s="5">
        <f t="shared" si="146"/>
        <v>104.11111111111111</v>
      </c>
      <c r="T2313" s="4">
        <f t="shared" si="147"/>
        <v>90.09615384615384</v>
      </c>
    </row>
    <row r="2314" spans="1:20" ht="45" x14ac:dyDescent="0.25">
      <c r="A2314" s="3">
        <v>2312</v>
      </c>
      <c r="B2314" s="1" t="s">
        <v>2313</v>
      </c>
      <c r="C2314" s="1" t="s">
        <v>6421</v>
      </c>
      <c r="D2314">
        <v>3000</v>
      </c>
      <c r="E231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s="9">
        <f t="shared" si="144"/>
        <v>41747.958333333336</v>
      </c>
      <c r="L2314" s="9">
        <f t="shared" si="145"/>
        <v>41716.632847222223</v>
      </c>
      <c r="M2314" t="b">
        <v>1</v>
      </c>
      <c r="N2314">
        <v>79</v>
      </c>
      <c r="O2314" t="b">
        <v>1</v>
      </c>
      <c r="P2314" t="s">
        <v>8278</v>
      </c>
      <c r="Q2314" t="s">
        <v>8324</v>
      </c>
      <c r="R2314" t="s">
        <v>8328</v>
      </c>
      <c r="S2314" s="5">
        <f t="shared" si="146"/>
        <v>107.86666666666666</v>
      </c>
      <c r="T2314" s="4">
        <f t="shared" si="147"/>
        <v>40.962025316455694</v>
      </c>
    </row>
    <row r="2315" spans="1:20" ht="30" x14ac:dyDescent="0.25">
      <c r="A2315" s="3">
        <v>2313</v>
      </c>
      <c r="B2315" s="1" t="s">
        <v>2314</v>
      </c>
      <c r="C2315" s="1" t="s">
        <v>6422</v>
      </c>
      <c r="D2315">
        <v>5000</v>
      </c>
      <c r="E231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s="9">
        <f t="shared" si="144"/>
        <v>41032.958634259259</v>
      </c>
      <c r="L2315" s="9">
        <f t="shared" si="145"/>
        <v>41002.958634259259</v>
      </c>
      <c r="M2315" t="b">
        <v>1</v>
      </c>
      <c r="N2315">
        <v>157</v>
      </c>
      <c r="O2315" t="b">
        <v>1</v>
      </c>
      <c r="P2315" t="s">
        <v>8278</v>
      </c>
      <c r="Q2315" t="s">
        <v>8324</v>
      </c>
      <c r="R2315" t="s">
        <v>8328</v>
      </c>
      <c r="S2315" s="5">
        <f t="shared" si="146"/>
        <v>175.84040000000002</v>
      </c>
      <c r="T2315" s="4">
        <f t="shared" si="147"/>
        <v>56.000127388535034</v>
      </c>
    </row>
    <row r="2316" spans="1:20" ht="60" x14ac:dyDescent="0.25">
      <c r="A2316" s="3">
        <v>2314</v>
      </c>
      <c r="B2316" s="1" t="s">
        <v>2315</v>
      </c>
      <c r="C2316" s="1" t="s">
        <v>6423</v>
      </c>
      <c r="D2316">
        <v>1200</v>
      </c>
      <c r="E231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s="9">
        <f t="shared" si="144"/>
        <v>41067.551585648151</v>
      </c>
      <c r="L2316" s="9">
        <f t="shared" si="145"/>
        <v>41037.551585648151</v>
      </c>
      <c r="M2316" t="b">
        <v>1</v>
      </c>
      <c r="N2316">
        <v>50</v>
      </c>
      <c r="O2316" t="b">
        <v>1</v>
      </c>
      <c r="P2316" t="s">
        <v>8278</v>
      </c>
      <c r="Q2316" t="s">
        <v>8324</v>
      </c>
      <c r="R2316" t="s">
        <v>8328</v>
      </c>
      <c r="S2316" s="5">
        <f t="shared" si="146"/>
        <v>156.97</v>
      </c>
      <c r="T2316" s="4">
        <f t="shared" si="147"/>
        <v>37.672800000000002</v>
      </c>
    </row>
    <row r="2317" spans="1:20" ht="45" x14ac:dyDescent="0.25">
      <c r="A2317" s="3">
        <v>2315</v>
      </c>
      <c r="B2317" s="1" t="s">
        <v>2316</v>
      </c>
      <c r="C2317" s="1" t="s">
        <v>6424</v>
      </c>
      <c r="D2317">
        <v>2500</v>
      </c>
      <c r="E231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s="9">
        <f t="shared" si="144"/>
        <v>41034.72619212963</v>
      </c>
      <c r="L2317" s="9">
        <f t="shared" si="145"/>
        <v>41004.72619212963</v>
      </c>
      <c r="M2317" t="b">
        <v>1</v>
      </c>
      <c r="N2317">
        <v>64</v>
      </c>
      <c r="O2317" t="b">
        <v>1</v>
      </c>
      <c r="P2317" t="s">
        <v>8278</v>
      </c>
      <c r="Q2317" t="s">
        <v>8324</v>
      </c>
      <c r="R2317" t="s">
        <v>8328</v>
      </c>
      <c r="S2317" s="5">
        <f t="shared" si="146"/>
        <v>102.60000000000001</v>
      </c>
      <c r="T2317" s="4">
        <f t="shared" si="147"/>
        <v>40.078125</v>
      </c>
    </row>
    <row r="2318" spans="1:20" ht="60" x14ac:dyDescent="0.25">
      <c r="A2318" s="3">
        <v>2316</v>
      </c>
      <c r="B2318" s="1" t="s">
        <v>2317</v>
      </c>
      <c r="C2318" s="1" t="s">
        <v>6425</v>
      </c>
      <c r="D2318">
        <v>15000</v>
      </c>
      <c r="E231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s="9">
        <f t="shared" si="144"/>
        <v>40156.76666666667</v>
      </c>
      <c r="L2318" s="9">
        <f t="shared" si="145"/>
        <v>40079.725115740745</v>
      </c>
      <c r="M2318" t="b">
        <v>1</v>
      </c>
      <c r="N2318">
        <v>200</v>
      </c>
      <c r="O2318" t="b">
        <v>1</v>
      </c>
      <c r="P2318" t="s">
        <v>8278</v>
      </c>
      <c r="Q2318" t="s">
        <v>8324</v>
      </c>
      <c r="R2318" t="s">
        <v>8328</v>
      </c>
      <c r="S2318" s="5">
        <f t="shared" si="146"/>
        <v>104.04266666666666</v>
      </c>
      <c r="T2318" s="4">
        <f t="shared" si="147"/>
        <v>78.031999999999996</v>
      </c>
    </row>
    <row r="2319" spans="1:20" ht="45" x14ac:dyDescent="0.25">
      <c r="A2319" s="3">
        <v>2317</v>
      </c>
      <c r="B2319" s="1" t="s">
        <v>2318</v>
      </c>
      <c r="C2319" s="1" t="s">
        <v>6426</v>
      </c>
      <c r="D2319">
        <v>400</v>
      </c>
      <c r="E2319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s="9">
        <f t="shared" si="144"/>
        <v>40224.208333333336</v>
      </c>
      <c r="L2319" s="9">
        <f t="shared" si="145"/>
        <v>40192.542233796295</v>
      </c>
      <c r="M2319" t="b">
        <v>1</v>
      </c>
      <c r="N2319">
        <v>22</v>
      </c>
      <c r="O2319" t="b">
        <v>1</v>
      </c>
      <c r="P2319" t="s">
        <v>8278</v>
      </c>
      <c r="Q2319" t="s">
        <v>8324</v>
      </c>
      <c r="R2319" t="s">
        <v>8328</v>
      </c>
      <c r="S2319" s="5">
        <f t="shared" si="146"/>
        <v>104</v>
      </c>
      <c r="T2319" s="4">
        <f t="shared" si="147"/>
        <v>18.90909090909091</v>
      </c>
    </row>
    <row r="2320" spans="1:20" ht="60" x14ac:dyDescent="0.25">
      <c r="A2320" s="3">
        <v>2318</v>
      </c>
      <c r="B2320" s="1" t="s">
        <v>2319</v>
      </c>
      <c r="C2320" s="1" t="s">
        <v>6427</v>
      </c>
      <c r="D2320">
        <v>5000</v>
      </c>
      <c r="E2320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s="9">
        <f t="shared" si="144"/>
        <v>40082.165972222225</v>
      </c>
      <c r="L2320" s="9">
        <f t="shared" si="145"/>
        <v>40050.643680555557</v>
      </c>
      <c r="M2320" t="b">
        <v>1</v>
      </c>
      <c r="N2320">
        <v>163</v>
      </c>
      <c r="O2320" t="b">
        <v>1</v>
      </c>
      <c r="P2320" t="s">
        <v>8278</v>
      </c>
      <c r="Q2320" t="s">
        <v>8324</v>
      </c>
      <c r="R2320" t="s">
        <v>8328</v>
      </c>
      <c r="S2320" s="5">
        <f t="shared" si="146"/>
        <v>121.05999999999999</v>
      </c>
      <c r="T2320" s="4">
        <f t="shared" si="147"/>
        <v>37.134969325153371</v>
      </c>
    </row>
    <row r="2321" spans="1:20" ht="45" x14ac:dyDescent="0.25">
      <c r="A2321" s="3">
        <v>2319</v>
      </c>
      <c r="B2321" s="1" t="s">
        <v>2320</v>
      </c>
      <c r="C2321" s="1" t="s">
        <v>6428</v>
      </c>
      <c r="D2321">
        <v>3000</v>
      </c>
      <c r="E2321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s="9">
        <f t="shared" si="144"/>
        <v>41623.082002314812</v>
      </c>
      <c r="L2321" s="9">
        <f t="shared" si="145"/>
        <v>41593.082002314812</v>
      </c>
      <c r="M2321" t="b">
        <v>1</v>
      </c>
      <c r="N2321">
        <v>77</v>
      </c>
      <c r="O2321" t="b">
        <v>1</v>
      </c>
      <c r="P2321" t="s">
        <v>8278</v>
      </c>
      <c r="Q2321" t="s">
        <v>8324</v>
      </c>
      <c r="R2321" t="s">
        <v>8328</v>
      </c>
      <c r="S2321" s="5">
        <f t="shared" si="146"/>
        <v>107.69999999999999</v>
      </c>
      <c r="T2321" s="4">
        <f t="shared" si="147"/>
        <v>41.961038961038959</v>
      </c>
    </row>
    <row r="2322" spans="1:20" ht="60" x14ac:dyDescent="0.25">
      <c r="A2322" s="3">
        <v>2320</v>
      </c>
      <c r="B2322" s="1" t="s">
        <v>2321</v>
      </c>
      <c r="C2322" s="1" t="s">
        <v>6429</v>
      </c>
      <c r="D2322">
        <v>5000</v>
      </c>
      <c r="E2322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s="9">
        <f t="shared" si="144"/>
        <v>41731.775462962964</v>
      </c>
      <c r="L2322" s="9">
        <f t="shared" si="145"/>
        <v>41696.817129629628</v>
      </c>
      <c r="M2322" t="b">
        <v>1</v>
      </c>
      <c r="N2322">
        <v>89</v>
      </c>
      <c r="O2322" t="b">
        <v>1</v>
      </c>
      <c r="P2322" t="s">
        <v>8278</v>
      </c>
      <c r="Q2322" t="s">
        <v>8324</v>
      </c>
      <c r="R2322" t="s">
        <v>8328</v>
      </c>
      <c r="S2322" s="5">
        <f t="shared" si="146"/>
        <v>108.66</v>
      </c>
      <c r="T2322" s="4">
        <f t="shared" si="147"/>
        <v>61.044943820224717</v>
      </c>
    </row>
    <row r="2323" spans="1:20" ht="45" x14ac:dyDescent="0.25">
      <c r="A2323" s="3">
        <v>2321</v>
      </c>
      <c r="B2323" s="1" t="s">
        <v>2322</v>
      </c>
      <c r="C2323" s="1" t="s">
        <v>6430</v>
      </c>
      <c r="D2323">
        <v>10557</v>
      </c>
      <c r="E2323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s="9">
        <f t="shared" si="144"/>
        <v>42829.21876157407</v>
      </c>
      <c r="L2323" s="9">
        <f t="shared" si="145"/>
        <v>42799.260428240741</v>
      </c>
      <c r="M2323" t="b">
        <v>0</v>
      </c>
      <c r="N2323">
        <v>64</v>
      </c>
      <c r="O2323" t="b">
        <v>0</v>
      </c>
      <c r="P2323" t="s">
        <v>8297</v>
      </c>
      <c r="Q2323" t="s">
        <v>8335</v>
      </c>
      <c r="R2323" t="s">
        <v>8351</v>
      </c>
      <c r="S2323" s="5">
        <f t="shared" si="146"/>
        <v>39.120962394619681</v>
      </c>
      <c r="T2323" s="4">
        <f t="shared" si="147"/>
        <v>64.53125</v>
      </c>
    </row>
    <row r="2324" spans="1:20" ht="45" x14ac:dyDescent="0.25">
      <c r="A2324" s="3">
        <v>2322</v>
      </c>
      <c r="B2324" s="1" t="s">
        <v>2323</v>
      </c>
      <c r="C2324" s="1" t="s">
        <v>6431</v>
      </c>
      <c r="D2324">
        <v>2700</v>
      </c>
      <c r="E232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s="9">
        <f t="shared" si="144"/>
        <v>42834.853807870371</v>
      </c>
      <c r="L2324" s="9">
        <f t="shared" si="145"/>
        <v>42804.895474537043</v>
      </c>
      <c r="M2324" t="b">
        <v>0</v>
      </c>
      <c r="N2324">
        <v>4</v>
      </c>
      <c r="O2324" t="b">
        <v>0</v>
      </c>
      <c r="P2324" t="s">
        <v>8297</v>
      </c>
      <c r="Q2324" t="s">
        <v>8335</v>
      </c>
      <c r="R2324" t="s">
        <v>8351</v>
      </c>
      <c r="S2324" s="5">
        <f t="shared" si="146"/>
        <v>3.1481481481481479</v>
      </c>
      <c r="T2324" s="4">
        <f t="shared" si="147"/>
        <v>21.25</v>
      </c>
    </row>
    <row r="2325" spans="1:20" ht="45" x14ac:dyDescent="0.25">
      <c r="A2325" s="3">
        <v>2323</v>
      </c>
      <c r="B2325" s="1" t="s">
        <v>2324</v>
      </c>
      <c r="C2325" s="1" t="s">
        <v>6432</v>
      </c>
      <c r="D2325">
        <v>250</v>
      </c>
      <c r="E232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s="9">
        <f t="shared" si="144"/>
        <v>42814.755173611105</v>
      </c>
      <c r="L2325" s="9">
        <f t="shared" si="145"/>
        <v>42807.755173611105</v>
      </c>
      <c r="M2325" t="b">
        <v>0</v>
      </c>
      <c r="N2325">
        <v>4</v>
      </c>
      <c r="O2325" t="b">
        <v>0</v>
      </c>
      <c r="P2325" t="s">
        <v>8297</v>
      </c>
      <c r="Q2325" t="s">
        <v>8335</v>
      </c>
      <c r="R2325" t="s">
        <v>8351</v>
      </c>
      <c r="S2325" s="5">
        <f t="shared" si="146"/>
        <v>48</v>
      </c>
      <c r="T2325" s="4">
        <f t="shared" si="147"/>
        <v>30</v>
      </c>
    </row>
    <row r="2326" spans="1:20" ht="45" x14ac:dyDescent="0.25">
      <c r="A2326" s="3">
        <v>2324</v>
      </c>
      <c r="B2326" s="1" t="s">
        <v>2325</v>
      </c>
      <c r="C2326" s="1" t="s">
        <v>6433</v>
      </c>
      <c r="D2326">
        <v>7500</v>
      </c>
      <c r="E232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s="9">
        <f t="shared" si="144"/>
        <v>42820.843576388885</v>
      </c>
      <c r="L2326" s="9">
        <f t="shared" si="145"/>
        <v>42790.885243055556</v>
      </c>
      <c r="M2326" t="b">
        <v>0</v>
      </c>
      <c r="N2326">
        <v>61</v>
      </c>
      <c r="O2326" t="b">
        <v>0</v>
      </c>
      <c r="P2326" t="s">
        <v>8297</v>
      </c>
      <c r="Q2326" t="s">
        <v>8335</v>
      </c>
      <c r="R2326" t="s">
        <v>8351</v>
      </c>
      <c r="S2326" s="5">
        <f t="shared" si="146"/>
        <v>20.733333333333334</v>
      </c>
      <c r="T2326" s="4">
        <f t="shared" si="147"/>
        <v>25.491803278688526</v>
      </c>
    </row>
    <row r="2327" spans="1:20" ht="60" x14ac:dyDescent="0.25">
      <c r="A2327" s="3">
        <v>2325</v>
      </c>
      <c r="B2327" s="1" t="s">
        <v>2326</v>
      </c>
      <c r="C2327" s="1" t="s">
        <v>6434</v>
      </c>
      <c r="D2327">
        <v>1000</v>
      </c>
      <c r="E232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s="9">
        <f t="shared" si="144"/>
        <v>42823.980682870373</v>
      </c>
      <c r="L2327" s="9">
        <f t="shared" si="145"/>
        <v>42794.022349537037</v>
      </c>
      <c r="M2327" t="b">
        <v>0</v>
      </c>
      <c r="N2327">
        <v>7</v>
      </c>
      <c r="O2327" t="b">
        <v>0</v>
      </c>
      <c r="P2327" t="s">
        <v>8297</v>
      </c>
      <c r="Q2327" t="s">
        <v>8335</v>
      </c>
      <c r="R2327" t="s">
        <v>8351</v>
      </c>
      <c r="S2327" s="5">
        <f t="shared" si="146"/>
        <v>8</v>
      </c>
      <c r="T2327" s="4">
        <f t="shared" si="147"/>
        <v>11.428571428571429</v>
      </c>
    </row>
    <row r="2328" spans="1:20" ht="60" x14ac:dyDescent="0.25">
      <c r="A2328" s="3">
        <v>2326</v>
      </c>
      <c r="B2328" s="1" t="s">
        <v>2327</v>
      </c>
      <c r="C2328" s="1" t="s">
        <v>6435</v>
      </c>
      <c r="D2328">
        <v>15000</v>
      </c>
      <c r="E232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s="9">
        <f t="shared" si="144"/>
        <v>42855.708333333328</v>
      </c>
      <c r="L2328" s="9">
        <f t="shared" si="145"/>
        <v>42804.034120370372</v>
      </c>
      <c r="M2328" t="b">
        <v>0</v>
      </c>
      <c r="N2328">
        <v>1</v>
      </c>
      <c r="O2328" t="b">
        <v>0</v>
      </c>
      <c r="P2328" t="s">
        <v>8297</v>
      </c>
      <c r="Q2328" t="s">
        <v>8335</v>
      </c>
      <c r="R2328" t="s">
        <v>8351</v>
      </c>
      <c r="S2328" s="5">
        <f t="shared" si="146"/>
        <v>0.72</v>
      </c>
      <c r="T2328" s="4">
        <f t="shared" si="147"/>
        <v>108</v>
      </c>
    </row>
    <row r="2329" spans="1:20" ht="45" x14ac:dyDescent="0.25">
      <c r="A2329" s="3">
        <v>2327</v>
      </c>
      <c r="B2329" s="1" t="s">
        <v>2328</v>
      </c>
      <c r="C2329" s="1" t="s">
        <v>6436</v>
      </c>
      <c r="D2329">
        <v>35000</v>
      </c>
      <c r="E2329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s="9">
        <f t="shared" si="144"/>
        <v>41877.917129629634</v>
      </c>
      <c r="L2329" s="9">
        <f t="shared" si="145"/>
        <v>41842.917129629634</v>
      </c>
      <c r="M2329" t="b">
        <v>1</v>
      </c>
      <c r="N2329">
        <v>3355</v>
      </c>
      <c r="O2329" t="b">
        <v>1</v>
      </c>
      <c r="P2329" t="s">
        <v>8297</v>
      </c>
      <c r="Q2329" t="s">
        <v>8335</v>
      </c>
      <c r="R2329" t="s">
        <v>8351</v>
      </c>
      <c r="S2329" s="5">
        <f t="shared" si="146"/>
        <v>526.09431428571429</v>
      </c>
      <c r="T2329" s="4">
        <f t="shared" si="147"/>
        <v>54.883162444113267</v>
      </c>
    </row>
    <row r="2330" spans="1:20" ht="60" x14ac:dyDescent="0.25">
      <c r="A2330" s="3">
        <v>2328</v>
      </c>
      <c r="B2330" s="1" t="s">
        <v>2329</v>
      </c>
      <c r="C2330" s="1" t="s">
        <v>6437</v>
      </c>
      <c r="D2330">
        <v>10000</v>
      </c>
      <c r="E2330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s="9">
        <f t="shared" si="144"/>
        <v>42169.781678240746</v>
      </c>
      <c r="L2330" s="9">
        <f t="shared" si="145"/>
        <v>42139.781678240746</v>
      </c>
      <c r="M2330" t="b">
        <v>1</v>
      </c>
      <c r="N2330">
        <v>537</v>
      </c>
      <c r="O2330" t="b">
        <v>1</v>
      </c>
      <c r="P2330" t="s">
        <v>8297</v>
      </c>
      <c r="Q2330" t="s">
        <v>8335</v>
      </c>
      <c r="R2330" t="s">
        <v>8351</v>
      </c>
      <c r="S2330" s="5">
        <f t="shared" si="146"/>
        <v>254.45000000000002</v>
      </c>
      <c r="T2330" s="4">
        <f t="shared" si="147"/>
        <v>47.383612662942269</v>
      </c>
    </row>
    <row r="2331" spans="1:20" ht="45" x14ac:dyDescent="0.25">
      <c r="A2331" s="3">
        <v>2329</v>
      </c>
      <c r="B2331" s="1" t="s">
        <v>2330</v>
      </c>
      <c r="C2331" s="1" t="s">
        <v>6438</v>
      </c>
      <c r="D2331">
        <v>25000</v>
      </c>
      <c r="E2331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s="9">
        <f t="shared" si="144"/>
        <v>41837.624374999999</v>
      </c>
      <c r="L2331" s="9">
        <f t="shared" si="145"/>
        <v>41807.624374999999</v>
      </c>
      <c r="M2331" t="b">
        <v>1</v>
      </c>
      <c r="N2331">
        <v>125</v>
      </c>
      <c r="O2331" t="b">
        <v>1</v>
      </c>
      <c r="P2331" t="s">
        <v>8297</v>
      </c>
      <c r="Q2331" t="s">
        <v>8335</v>
      </c>
      <c r="R2331" t="s">
        <v>8351</v>
      </c>
      <c r="S2331" s="5">
        <f t="shared" si="146"/>
        <v>105.91999999999999</v>
      </c>
      <c r="T2331" s="4">
        <f t="shared" si="147"/>
        <v>211.84</v>
      </c>
    </row>
    <row r="2332" spans="1:20" ht="60" x14ac:dyDescent="0.25">
      <c r="A2332" s="3">
        <v>2330</v>
      </c>
      <c r="B2332" s="1" t="s">
        <v>2331</v>
      </c>
      <c r="C2332" s="1" t="s">
        <v>6439</v>
      </c>
      <c r="D2332">
        <v>35000</v>
      </c>
      <c r="E2332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s="9">
        <f t="shared" si="144"/>
        <v>42363</v>
      </c>
      <c r="L2332" s="9">
        <f t="shared" si="145"/>
        <v>42332.89980324074</v>
      </c>
      <c r="M2332" t="b">
        <v>1</v>
      </c>
      <c r="N2332">
        <v>163</v>
      </c>
      <c r="O2332" t="b">
        <v>1</v>
      </c>
      <c r="P2332" t="s">
        <v>8297</v>
      </c>
      <c r="Q2332" t="s">
        <v>8335</v>
      </c>
      <c r="R2332" t="s">
        <v>8351</v>
      </c>
      <c r="S2332" s="5">
        <f t="shared" si="146"/>
        <v>102.42285714285715</v>
      </c>
      <c r="T2332" s="4">
        <f t="shared" si="147"/>
        <v>219.92638036809817</v>
      </c>
    </row>
    <row r="2333" spans="1:20" ht="45" x14ac:dyDescent="0.25">
      <c r="A2333" s="3">
        <v>2331</v>
      </c>
      <c r="B2333" s="1" t="s">
        <v>2332</v>
      </c>
      <c r="C2333" s="1" t="s">
        <v>6440</v>
      </c>
      <c r="D2333">
        <v>8000</v>
      </c>
      <c r="E2333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s="9">
        <f t="shared" si="144"/>
        <v>41869.005671296298</v>
      </c>
      <c r="L2333" s="9">
        <f t="shared" si="145"/>
        <v>41839.005671296298</v>
      </c>
      <c r="M2333" t="b">
        <v>1</v>
      </c>
      <c r="N2333">
        <v>283</v>
      </c>
      <c r="O2333" t="b">
        <v>1</v>
      </c>
      <c r="P2333" t="s">
        <v>8297</v>
      </c>
      <c r="Q2333" t="s">
        <v>8335</v>
      </c>
      <c r="R2333" t="s">
        <v>8351</v>
      </c>
      <c r="S2333" s="5">
        <f t="shared" si="146"/>
        <v>144.31375</v>
      </c>
      <c r="T2333" s="4">
        <f t="shared" si="147"/>
        <v>40.795406360424032</v>
      </c>
    </row>
    <row r="2334" spans="1:20" ht="60" x14ac:dyDescent="0.25">
      <c r="A2334" s="3">
        <v>2332</v>
      </c>
      <c r="B2334" s="1" t="s">
        <v>2333</v>
      </c>
      <c r="C2334" s="1" t="s">
        <v>6441</v>
      </c>
      <c r="D2334">
        <v>25000</v>
      </c>
      <c r="E233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s="9">
        <f t="shared" si="144"/>
        <v>42041.628136574072</v>
      </c>
      <c r="L2334" s="9">
        <f t="shared" si="145"/>
        <v>42011.628136574072</v>
      </c>
      <c r="M2334" t="b">
        <v>1</v>
      </c>
      <c r="N2334">
        <v>352</v>
      </c>
      <c r="O2334" t="b">
        <v>1</v>
      </c>
      <c r="P2334" t="s">
        <v>8297</v>
      </c>
      <c r="Q2334" t="s">
        <v>8335</v>
      </c>
      <c r="R2334" t="s">
        <v>8351</v>
      </c>
      <c r="S2334" s="5">
        <f t="shared" si="146"/>
        <v>106.30800000000001</v>
      </c>
      <c r="T2334" s="4">
        <f t="shared" si="147"/>
        <v>75.502840909090907</v>
      </c>
    </row>
    <row r="2335" spans="1:20" ht="60" x14ac:dyDescent="0.25">
      <c r="A2335" s="3">
        <v>2333</v>
      </c>
      <c r="B2335" s="1" t="s">
        <v>2334</v>
      </c>
      <c r="C2335" s="1" t="s">
        <v>6442</v>
      </c>
      <c r="D2335">
        <v>600</v>
      </c>
      <c r="E233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s="9">
        <f t="shared" si="144"/>
        <v>41788.743055555555</v>
      </c>
      <c r="L2335" s="9">
        <f t="shared" si="145"/>
        <v>41767.650347222225</v>
      </c>
      <c r="M2335" t="b">
        <v>1</v>
      </c>
      <c r="N2335">
        <v>94</v>
      </c>
      <c r="O2335" t="b">
        <v>1</v>
      </c>
      <c r="P2335" t="s">
        <v>8297</v>
      </c>
      <c r="Q2335" t="s">
        <v>8335</v>
      </c>
      <c r="R2335" t="s">
        <v>8351</v>
      </c>
      <c r="S2335" s="5">
        <f t="shared" si="146"/>
        <v>212.16666666666666</v>
      </c>
      <c r="T2335" s="4">
        <f t="shared" si="147"/>
        <v>13.542553191489361</v>
      </c>
    </row>
    <row r="2336" spans="1:20" ht="45" x14ac:dyDescent="0.25">
      <c r="A2336" s="3">
        <v>2334</v>
      </c>
      <c r="B2336" s="1" t="s">
        <v>2335</v>
      </c>
      <c r="C2336" s="1" t="s">
        <v>6443</v>
      </c>
      <c r="D2336">
        <v>4000</v>
      </c>
      <c r="E233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s="9">
        <f t="shared" si="144"/>
        <v>41948.731944444444</v>
      </c>
      <c r="L2336" s="9">
        <f t="shared" si="145"/>
        <v>41918.670115740737</v>
      </c>
      <c r="M2336" t="b">
        <v>1</v>
      </c>
      <c r="N2336">
        <v>67</v>
      </c>
      <c r="O2336" t="b">
        <v>1</v>
      </c>
      <c r="P2336" t="s">
        <v>8297</v>
      </c>
      <c r="Q2336" t="s">
        <v>8335</v>
      </c>
      <c r="R2336" t="s">
        <v>8351</v>
      </c>
      <c r="S2336" s="5">
        <f t="shared" si="146"/>
        <v>101.95</v>
      </c>
      <c r="T2336" s="4">
        <f t="shared" si="147"/>
        <v>60.865671641791046</v>
      </c>
    </row>
    <row r="2337" spans="1:20" ht="60" x14ac:dyDescent="0.25">
      <c r="A2337" s="3">
        <v>2335</v>
      </c>
      <c r="B2337" s="1" t="s">
        <v>2336</v>
      </c>
      <c r="C2337" s="1" t="s">
        <v>6444</v>
      </c>
      <c r="D2337">
        <v>25000</v>
      </c>
      <c r="E233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s="9">
        <f t="shared" si="144"/>
        <v>41801.572256944448</v>
      </c>
      <c r="L2337" s="9">
        <f t="shared" si="145"/>
        <v>41771.572256944448</v>
      </c>
      <c r="M2337" t="b">
        <v>1</v>
      </c>
      <c r="N2337">
        <v>221</v>
      </c>
      <c r="O2337" t="b">
        <v>1</v>
      </c>
      <c r="P2337" t="s">
        <v>8297</v>
      </c>
      <c r="Q2337" t="s">
        <v>8335</v>
      </c>
      <c r="R2337" t="s">
        <v>8351</v>
      </c>
      <c r="S2337" s="5">
        <f t="shared" si="146"/>
        <v>102.27200000000001</v>
      </c>
      <c r="T2337" s="4">
        <f t="shared" si="147"/>
        <v>115.69230769230769</v>
      </c>
    </row>
    <row r="2338" spans="1:20" ht="45" x14ac:dyDescent="0.25">
      <c r="A2338" s="3">
        <v>2336</v>
      </c>
      <c r="B2338" s="1" t="s">
        <v>2337</v>
      </c>
      <c r="C2338" s="1" t="s">
        <v>6445</v>
      </c>
      <c r="D2338">
        <v>20000</v>
      </c>
      <c r="E233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s="9">
        <f t="shared" si="144"/>
        <v>41706.924710648149</v>
      </c>
      <c r="L2338" s="9">
        <f t="shared" si="145"/>
        <v>41666.924710648149</v>
      </c>
      <c r="M2338" t="b">
        <v>1</v>
      </c>
      <c r="N2338">
        <v>2165</v>
      </c>
      <c r="O2338" t="b">
        <v>1</v>
      </c>
      <c r="P2338" t="s">
        <v>8297</v>
      </c>
      <c r="Q2338" t="s">
        <v>8335</v>
      </c>
      <c r="R2338" t="s">
        <v>8351</v>
      </c>
      <c r="S2338" s="5">
        <f t="shared" si="146"/>
        <v>520.73254999999995</v>
      </c>
      <c r="T2338" s="4">
        <f t="shared" si="147"/>
        <v>48.104623556581984</v>
      </c>
    </row>
    <row r="2339" spans="1:20" ht="45" x14ac:dyDescent="0.25">
      <c r="A2339" s="3">
        <v>2337</v>
      </c>
      <c r="B2339" s="1" t="s">
        <v>2338</v>
      </c>
      <c r="C2339" s="1" t="s">
        <v>6446</v>
      </c>
      <c r="D2339">
        <v>12000</v>
      </c>
      <c r="E2339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s="9">
        <f t="shared" si="144"/>
        <v>41816.640543981484</v>
      </c>
      <c r="L2339" s="9">
        <f t="shared" si="145"/>
        <v>41786.640543981484</v>
      </c>
      <c r="M2339" t="b">
        <v>1</v>
      </c>
      <c r="N2339">
        <v>179</v>
      </c>
      <c r="O2339" t="b">
        <v>1</v>
      </c>
      <c r="P2339" t="s">
        <v>8297</v>
      </c>
      <c r="Q2339" t="s">
        <v>8335</v>
      </c>
      <c r="R2339" t="s">
        <v>8351</v>
      </c>
      <c r="S2339" s="5">
        <f t="shared" si="146"/>
        <v>110.65833333333333</v>
      </c>
      <c r="T2339" s="4">
        <f t="shared" si="147"/>
        <v>74.184357541899445</v>
      </c>
    </row>
    <row r="2340" spans="1:20" ht="45" x14ac:dyDescent="0.25">
      <c r="A2340" s="3">
        <v>2338</v>
      </c>
      <c r="B2340" s="1" t="s">
        <v>2339</v>
      </c>
      <c r="C2340" s="1" t="s">
        <v>6447</v>
      </c>
      <c r="D2340">
        <v>15000</v>
      </c>
      <c r="E2340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s="9">
        <f t="shared" si="144"/>
        <v>41819.896805555552</v>
      </c>
      <c r="L2340" s="9">
        <f t="shared" si="145"/>
        <v>41789.896805555552</v>
      </c>
      <c r="M2340" t="b">
        <v>1</v>
      </c>
      <c r="N2340">
        <v>123</v>
      </c>
      <c r="O2340" t="b">
        <v>1</v>
      </c>
      <c r="P2340" t="s">
        <v>8297</v>
      </c>
      <c r="Q2340" t="s">
        <v>8335</v>
      </c>
      <c r="R2340" t="s">
        <v>8351</v>
      </c>
      <c r="S2340" s="5">
        <f t="shared" si="146"/>
        <v>101.14333333333335</v>
      </c>
      <c r="T2340" s="4">
        <f t="shared" si="147"/>
        <v>123.34552845528455</v>
      </c>
    </row>
    <row r="2341" spans="1:20" ht="60" x14ac:dyDescent="0.25">
      <c r="A2341" s="3">
        <v>2339</v>
      </c>
      <c r="B2341" s="1" t="s">
        <v>2340</v>
      </c>
      <c r="C2341" s="1" t="s">
        <v>6448</v>
      </c>
      <c r="D2341">
        <v>25000</v>
      </c>
      <c r="E2341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s="9">
        <f t="shared" si="144"/>
        <v>42723.332638888889</v>
      </c>
      <c r="L2341" s="9">
        <f t="shared" si="145"/>
        <v>42692.79987268518</v>
      </c>
      <c r="M2341" t="b">
        <v>1</v>
      </c>
      <c r="N2341">
        <v>1104</v>
      </c>
      <c r="O2341" t="b">
        <v>1</v>
      </c>
      <c r="P2341" t="s">
        <v>8297</v>
      </c>
      <c r="Q2341" t="s">
        <v>8335</v>
      </c>
      <c r="R2341" t="s">
        <v>8351</v>
      </c>
      <c r="S2341" s="5">
        <f t="shared" si="146"/>
        <v>294.20799999999997</v>
      </c>
      <c r="T2341" s="4">
        <f t="shared" si="147"/>
        <v>66.623188405797094</v>
      </c>
    </row>
    <row r="2342" spans="1:20" ht="45" x14ac:dyDescent="0.25">
      <c r="A2342" s="3">
        <v>2340</v>
      </c>
      <c r="B2342" s="1" t="s">
        <v>2341</v>
      </c>
      <c r="C2342" s="1" t="s">
        <v>6449</v>
      </c>
      <c r="D2342">
        <v>40000</v>
      </c>
      <c r="E2342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s="9">
        <f t="shared" si="144"/>
        <v>42673.642800925925</v>
      </c>
      <c r="L2342" s="9">
        <f t="shared" si="145"/>
        <v>42643.642800925925</v>
      </c>
      <c r="M2342" t="b">
        <v>1</v>
      </c>
      <c r="N2342">
        <v>403</v>
      </c>
      <c r="O2342" t="b">
        <v>1</v>
      </c>
      <c r="P2342" t="s">
        <v>8297</v>
      </c>
      <c r="Q2342" t="s">
        <v>8335</v>
      </c>
      <c r="R2342" t="s">
        <v>8351</v>
      </c>
      <c r="S2342" s="5">
        <f t="shared" si="146"/>
        <v>105.77749999999999</v>
      </c>
      <c r="T2342" s="4">
        <f t="shared" si="147"/>
        <v>104.99007444168734</v>
      </c>
    </row>
    <row r="2343" spans="1:20" ht="45" x14ac:dyDescent="0.25">
      <c r="A2343" s="3">
        <v>2341</v>
      </c>
      <c r="B2343" s="1" t="s">
        <v>2342</v>
      </c>
      <c r="C2343" s="1" t="s">
        <v>6450</v>
      </c>
      <c r="D2343">
        <v>5000</v>
      </c>
      <c r="E2343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s="9">
        <f t="shared" si="144"/>
        <v>42197.813703703709</v>
      </c>
      <c r="L2343" s="9">
        <f t="shared" si="145"/>
        <v>42167.813703703709</v>
      </c>
      <c r="M2343" t="b">
        <v>0</v>
      </c>
      <c r="N2343">
        <v>0</v>
      </c>
      <c r="O2343" t="b">
        <v>0</v>
      </c>
      <c r="P2343" t="s">
        <v>8271</v>
      </c>
      <c r="Q2343" t="s">
        <v>8318</v>
      </c>
      <c r="R2343" t="s">
        <v>8319</v>
      </c>
      <c r="S2343" s="5">
        <f t="shared" si="146"/>
        <v>0</v>
      </c>
      <c r="T2343" s="4" t="e">
        <f t="shared" si="147"/>
        <v>#DIV/0!</v>
      </c>
    </row>
    <row r="2344" spans="1:20" ht="60" x14ac:dyDescent="0.25">
      <c r="A2344" s="3">
        <v>2342</v>
      </c>
      <c r="B2344" s="1" t="s">
        <v>2343</v>
      </c>
      <c r="C2344" s="1" t="s">
        <v>6451</v>
      </c>
      <c r="D2344">
        <v>5500</v>
      </c>
      <c r="E234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s="9">
        <f t="shared" si="144"/>
        <v>41918.208333333336</v>
      </c>
      <c r="L2344" s="9">
        <f t="shared" si="145"/>
        <v>41897.702199074076</v>
      </c>
      <c r="M2344" t="b">
        <v>0</v>
      </c>
      <c r="N2344">
        <v>0</v>
      </c>
      <c r="O2344" t="b">
        <v>0</v>
      </c>
      <c r="P2344" t="s">
        <v>8271</v>
      </c>
      <c r="Q2344" t="s">
        <v>8318</v>
      </c>
      <c r="R2344" t="s">
        <v>8319</v>
      </c>
      <c r="S2344" s="5">
        <f t="shared" si="146"/>
        <v>0</v>
      </c>
      <c r="T2344" s="4" t="e">
        <f t="shared" si="147"/>
        <v>#DIV/0!</v>
      </c>
    </row>
    <row r="2345" spans="1:20" ht="60" x14ac:dyDescent="0.25">
      <c r="A2345" s="3">
        <v>2343</v>
      </c>
      <c r="B2345" s="1" t="s">
        <v>2344</v>
      </c>
      <c r="C2345" s="1" t="s">
        <v>6452</v>
      </c>
      <c r="D2345">
        <v>10000</v>
      </c>
      <c r="E234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s="9">
        <f t="shared" si="144"/>
        <v>42377.82430555555</v>
      </c>
      <c r="L2345" s="9">
        <f t="shared" si="145"/>
        <v>42327.825289351851</v>
      </c>
      <c r="M2345" t="b">
        <v>0</v>
      </c>
      <c r="N2345">
        <v>1</v>
      </c>
      <c r="O2345" t="b">
        <v>0</v>
      </c>
      <c r="P2345" t="s">
        <v>8271</v>
      </c>
      <c r="Q2345" t="s">
        <v>8318</v>
      </c>
      <c r="R2345" t="s">
        <v>8319</v>
      </c>
      <c r="S2345" s="5">
        <f t="shared" si="146"/>
        <v>3</v>
      </c>
      <c r="T2345" s="4">
        <f t="shared" si="147"/>
        <v>300</v>
      </c>
    </row>
    <row r="2346" spans="1:20" ht="60" x14ac:dyDescent="0.25">
      <c r="A2346" s="3">
        <v>2344</v>
      </c>
      <c r="B2346" s="1" t="s">
        <v>2345</v>
      </c>
      <c r="C2346" s="1" t="s">
        <v>6453</v>
      </c>
      <c r="D2346">
        <v>1000</v>
      </c>
      <c r="E234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s="9">
        <f t="shared" si="144"/>
        <v>42545.727650462963</v>
      </c>
      <c r="L2346" s="9">
        <f t="shared" si="145"/>
        <v>42515.727650462963</v>
      </c>
      <c r="M2346" t="b">
        <v>0</v>
      </c>
      <c r="N2346">
        <v>1</v>
      </c>
      <c r="O2346" t="b">
        <v>0</v>
      </c>
      <c r="P2346" t="s">
        <v>8271</v>
      </c>
      <c r="Q2346" t="s">
        <v>8318</v>
      </c>
      <c r="R2346" t="s">
        <v>8319</v>
      </c>
      <c r="S2346" s="5">
        <f t="shared" si="146"/>
        <v>0.1</v>
      </c>
      <c r="T2346" s="4">
        <f t="shared" si="147"/>
        <v>1</v>
      </c>
    </row>
    <row r="2347" spans="1:20" ht="60" x14ac:dyDescent="0.25">
      <c r="A2347" s="3">
        <v>2345</v>
      </c>
      <c r="B2347" s="1" t="s">
        <v>2346</v>
      </c>
      <c r="C2347" s="1" t="s">
        <v>6454</v>
      </c>
      <c r="D2347">
        <v>3000</v>
      </c>
      <c r="E234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s="9">
        <f t="shared" si="144"/>
        <v>42094.985416666663</v>
      </c>
      <c r="L2347" s="9">
        <f t="shared" si="145"/>
        <v>42060.001805555556</v>
      </c>
      <c r="M2347" t="b">
        <v>0</v>
      </c>
      <c r="N2347">
        <v>0</v>
      </c>
      <c r="O2347" t="b">
        <v>0</v>
      </c>
      <c r="P2347" t="s">
        <v>8271</v>
      </c>
      <c r="Q2347" t="s">
        <v>8318</v>
      </c>
      <c r="R2347" t="s">
        <v>8319</v>
      </c>
      <c r="S2347" s="5">
        <f t="shared" si="146"/>
        <v>0</v>
      </c>
      <c r="T2347" s="4" t="e">
        <f t="shared" si="147"/>
        <v>#DIV/0!</v>
      </c>
    </row>
    <row r="2348" spans="1:20" ht="45" x14ac:dyDescent="0.25">
      <c r="A2348" s="3">
        <v>2346</v>
      </c>
      <c r="B2348" s="1" t="s">
        <v>2347</v>
      </c>
      <c r="C2348" s="1" t="s">
        <v>6455</v>
      </c>
      <c r="D2348">
        <v>60000</v>
      </c>
      <c r="E234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s="9">
        <f t="shared" si="144"/>
        <v>42660.79896990741</v>
      </c>
      <c r="L2348" s="9">
        <f t="shared" si="145"/>
        <v>42615.79896990741</v>
      </c>
      <c r="M2348" t="b">
        <v>0</v>
      </c>
      <c r="N2348">
        <v>3</v>
      </c>
      <c r="O2348" t="b">
        <v>0</v>
      </c>
      <c r="P2348" t="s">
        <v>8271</v>
      </c>
      <c r="Q2348" t="s">
        <v>8318</v>
      </c>
      <c r="R2348" t="s">
        <v>8319</v>
      </c>
      <c r="S2348" s="5">
        <f t="shared" si="146"/>
        <v>6.5000000000000002E-2</v>
      </c>
      <c r="T2348" s="4">
        <f t="shared" si="147"/>
        <v>13</v>
      </c>
    </row>
    <row r="2349" spans="1:20" ht="45" x14ac:dyDescent="0.25">
      <c r="A2349" s="3">
        <v>2347</v>
      </c>
      <c r="B2349" s="1" t="s">
        <v>2348</v>
      </c>
      <c r="C2349" s="1" t="s">
        <v>6456</v>
      </c>
      <c r="D2349">
        <v>1000</v>
      </c>
      <c r="E2349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s="9">
        <f t="shared" si="144"/>
        <v>42607.607361111113</v>
      </c>
      <c r="L2349" s="9">
        <f t="shared" si="145"/>
        <v>42577.607361111113</v>
      </c>
      <c r="M2349" t="b">
        <v>0</v>
      </c>
      <c r="N2349">
        <v>1</v>
      </c>
      <c r="O2349" t="b">
        <v>0</v>
      </c>
      <c r="P2349" t="s">
        <v>8271</v>
      </c>
      <c r="Q2349" t="s">
        <v>8318</v>
      </c>
      <c r="R2349" t="s">
        <v>8319</v>
      </c>
      <c r="S2349" s="5">
        <f t="shared" si="146"/>
        <v>1.5</v>
      </c>
      <c r="T2349" s="4">
        <f t="shared" si="147"/>
        <v>15</v>
      </c>
    </row>
    <row r="2350" spans="1:20" ht="60" x14ac:dyDescent="0.25">
      <c r="A2350" s="3">
        <v>2348</v>
      </c>
      <c r="B2350" s="1" t="s">
        <v>2349</v>
      </c>
      <c r="C2350" s="1" t="s">
        <v>6457</v>
      </c>
      <c r="D2350">
        <v>70000</v>
      </c>
      <c r="E2350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s="9">
        <f t="shared" si="144"/>
        <v>42420.932152777779</v>
      </c>
      <c r="L2350" s="9">
        <f t="shared" si="145"/>
        <v>42360.932152777779</v>
      </c>
      <c r="M2350" t="b">
        <v>0</v>
      </c>
      <c r="N2350">
        <v>5</v>
      </c>
      <c r="O2350" t="b">
        <v>0</v>
      </c>
      <c r="P2350" t="s">
        <v>8271</v>
      </c>
      <c r="Q2350" t="s">
        <v>8318</v>
      </c>
      <c r="R2350" t="s">
        <v>8319</v>
      </c>
      <c r="S2350" s="5">
        <f t="shared" si="146"/>
        <v>0.38571428571428573</v>
      </c>
      <c r="T2350" s="4">
        <f t="shared" si="147"/>
        <v>54</v>
      </c>
    </row>
    <row r="2351" spans="1:20" ht="45" x14ac:dyDescent="0.25">
      <c r="A2351" s="3">
        <v>2349</v>
      </c>
      <c r="B2351" s="1" t="s">
        <v>2350</v>
      </c>
      <c r="C2351" s="1" t="s">
        <v>6458</v>
      </c>
      <c r="D2351">
        <v>474900</v>
      </c>
      <c r="E2351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s="9">
        <f t="shared" si="144"/>
        <v>42227.775787037041</v>
      </c>
      <c r="L2351" s="9">
        <f t="shared" si="145"/>
        <v>42198.775787037041</v>
      </c>
      <c r="M2351" t="b">
        <v>0</v>
      </c>
      <c r="N2351">
        <v>0</v>
      </c>
      <c r="O2351" t="b">
        <v>0</v>
      </c>
      <c r="P2351" t="s">
        <v>8271</v>
      </c>
      <c r="Q2351" t="s">
        <v>8318</v>
      </c>
      <c r="R2351" t="s">
        <v>8319</v>
      </c>
      <c r="S2351" s="5">
        <f t="shared" si="146"/>
        <v>0</v>
      </c>
      <c r="T2351" s="4" t="e">
        <f t="shared" si="147"/>
        <v>#DIV/0!</v>
      </c>
    </row>
    <row r="2352" spans="1:20" ht="45" x14ac:dyDescent="0.25">
      <c r="A2352" s="3">
        <v>2350</v>
      </c>
      <c r="B2352" s="1" t="s">
        <v>2351</v>
      </c>
      <c r="C2352" s="1" t="s">
        <v>6459</v>
      </c>
      <c r="D2352">
        <v>50000</v>
      </c>
      <c r="E2352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s="9">
        <f t="shared" si="144"/>
        <v>42738.842245370368</v>
      </c>
      <c r="L2352" s="9">
        <f t="shared" si="145"/>
        <v>42708.842245370368</v>
      </c>
      <c r="M2352" t="b">
        <v>0</v>
      </c>
      <c r="N2352">
        <v>0</v>
      </c>
      <c r="O2352" t="b">
        <v>0</v>
      </c>
      <c r="P2352" t="s">
        <v>8271</v>
      </c>
      <c r="Q2352" t="s">
        <v>8318</v>
      </c>
      <c r="R2352" t="s">
        <v>8319</v>
      </c>
      <c r="S2352" s="5">
        <f t="shared" si="146"/>
        <v>0</v>
      </c>
      <c r="T2352" s="4" t="e">
        <f t="shared" si="147"/>
        <v>#DIV/0!</v>
      </c>
    </row>
    <row r="2353" spans="1:20" ht="30" x14ac:dyDescent="0.25">
      <c r="A2353" s="3">
        <v>2351</v>
      </c>
      <c r="B2353" s="1" t="s">
        <v>2352</v>
      </c>
      <c r="C2353" s="1" t="s">
        <v>6460</v>
      </c>
      <c r="D2353">
        <v>18900</v>
      </c>
      <c r="E2353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s="9">
        <f t="shared" si="144"/>
        <v>42124.101145833338</v>
      </c>
      <c r="L2353" s="9">
        <f t="shared" si="145"/>
        <v>42094.101145833338</v>
      </c>
      <c r="M2353" t="b">
        <v>0</v>
      </c>
      <c r="N2353">
        <v>7</v>
      </c>
      <c r="O2353" t="b">
        <v>0</v>
      </c>
      <c r="P2353" t="s">
        <v>8271</v>
      </c>
      <c r="Q2353" t="s">
        <v>8318</v>
      </c>
      <c r="R2353" t="s">
        <v>8319</v>
      </c>
      <c r="S2353" s="5">
        <f t="shared" si="146"/>
        <v>0.5714285714285714</v>
      </c>
      <c r="T2353" s="4">
        <f t="shared" si="147"/>
        <v>15.428571428571429</v>
      </c>
    </row>
    <row r="2354" spans="1:20" ht="45" x14ac:dyDescent="0.25">
      <c r="A2354" s="3">
        <v>2352</v>
      </c>
      <c r="B2354" s="1" t="s">
        <v>2353</v>
      </c>
      <c r="C2354" s="1" t="s">
        <v>6461</v>
      </c>
      <c r="D2354">
        <v>2000</v>
      </c>
      <c r="E235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s="9">
        <f t="shared" si="144"/>
        <v>42161.633703703701</v>
      </c>
      <c r="L2354" s="9">
        <f t="shared" si="145"/>
        <v>42101.633703703701</v>
      </c>
      <c r="M2354" t="b">
        <v>0</v>
      </c>
      <c r="N2354">
        <v>0</v>
      </c>
      <c r="O2354" t="b">
        <v>0</v>
      </c>
      <c r="P2354" t="s">
        <v>8271</v>
      </c>
      <c r="Q2354" t="s">
        <v>8318</v>
      </c>
      <c r="R2354" t="s">
        <v>8319</v>
      </c>
      <c r="S2354" s="5">
        <f t="shared" si="146"/>
        <v>0</v>
      </c>
      <c r="T2354" s="4" t="e">
        <f t="shared" si="147"/>
        <v>#DIV/0!</v>
      </c>
    </row>
    <row r="2355" spans="1:20" ht="60" x14ac:dyDescent="0.25">
      <c r="A2355" s="3">
        <v>2353</v>
      </c>
      <c r="B2355" s="1" t="s">
        <v>2354</v>
      </c>
      <c r="C2355" s="1" t="s">
        <v>6462</v>
      </c>
      <c r="D2355">
        <v>1000</v>
      </c>
      <c r="E235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s="9">
        <f t="shared" si="144"/>
        <v>42115.676180555558</v>
      </c>
      <c r="L2355" s="9">
        <f t="shared" si="145"/>
        <v>42103.676180555558</v>
      </c>
      <c r="M2355" t="b">
        <v>0</v>
      </c>
      <c r="N2355">
        <v>0</v>
      </c>
      <c r="O2355" t="b">
        <v>0</v>
      </c>
      <c r="P2355" t="s">
        <v>8271</v>
      </c>
      <c r="Q2355" t="s">
        <v>8318</v>
      </c>
      <c r="R2355" t="s">
        <v>8319</v>
      </c>
      <c r="S2355" s="5">
        <f t="shared" si="146"/>
        <v>0</v>
      </c>
      <c r="T2355" s="4" t="e">
        <f t="shared" si="147"/>
        <v>#DIV/0!</v>
      </c>
    </row>
    <row r="2356" spans="1:20" ht="45" x14ac:dyDescent="0.25">
      <c r="A2356" s="3">
        <v>2354</v>
      </c>
      <c r="B2356" s="1" t="s">
        <v>2355</v>
      </c>
      <c r="C2356" s="1" t="s">
        <v>6463</v>
      </c>
      <c r="D2356">
        <v>35000</v>
      </c>
      <c r="E235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s="9">
        <f t="shared" si="144"/>
        <v>42014.722916666666</v>
      </c>
      <c r="L2356" s="9">
        <f t="shared" si="145"/>
        <v>41954.722916666666</v>
      </c>
      <c r="M2356" t="b">
        <v>0</v>
      </c>
      <c r="N2356">
        <v>1</v>
      </c>
      <c r="O2356" t="b">
        <v>0</v>
      </c>
      <c r="P2356" t="s">
        <v>8271</v>
      </c>
      <c r="Q2356" t="s">
        <v>8318</v>
      </c>
      <c r="R2356" t="s">
        <v>8319</v>
      </c>
      <c r="S2356" s="5">
        <f t="shared" si="146"/>
        <v>7.1428571428571425E-2</v>
      </c>
      <c r="T2356" s="4">
        <f t="shared" si="147"/>
        <v>25</v>
      </c>
    </row>
    <row r="2357" spans="1:20" ht="45" x14ac:dyDescent="0.25">
      <c r="A2357" s="3">
        <v>2355</v>
      </c>
      <c r="B2357" s="1" t="s">
        <v>2356</v>
      </c>
      <c r="C2357" s="1" t="s">
        <v>6464</v>
      </c>
      <c r="D2357">
        <v>8000</v>
      </c>
      <c r="E235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s="9">
        <f t="shared" si="144"/>
        <v>42126.918240740735</v>
      </c>
      <c r="L2357" s="9">
        <f t="shared" si="145"/>
        <v>42096.918240740735</v>
      </c>
      <c r="M2357" t="b">
        <v>0</v>
      </c>
      <c r="N2357">
        <v>2</v>
      </c>
      <c r="O2357" t="b">
        <v>0</v>
      </c>
      <c r="P2357" t="s">
        <v>8271</v>
      </c>
      <c r="Q2357" t="s">
        <v>8318</v>
      </c>
      <c r="R2357" t="s">
        <v>8319</v>
      </c>
      <c r="S2357" s="5">
        <f t="shared" si="146"/>
        <v>0.6875</v>
      </c>
      <c r="T2357" s="4">
        <f t="shared" si="147"/>
        <v>27.5</v>
      </c>
    </row>
    <row r="2358" spans="1:20" ht="30" x14ac:dyDescent="0.25">
      <c r="A2358" s="3">
        <v>2356</v>
      </c>
      <c r="B2358" s="1" t="s">
        <v>2357</v>
      </c>
      <c r="C2358" s="1" t="s">
        <v>6465</v>
      </c>
      <c r="D2358">
        <v>10000</v>
      </c>
      <c r="E235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s="9">
        <f t="shared" si="144"/>
        <v>42160.78361111111</v>
      </c>
      <c r="L2358" s="9">
        <f t="shared" si="145"/>
        <v>42130.78361111111</v>
      </c>
      <c r="M2358" t="b">
        <v>0</v>
      </c>
      <c r="N2358">
        <v>0</v>
      </c>
      <c r="O2358" t="b">
        <v>0</v>
      </c>
      <c r="P2358" t="s">
        <v>8271</v>
      </c>
      <c r="Q2358" t="s">
        <v>8318</v>
      </c>
      <c r="R2358" t="s">
        <v>8319</v>
      </c>
      <c r="S2358" s="5">
        <f t="shared" si="146"/>
        <v>0</v>
      </c>
      <c r="T2358" s="4" t="e">
        <f t="shared" si="147"/>
        <v>#DIV/0!</v>
      </c>
    </row>
    <row r="2359" spans="1:20" ht="45" x14ac:dyDescent="0.25">
      <c r="A2359" s="3">
        <v>2357</v>
      </c>
      <c r="B2359" s="1" t="s">
        <v>2358</v>
      </c>
      <c r="C2359" s="1" t="s">
        <v>6466</v>
      </c>
      <c r="D2359">
        <v>27000</v>
      </c>
      <c r="E2359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s="9">
        <f t="shared" si="144"/>
        <v>42294.620115740734</v>
      </c>
      <c r="L2359" s="9">
        <f t="shared" si="145"/>
        <v>42264.620115740734</v>
      </c>
      <c r="M2359" t="b">
        <v>0</v>
      </c>
      <c r="N2359">
        <v>0</v>
      </c>
      <c r="O2359" t="b">
        <v>0</v>
      </c>
      <c r="P2359" t="s">
        <v>8271</v>
      </c>
      <c r="Q2359" t="s">
        <v>8318</v>
      </c>
      <c r="R2359" t="s">
        <v>8319</v>
      </c>
      <c r="S2359" s="5">
        <f t="shared" si="146"/>
        <v>0</v>
      </c>
      <c r="T2359" s="4" t="e">
        <f t="shared" si="147"/>
        <v>#DIV/0!</v>
      </c>
    </row>
    <row r="2360" spans="1:20" ht="45" x14ac:dyDescent="0.25">
      <c r="A2360" s="3">
        <v>2358</v>
      </c>
      <c r="B2360" s="1" t="s">
        <v>2359</v>
      </c>
      <c r="C2360" s="1" t="s">
        <v>6467</v>
      </c>
      <c r="D2360">
        <v>1500</v>
      </c>
      <c r="E2360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s="9">
        <f t="shared" si="144"/>
        <v>42035.027083333334</v>
      </c>
      <c r="L2360" s="9">
        <f t="shared" si="145"/>
        <v>41978.930972222224</v>
      </c>
      <c r="M2360" t="b">
        <v>0</v>
      </c>
      <c r="N2360">
        <v>0</v>
      </c>
      <c r="O2360" t="b">
        <v>0</v>
      </c>
      <c r="P2360" t="s">
        <v>8271</v>
      </c>
      <c r="Q2360" t="s">
        <v>8318</v>
      </c>
      <c r="R2360" t="s">
        <v>8319</v>
      </c>
      <c r="S2360" s="5">
        <f t="shared" si="146"/>
        <v>0</v>
      </c>
      <c r="T2360" s="4" t="e">
        <f t="shared" si="147"/>
        <v>#DIV/0!</v>
      </c>
    </row>
    <row r="2361" spans="1:20" ht="45" x14ac:dyDescent="0.25">
      <c r="A2361" s="3">
        <v>2359</v>
      </c>
      <c r="B2361" s="1" t="s">
        <v>2360</v>
      </c>
      <c r="C2361" s="1" t="s">
        <v>6468</v>
      </c>
      <c r="D2361">
        <v>7500</v>
      </c>
      <c r="E2361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s="9">
        <f t="shared" si="144"/>
        <v>42219.649583333332</v>
      </c>
      <c r="L2361" s="9">
        <f t="shared" si="145"/>
        <v>42159.649583333332</v>
      </c>
      <c r="M2361" t="b">
        <v>0</v>
      </c>
      <c r="N2361">
        <v>3</v>
      </c>
      <c r="O2361" t="b">
        <v>0</v>
      </c>
      <c r="P2361" t="s">
        <v>8271</v>
      </c>
      <c r="Q2361" t="s">
        <v>8318</v>
      </c>
      <c r="R2361" t="s">
        <v>8319</v>
      </c>
      <c r="S2361" s="5">
        <f t="shared" si="146"/>
        <v>14.680000000000001</v>
      </c>
      <c r="T2361" s="4">
        <f t="shared" si="147"/>
        <v>367</v>
      </c>
    </row>
    <row r="2362" spans="1:20" ht="45" x14ac:dyDescent="0.25">
      <c r="A2362" s="3">
        <v>2360</v>
      </c>
      <c r="B2362" s="1" t="s">
        <v>2361</v>
      </c>
      <c r="C2362" s="1" t="s">
        <v>6469</v>
      </c>
      <c r="D2362">
        <v>5000</v>
      </c>
      <c r="E2362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s="9">
        <f t="shared" si="144"/>
        <v>42407.70694444445</v>
      </c>
      <c r="L2362" s="9">
        <f t="shared" si="145"/>
        <v>42377.70694444445</v>
      </c>
      <c r="M2362" t="b">
        <v>0</v>
      </c>
      <c r="N2362">
        <v>1</v>
      </c>
      <c r="O2362" t="b">
        <v>0</v>
      </c>
      <c r="P2362" t="s">
        <v>8271</v>
      </c>
      <c r="Q2362" t="s">
        <v>8318</v>
      </c>
      <c r="R2362" t="s">
        <v>8319</v>
      </c>
      <c r="S2362" s="5">
        <f t="shared" si="146"/>
        <v>0.04</v>
      </c>
      <c r="T2362" s="4">
        <f t="shared" si="147"/>
        <v>2</v>
      </c>
    </row>
    <row r="2363" spans="1:20" ht="60" x14ac:dyDescent="0.25">
      <c r="A2363" s="3">
        <v>2361</v>
      </c>
      <c r="B2363" s="1" t="s">
        <v>2362</v>
      </c>
      <c r="C2363" s="1" t="s">
        <v>6470</v>
      </c>
      <c r="D2363">
        <v>200</v>
      </c>
      <c r="E2363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s="9">
        <f t="shared" si="144"/>
        <v>42490.916666666672</v>
      </c>
      <c r="L2363" s="9">
        <f t="shared" si="145"/>
        <v>42466.858888888892</v>
      </c>
      <c r="M2363" t="b">
        <v>0</v>
      </c>
      <c r="N2363">
        <v>0</v>
      </c>
      <c r="O2363" t="b">
        <v>0</v>
      </c>
      <c r="P2363" t="s">
        <v>8271</v>
      </c>
      <c r="Q2363" t="s">
        <v>8318</v>
      </c>
      <c r="R2363" t="s">
        <v>8319</v>
      </c>
      <c r="S2363" s="5">
        <f t="shared" si="146"/>
        <v>0</v>
      </c>
      <c r="T2363" s="4" t="e">
        <f t="shared" si="147"/>
        <v>#DIV/0!</v>
      </c>
    </row>
    <row r="2364" spans="1:20" ht="45" x14ac:dyDescent="0.25">
      <c r="A2364" s="3">
        <v>2362</v>
      </c>
      <c r="B2364" s="1" t="s">
        <v>2363</v>
      </c>
      <c r="C2364" s="1" t="s">
        <v>6471</v>
      </c>
      <c r="D2364">
        <v>420</v>
      </c>
      <c r="E236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s="9">
        <f t="shared" si="144"/>
        <v>41984.688310185185</v>
      </c>
      <c r="L2364" s="9">
        <f t="shared" si="145"/>
        <v>41954.688310185185</v>
      </c>
      <c r="M2364" t="b">
        <v>0</v>
      </c>
      <c r="N2364">
        <v>2</v>
      </c>
      <c r="O2364" t="b">
        <v>0</v>
      </c>
      <c r="P2364" t="s">
        <v>8271</v>
      </c>
      <c r="Q2364" t="s">
        <v>8318</v>
      </c>
      <c r="R2364" t="s">
        <v>8319</v>
      </c>
      <c r="S2364" s="5">
        <f t="shared" si="146"/>
        <v>28.571428571428569</v>
      </c>
      <c r="T2364" s="4">
        <f t="shared" si="147"/>
        <v>60</v>
      </c>
    </row>
    <row r="2365" spans="1:20" ht="60" x14ac:dyDescent="0.25">
      <c r="A2365" s="3">
        <v>2363</v>
      </c>
      <c r="B2365" s="1" t="s">
        <v>2364</v>
      </c>
      <c r="C2365" s="1" t="s">
        <v>6472</v>
      </c>
      <c r="D2365">
        <v>175000</v>
      </c>
      <c r="E236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s="9">
        <f t="shared" si="144"/>
        <v>42367.011574074073</v>
      </c>
      <c r="L2365" s="9">
        <f t="shared" si="145"/>
        <v>42322.011574074073</v>
      </c>
      <c r="M2365" t="b">
        <v>0</v>
      </c>
      <c r="N2365">
        <v>0</v>
      </c>
      <c r="O2365" t="b">
        <v>0</v>
      </c>
      <c r="P2365" t="s">
        <v>8271</v>
      </c>
      <c r="Q2365" t="s">
        <v>8318</v>
      </c>
      <c r="R2365" t="s">
        <v>8319</v>
      </c>
      <c r="S2365" s="5">
        <f t="shared" si="146"/>
        <v>0</v>
      </c>
      <c r="T2365" s="4" t="e">
        <f t="shared" si="147"/>
        <v>#DIV/0!</v>
      </c>
    </row>
    <row r="2366" spans="1:20" ht="45" x14ac:dyDescent="0.25">
      <c r="A2366" s="3">
        <v>2364</v>
      </c>
      <c r="B2366" s="1" t="s">
        <v>2365</v>
      </c>
      <c r="C2366" s="1" t="s">
        <v>6473</v>
      </c>
      <c r="D2366">
        <v>128</v>
      </c>
      <c r="E236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s="9">
        <f t="shared" si="144"/>
        <v>42303.934675925921</v>
      </c>
      <c r="L2366" s="9">
        <f t="shared" si="145"/>
        <v>42248.934675925921</v>
      </c>
      <c r="M2366" t="b">
        <v>0</v>
      </c>
      <c r="N2366">
        <v>0</v>
      </c>
      <c r="O2366" t="b">
        <v>0</v>
      </c>
      <c r="P2366" t="s">
        <v>8271</v>
      </c>
      <c r="Q2366" t="s">
        <v>8318</v>
      </c>
      <c r="R2366" t="s">
        <v>8319</v>
      </c>
      <c r="S2366" s="5">
        <f t="shared" si="146"/>
        <v>0</v>
      </c>
      <c r="T2366" s="4" t="e">
        <f t="shared" si="147"/>
        <v>#DIV/0!</v>
      </c>
    </row>
    <row r="2367" spans="1:20" ht="60" x14ac:dyDescent="0.25">
      <c r="A2367" s="3">
        <v>2365</v>
      </c>
      <c r="B2367" s="1" t="s">
        <v>2366</v>
      </c>
      <c r="C2367" s="1" t="s">
        <v>6474</v>
      </c>
      <c r="D2367">
        <v>1000</v>
      </c>
      <c r="E236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s="9">
        <f t="shared" si="144"/>
        <v>42386.958333333328</v>
      </c>
      <c r="L2367" s="9">
        <f t="shared" si="145"/>
        <v>42346.736400462964</v>
      </c>
      <c r="M2367" t="b">
        <v>0</v>
      </c>
      <c r="N2367">
        <v>0</v>
      </c>
      <c r="O2367" t="b">
        <v>0</v>
      </c>
      <c r="P2367" t="s">
        <v>8271</v>
      </c>
      <c r="Q2367" t="s">
        <v>8318</v>
      </c>
      <c r="R2367" t="s">
        <v>8319</v>
      </c>
      <c r="S2367" s="5">
        <f t="shared" si="146"/>
        <v>0</v>
      </c>
      <c r="T2367" s="4" t="e">
        <f t="shared" si="147"/>
        <v>#DIV/0!</v>
      </c>
    </row>
    <row r="2368" spans="1:20" ht="45" x14ac:dyDescent="0.25">
      <c r="A2368" s="3">
        <v>2366</v>
      </c>
      <c r="B2368" s="1" t="s">
        <v>2367</v>
      </c>
      <c r="C2368" s="1" t="s">
        <v>6475</v>
      </c>
      <c r="D2368">
        <v>25000</v>
      </c>
      <c r="E236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s="9">
        <f t="shared" si="144"/>
        <v>42298.531631944439</v>
      </c>
      <c r="L2368" s="9">
        <f t="shared" si="145"/>
        <v>42268.531631944439</v>
      </c>
      <c r="M2368" t="b">
        <v>0</v>
      </c>
      <c r="N2368">
        <v>27</v>
      </c>
      <c r="O2368" t="b">
        <v>0</v>
      </c>
      <c r="P2368" t="s">
        <v>8271</v>
      </c>
      <c r="Q2368" t="s">
        <v>8318</v>
      </c>
      <c r="R2368" t="s">
        <v>8319</v>
      </c>
      <c r="S2368" s="5">
        <f t="shared" si="146"/>
        <v>10.52</v>
      </c>
      <c r="T2368" s="4">
        <f t="shared" si="147"/>
        <v>97.407407407407405</v>
      </c>
    </row>
    <row r="2369" spans="1:20" ht="60" x14ac:dyDescent="0.25">
      <c r="A2369" s="3">
        <v>2367</v>
      </c>
      <c r="B2369" s="1" t="s">
        <v>2368</v>
      </c>
      <c r="C2369" s="1" t="s">
        <v>6476</v>
      </c>
      <c r="D2369">
        <v>50000</v>
      </c>
      <c r="E2369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s="9">
        <f t="shared" si="144"/>
        <v>42485.928425925929</v>
      </c>
      <c r="L2369" s="9">
        <f t="shared" si="145"/>
        <v>42425.970092592594</v>
      </c>
      <c r="M2369" t="b">
        <v>0</v>
      </c>
      <c r="N2369">
        <v>14</v>
      </c>
      <c r="O2369" t="b">
        <v>0</v>
      </c>
      <c r="P2369" t="s">
        <v>8271</v>
      </c>
      <c r="Q2369" t="s">
        <v>8318</v>
      </c>
      <c r="R2369" t="s">
        <v>8319</v>
      </c>
      <c r="S2369" s="5">
        <f t="shared" si="146"/>
        <v>1.34</v>
      </c>
      <c r="T2369" s="4">
        <f t="shared" si="147"/>
        <v>47.857142857142854</v>
      </c>
    </row>
    <row r="2370" spans="1:20" ht="60" x14ac:dyDescent="0.25">
      <c r="A2370" s="3">
        <v>2368</v>
      </c>
      <c r="B2370" s="1" t="s">
        <v>2369</v>
      </c>
      <c r="C2370" s="1" t="s">
        <v>6477</v>
      </c>
      <c r="D2370">
        <v>40000</v>
      </c>
      <c r="E2370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s="9">
        <f t="shared" si="144"/>
        <v>42108.680150462969</v>
      </c>
      <c r="L2370" s="9">
        <f t="shared" si="145"/>
        <v>42063.721817129626</v>
      </c>
      <c r="M2370" t="b">
        <v>0</v>
      </c>
      <c r="N2370">
        <v>2</v>
      </c>
      <c r="O2370" t="b">
        <v>0</v>
      </c>
      <c r="P2370" t="s">
        <v>8271</v>
      </c>
      <c r="Q2370" t="s">
        <v>8318</v>
      </c>
      <c r="R2370" t="s">
        <v>8319</v>
      </c>
      <c r="S2370" s="5">
        <f t="shared" si="146"/>
        <v>0.25</v>
      </c>
      <c r="T2370" s="4">
        <f t="shared" si="147"/>
        <v>50</v>
      </c>
    </row>
    <row r="2371" spans="1:20" ht="60" x14ac:dyDescent="0.25">
      <c r="A2371" s="3">
        <v>2369</v>
      </c>
      <c r="B2371" s="1" t="s">
        <v>2370</v>
      </c>
      <c r="C2371" s="1" t="s">
        <v>6478</v>
      </c>
      <c r="D2371">
        <v>25000</v>
      </c>
      <c r="E2371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s="9">
        <f t="shared" ref="K2371:K2434" si="148">(((I2371/60)/60)/24)+DATE(1970,1,1)</f>
        <v>42410.812627314815</v>
      </c>
      <c r="L2371" s="9">
        <f t="shared" ref="L2371:L2434" si="149">(((J2371/60)/60)/24)+DATE(1970,1,1)</f>
        <v>42380.812627314815</v>
      </c>
      <c r="M2371" t="b">
        <v>0</v>
      </c>
      <c r="N2371">
        <v>0</v>
      </c>
      <c r="O2371" t="b">
        <v>0</v>
      </c>
      <c r="P2371" t="s">
        <v>8271</v>
      </c>
      <c r="Q2371" t="s">
        <v>8318</v>
      </c>
      <c r="R2371" t="s">
        <v>8319</v>
      </c>
      <c r="S2371" s="5">
        <f t="shared" ref="S2371:S2434" si="150">+(E2371/D2371)*100</f>
        <v>0</v>
      </c>
      <c r="T2371" s="4" t="e">
        <f t="shared" ref="T2371:T2434" si="151">+E2371/N2371</f>
        <v>#DIV/0!</v>
      </c>
    </row>
    <row r="2372" spans="1:20" ht="60" x14ac:dyDescent="0.25">
      <c r="A2372" s="3">
        <v>2370</v>
      </c>
      <c r="B2372" s="1" t="s">
        <v>2371</v>
      </c>
      <c r="C2372" s="1" t="s">
        <v>6479</v>
      </c>
      <c r="D2372">
        <v>25000</v>
      </c>
      <c r="E2372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s="9">
        <f t="shared" si="148"/>
        <v>41991.18913194444</v>
      </c>
      <c r="L2372" s="9">
        <f t="shared" si="149"/>
        <v>41961.18913194444</v>
      </c>
      <c r="M2372" t="b">
        <v>0</v>
      </c>
      <c r="N2372">
        <v>4</v>
      </c>
      <c r="O2372" t="b">
        <v>0</v>
      </c>
      <c r="P2372" t="s">
        <v>8271</v>
      </c>
      <c r="Q2372" t="s">
        <v>8318</v>
      </c>
      <c r="R2372" t="s">
        <v>8319</v>
      </c>
      <c r="S2372" s="5">
        <f t="shared" si="150"/>
        <v>0.32800000000000001</v>
      </c>
      <c r="T2372" s="4">
        <f t="shared" si="151"/>
        <v>20.5</v>
      </c>
    </row>
    <row r="2373" spans="1:20" ht="60" x14ac:dyDescent="0.25">
      <c r="A2373" s="3">
        <v>2371</v>
      </c>
      <c r="B2373" s="1" t="s">
        <v>2372</v>
      </c>
      <c r="C2373" s="1" t="s">
        <v>6480</v>
      </c>
      <c r="D2373">
        <v>2000</v>
      </c>
      <c r="E2373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s="9">
        <f t="shared" si="148"/>
        <v>42180.777731481481</v>
      </c>
      <c r="L2373" s="9">
        <f t="shared" si="149"/>
        <v>42150.777731481481</v>
      </c>
      <c r="M2373" t="b">
        <v>0</v>
      </c>
      <c r="N2373">
        <v>0</v>
      </c>
      <c r="O2373" t="b">
        <v>0</v>
      </c>
      <c r="P2373" t="s">
        <v>8271</v>
      </c>
      <c r="Q2373" t="s">
        <v>8318</v>
      </c>
      <c r="R2373" t="s">
        <v>8319</v>
      </c>
      <c r="S2373" s="5">
        <f t="shared" si="150"/>
        <v>0</v>
      </c>
      <c r="T2373" s="4" t="e">
        <f t="shared" si="151"/>
        <v>#DIV/0!</v>
      </c>
    </row>
    <row r="2374" spans="1:20" ht="60" x14ac:dyDescent="0.25">
      <c r="A2374" s="3">
        <v>2372</v>
      </c>
      <c r="B2374" s="1" t="s">
        <v>2373</v>
      </c>
      <c r="C2374" s="1" t="s">
        <v>6481</v>
      </c>
      <c r="D2374">
        <v>5500</v>
      </c>
      <c r="E237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s="9">
        <f t="shared" si="148"/>
        <v>42118.069108796291</v>
      </c>
      <c r="L2374" s="9">
        <f t="shared" si="149"/>
        <v>42088.069108796291</v>
      </c>
      <c r="M2374" t="b">
        <v>0</v>
      </c>
      <c r="N2374">
        <v>6</v>
      </c>
      <c r="O2374" t="b">
        <v>0</v>
      </c>
      <c r="P2374" t="s">
        <v>8271</v>
      </c>
      <c r="Q2374" t="s">
        <v>8318</v>
      </c>
      <c r="R2374" t="s">
        <v>8319</v>
      </c>
      <c r="S2374" s="5">
        <f t="shared" si="150"/>
        <v>3.2727272727272729</v>
      </c>
      <c r="T2374" s="4">
        <f t="shared" si="151"/>
        <v>30</v>
      </c>
    </row>
    <row r="2375" spans="1:20" ht="30" x14ac:dyDescent="0.25">
      <c r="A2375" s="3">
        <v>2373</v>
      </c>
      <c r="B2375" s="1" t="s">
        <v>2374</v>
      </c>
      <c r="C2375" s="1" t="s">
        <v>6482</v>
      </c>
      <c r="D2375">
        <v>850000</v>
      </c>
      <c r="E237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s="9">
        <f t="shared" si="148"/>
        <v>42245.662314814821</v>
      </c>
      <c r="L2375" s="9">
        <f t="shared" si="149"/>
        <v>42215.662314814821</v>
      </c>
      <c r="M2375" t="b">
        <v>0</v>
      </c>
      <c r="N2375">
        <v>1</v>
      </c>
      <c r="O2375" t="b">
        <v>0</v>
      </c>
      <c r="P2375" t="s">
        <v>8271</v>
      </c>
      <c r="Q2375" t="s">
        <v>8318</v>
      </c>
      <c r="R2375" t="s">
        <v>8319</v>
      </c>
      <c r="S2375" s="5">
        <f t="shared" si="150"/>
        <v>5.8823529411764705E-3</v>
      </c>
      <c r="T2375" s="4">
        <f t="shared" si="151"/>
        <v>50</v>
      </c>
    </row>
    <row r="2376" spans="1:20" ht="60" x14ac:dyDescent="0.25">
      <c r="A2376" s="3">
        <v>2374</v>
      </c>
      <c r="B2376" s="1" t="s">
        <v>2375</v>
      </c>
      <c r="C2376" s="1" t="s">
        <v>6483</v>
      </c>
      <c r="D2376">
        <v>22000</v>
      </c>
      <c r="E237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s="9">
        <f t="shared" si="148"/>
        <v>42047.843287037031</v>
      </c>
      <c r="L2376" s="9">
        <f t="shared" si="149"/>
        <v>42017.843287037031</v>
      </c>
      <c r="M2376" t="b">
        <v>0</v>
      </c>
      <c r="N2376">
        <v>1</v>
      </c>
      <c r="O2376" t="b">
        <v>0</v>
      </c>
      <c r="P2376" t="s">
        <v>8271</v>
      </c>
      <c r="Q2376" t="s">
        <v>8318</v>
      </c>
      <c r="R2376" t="s">
        <v>8319</v>
      </c>
      <c r="S2376" s="5">
        <f t="shared" si="150"/>
        <v>4.5454545454545456E-2</v>
      </c>
      <c r="T2376" s="4">
        <f t="shared" si="151"/>
        <v>10</v>
      </c>
    </row>
    <row r="2377" spans="1:20" ht="60" x14ac:dyDescent="0.25">
      <c r="A2377" s="3">
        <v>2375</v>
      </c>
      <c r="B2377" s="1" t="s">
        <v>2376</v>
      </c>
      <c r="C2377" s="1" t="s">
        <v>6484</v>
      </c>
      <c r="D2377">
        <v>10000</v>
      </c>
      <c r="E237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s="9">
        <f t="shared" si="148"/>
        <v>42622.836076388892</v>
      </c>
      <c r="L2377" s="9">
        <f t="shared" si="149"/>
        <v>42592.836076388892</v>
      </c>
      <c r="M2377" t="b">
        <v>0</v>
      </c>
      <c r="N2377">
        <v>0</v>
      </c>
      <c r="O2377" t="b">
        <v>0</v>
      </c>
      <c r="P2377" t="s">
        <v>8271</v>
      </c>
      <c r="Q2377" t="s">
        <v>8318</v>
      </c>
      <c r="R2377" t="s">
        <v>8319</v>
      </c>
      <c r="S2377" s="5">
        <f t="shared" si="150"/>
        <v>0</v>
      </c>
      <c r="T2377" s="4" t="e">
        <f t="shared" si="151"/>
        <v>#DIV/0!</v>
      </c>
    </row>
    <row r="2378" spans="1:20" ht="45" x14ac:dyDescent="0.25">
      <c r="A2378" s="3">
        <v>2376</v>
      </c>
      <c r="B2378" s="1" t="s">
        <v>2377</v>
      </c>
      <c r="C2378" s="1" t="s">
        <v>6485</v>
      </c>
      <c r="D2378">
        <v>3000</v>
      </c>
      <c r="E237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s="9">
        <f t="shared" si="148"/>
        <v>42348.925532407404</v>
      </c>
      <c r="L2378" s="9">
        <f t="shared" si="149"/>
        <v>42318.925532407404</v>
      </c>
      <c r="M2378" t="b">
        <v>0</v>
      </c>
      <c r="N2378">
        <v>4</v>
      </c>
      <c r="O2378" t="b">
        <v>0</v>
      </c>
      <c r="P2378" t="s">
        <v>8271</v>
      </c>
      <c r="Q2378" t="s">
        <v>8318</v>
      </c>
      <c r="R2378" t="s">
        <v>8319</v>
      </c>
      <c r="S2378" s="5">
        <f t="shared" si="150"/>
        <v>10.877666666666666</v>
      </c>
      <c r="T2378" s="4">
        <f t="shared" si="151"/>
        <v>81.582499999999996</v>
      </c>
    </row>
    <row r="2379" spans="1:20" ht="45" x14ac:dyDescent="0.25">
      <c r="A2379" s="3">
        <v>2377</v>
      </c>
      <c r="B2379" s="1" t="s">
        <v>2378</v>
      </c>
      <c r="C2379" s="1" t="s">
        <v>6486</v>
      </c>
      <c r="D2379">
        <v>2500</v>
      </c>
      <c r="E2379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s="9">
        <f t="shared" si="148"/>
        <v>42699.911840277782</v>
      </c>
      <c r="L2379" s="9">
        <f t="shared" si="149"/>
        <v>42669.870173611111</v>
      </c>
      <c r="M2379" t="b">
        <v>0</v>
      </c>
      <c r="N2379">
        <v>0</v>
      </c>
      <c r="O2379" t="b">
        <v>0</v>
      </c>
      <c r="P2379" t="s">
        <v>8271</v>
      </c>
      <c r="Q2379" t="s">
        <v>8318</v>
      </c>
      <c r="R2379" t="s">
        <v>8319</v>
      </c>
      <c r="S2379" s="5">
        <f t="shared" si="150"/>
        <v>0</v>
      </c>
      <c r="T2379" s="4" t="e">
        <f t="shared" si="151"/>
        <v>#DIV/0!</v>
      </c>
    </row>
    <row r="2380" spans="1:20" ht="45" x14ac:dyDescent="0.25">
      <c r="A2380" s="3">
        <v>2378</v>
      </c>
      <c r="B2380" s="1" t="s">
        <v>2379</v>
      </c>
      <c r="C2380" s="1" t="s">
        <v>6487</v>
      </c>
      <c r="D2380">
        <v>110000</v>
      </c>
      <c r="E2380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s="9">
        <f t="shared" si="148"/>
        <v>42242.013078703705</v>
      </c>
      <c r="L2380" s="9">
        <f t="shared" si="149"/>
        <v>42213.013078703705</v>
      </c>
      <c r="M2380" t="b">
        <v>0</v>
      </c>
      <c r="N2380">
        <v>0</v>
      </c>
      <c r="O2380" t="b">
        <v>0</v>
      </c>
      <c r="P2380" t="s">
        <v>8271</v>
      </c>
      <c r="Q2380" t="s">
        <v>8318</v>
      </c>
      <c r="R2380" t="s">
        <v>8319</v>
      </c>
      <c r="S2380" s="5">
        <f t="shared" si="150"/>
        <v>0</v>
      </c>
      <c r="T2380" s="4" t="e">
        <f t="shared" si="151"/>
        <v>#DIV/0!</v>
      </c>
    </row>
    <row r="2381" spans="1:20" ht="45" x14ac:dyDescent="0.25">
      <c r="A2381" s="3">
        <v>2379</v>
      </c>
      <c r="B2381" s="1" t="s">
        <v>2380</v>
      </c>
      <c r="C2381" s="1" t="s">
        <v>6488</v>
      </c>
      <c r="D2381">
        <v>30000</v>
      </c>
      <c r="E2381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s="9">
        <f t="shared" si="148"/>
        <v>42282.016388888893</v>
      </c>
      <c r="L2381" s="9">
        <f t="shared" si="149"/>
        <v>42237.016388888893</v>
      </c>
      <c r="M2381" t="b">
        <v>0</v>
      </c>
      <c r="N2381">
        <v>0</v>
      </c>
      <c r="O2381" t="b">
        <v>0</v>
      </c>
      <c r="P2381" t="s">
        <v>8271</v>
      </c>
      <c r="Q2381" t="s">
        <v>8318</v>
      </c>
      <c r="R2381" t="s">
        <v>8319</v>
      </c>
      <c r="S2381" s="5">
        <f t="shared" si="150"/>
        <v>0</v>
      </c>
      <c r="T2381" s="4" t="e">
        <f t="shared" si="151"/>
        <v>#DIV/0!</v>
      </c>
    </row>
    <row r="2382" spans="1:20" ht="45" x14ac:dyDescent="0.25">
      <c r="A2382" s="3">
        <v>2380</v>
      </c>
      <c r="B2382" s="1" t="s">
        <v>2381</v>
      </c>
      <c r="C2382" s="1" t="s">
        <v>6489</v>
      </c>
      <c r="D2382">
        <v>15000</v>
      </c>
      <c r="E2382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s="9">
        <f t="shared" si="148"/>
        <v>42278.793310185181</v>
      </c>
      <c r="L2382" s="9">
        <f t="shared" si="149"/>
        <v>42248.793310185181</v>
      </c>
      <c r="M2382" t="b">
        <v>0</v>
      </c>
      <c r="N2382">
        <v>3</v>
      </c>
      <c r="O2382" t="b">
        <v>0</v>
      </c>
      <c r="P2382" t="s">
        <v>8271</v>
      </c>
      <c r="Q2382" t="s">
        <v>8318</v>
      </c>
      <c r="R2382" t="s">
        <v>8319</v>
      </c>
      <c r="S2382" s="5">
        <f t="shared" si="150"/>
        <v>0.36666666666666664</v>
      </c>
      <c r="T2382" s="4">
        <f t="shared" si="151"/>
        <v>18.333333333333332</v>
      </c>
    </row>
    <row r="2383" spans="1:20" ht="45" x14ac:dyDescent="0.25">
      <c r="A2383" s="3">
        <v>2381</v>
      </c>
      <c r="B2383" s="1" t="s">
        <v>2382</v>
      </c>
      <c r="C2383" s="1" t="s">
        <v>6490</v>
      </c>
      <c r="D2383">
        <v>86350</v>
      </c>
      <c r="E2383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s="9">
        <f t="shared" si="148"/>
        <v>42104.935740740737</v>
      </c>
      <c r="L2383" s="9">
        <f t="shared" si="149"/>
        <v>42074.935740740737</v>
      </c>
      <c r="M2383" t="b">
        <v>0</v>
      </c>
      <c r="N2383">
        <v>7</v>
      </c>
      <c r="O2383" t="b">
        <v>0</v>
      </c>
      <c r="P2383" t="s">
        <v>8271</v>
      </c>
      <c r="Q2383" t="s">
        <v>8318</v>
      </c>
      <c r="R2383" t="s">
        <v>8319</v>
      </c>
      <c r="S2383" s="5">
        <f t="shared" si="150"/>
        <v>1.8193398957730169</v>
      </c>
      <c r="T2383" s="4">
        <f t="shared" si="151"/>
        <v>224.42857142857142</v>
      </c>
    </row>
    <row r="2384" spans="1:20" ht="60" x14ac:dyDescent="0.25">
      <c r="A2384" s="3">
        <v>2382</v>
      </c>
      <c r="B2384" s="1" t="s">
        <v>2383</v>
      </c>
      <c r="C2384" s="1" t="s">
        <v>6491</v>
      </c>
      <c r="D2384">
        <v>3000</v>
      </c>
      <c r="E238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s="9">
        <f t="shared" si="148"/>
        <v>42220.187534722223</v>
      </c>
      <c r="L2384" s="9">
        <f t="shared" si="149"/>
        <v>42195.187534722223</v>
      </c>
      <c r="M2384" t="b">
        <v>0</v>
      </c>
      <c r="N2384">
        <v>2</v>
      </c>
      <c r="O2384" t="b">
        <v>0</v>
      </c>
      <c r="P2384" t="s">
        <v>8271</v>
      </c>
      <c r="Q2384" t="s">
        <v>8318</v>
      </c>
      <c r="R2384" t="s">
        <v>8319</v>
      </c>
      <c r="S2384" s="5">
        <f t="shared" si="150"/>
        <v>2.5</v>
      </c>
      <c r="T2384" s="4">
        <f t="shared" si="151"/>
        <v>37.5</v>
      </c>
    </row>
    <row r="2385" spans="1:20" ht="60" x14ac:dyDescent="0.25">
      <c r="A2385" s="3">
        <v>2383</v>
      </c>
      <c r="B2385" s="1" t="s">
        <v>2384</v>
      </c>
      <c r="C2385" s="1" t="s">
        <v>6492</v>
      </c>
      <c r="D2385">
        <v>10000</v>
      </c>
      <c r="E238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s="9">
        <f t="shared" si="148"/>
        <v>42057.056793981479</v>
      </c>
      <c r="L2385" s="9">
        <f t="shared" si="149"/>
        <v>42027.056793981479</v>
      </c>
      <c r="M2385" t="b">
        <v>0</v>
      </c>
      <c r="N2385">
        <v>3</v>
      </c>
      <c r="O2385" t="b">
        <v>0</v>
      </c>
      <c r="P2385" t="s">
        <v>8271</v>
      </c>
      <c r="Q2385" t="s">
        <v>8318</v>
      </c>
      <c r="R2385" t="s">
        <v>8319</v>
      </c>
      <c r="S2385" s="5">
        <f t="shared" si="150"/>
        <v>4.3499999999999996</v>
      </c>
      <c r="T2385" s="4">
        <f t="shared" si="151"/>
        <v>145</v>
      </c>
    </row>
    <row r="2386" spans="1:20" ht="60" x14ac:dyDescent="0.25">
      <c r="A2386" s="3">
        <v>2384</v>
      </c>
      <c r="B2386" s="1" t="s">
        <v>2385</v>
      </c>
      <c r="C2386" s="1" t="s">
        <v>6493</v>
      </c>
      <c r="D2386">
        <v>1000</v>
      </c>
      <c r="E238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s="9">
        <f t="shared" si="148"/>
        <v>41957.109293981484</v>
      </c>
      <c r="L2386" s="9">
        <f t="shared" si="149"/>
        <v>41927.067627314813</v>
      </c>
      <c r="M2386" t="b">
        <v>0</v>
      </c>
      <c r="N2386">
        <v>8</v>
      </c>
      <c r="O2386" t="b">
        <v>0</v>
      </c>
      <c r="P2386" t="s">
        <v>8271</v>
      </c>
      <c r="Q2386" t="s">
        <v>8318</v>
      </c>
      <c r="R2386" t="s">
        <v>8319</v>
      </c>
      <c r="S2386" s="5">
        <f t="shared" si="150"/>
        <v>0.8</v>
      </c>
      <c r="T2386" s="4">
        <f t="shared" si="151"/>
        <v>1</v>
      </c>
    </row>
    <row r="2387" spans="1:20" ht="60" x14ac:dyDescent="0.25">
      <c r="A2387" s="3">
        <v>2385</v>
      </c>
      <c r="B2387" s="1" t="s">
        <v>2386</v>
      </c>
      <c r="C2387" s="1" t="s">
        <v>6494</v>
      </c>
      <c r="D2387">
        <v>65000</v>
      </c>
      <c r="E238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s="9">
        <f t="shared" si="148"/>
        <v>42221.70175925926</v>
      </c>
      <c r="L2387" s="9">
        <f t="shared" si="149"/>
        <v>42191.70175925926</v>
      </c>
      <c r="M2387" t="b">
        <v>0</v>
      </c>
      <c r="N2387">
        <v>7</v>
      </c>
      <c r="O2387" t="b">
        <v>0</v>
      </c>
      <c r="P2387" t="s">
        <v>8271</v>
      </c>
      <c r="Q2387" t="s">
        <v>8318</v>
      </c>
      <c r="R2387" t="s">
        <v>8319</v>
      </c>
      <c r="S2387" s="5">
        <f t="shared" si="150"/>
        <v>1.2123076923076923</v>
      </c>
      <c r="T2387" s="4">
        <f t="shared" si="151"/>
        <v>112.57142857142857</v>
      </c>
    </row>
    <row r="2388" spans="1:20" ht="45" x14ac:dyDescent="0.25">
      <c r="A2388" s="3">
        <v>2386</v>
      </c>
      <c r="B2388" s="1" t="s">
        <v>2387</v>
      </c>
      <c r="C2388" s="1" t="s">
        <v>6495</v>
      </c>
      <c r="D2388">
        <v>30000</v>
      </c>
      <c r="E238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s="9">
        <f t="shared" si="148"/>
        <v>42014.838240740741</v>
      </c>
      <c r="L2388" s="9">
        <f t="shared" si="149"/>
        <v>41954.838240740741</v>
      </c>
      <c r="M2388" t="b">
        <v>0</v>
      </c>
      <c r="N2388">
        <v>0</v>
      </c>
      <c r="O2388" t="b">
        <v>0</v>
      </c>
      <c r="P2388" t="s">
        <v>8271</v>
      </c>
      <c r="Q2388" t="s">
        <v>8318</v>
      </c>
      <c r="R2388" t="s">
        <v>8319</v>
      </c>
      <c r="S2388" s="5">
        <f t="shared" si="150"/>
        <v>0</v>
      </c>
      <c r="T2388" s="4" t="e">
        <f t="shared" si="151"/>
        <v>#DIV/0!</v>
      </c>
    </row>
    <row r="2389" spans="1:20" ht="60" x14ac:dyDescent="0.25">
      <c r="A2389" s="3">
        <v>2387</v>
      </c>
      <c r="B2389" s="1" t="s">
        <v>2388</v>
      </c>
      <c r="C2389" s="1" t="s">
        <v>6496</v>
      </c>
      <c r="D2389">
        <v>150000</v>
      </c>
      <c r="E2389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s="9">
        <f t="shared" si="148"/>
        <v>42573.626620370371</v>
      </c>
      <c r="L2389" s="9">
        <f t="shared" si="149"/>
        <v>42528.626620370371</v>
      </c>
      <c r="M2389" t="b">
        <v>0</v>
      </c>
      <c r="N2389">
        <v>3</v>
      </c>
      <c r="O2389" t="b">
        <v>0</v>
      </c>
      <c r="P2389" t="s">
        <v>8271</v>
      </c>
      <c r="Q2389" t="s">
        <v>8318</v>
      </c>
      <c r="R2389" t="s">
        <v>8319</v>
      </c>
      <c r="S2389" s="5">
        <f t="shared" si="150"/>
        <v>0.68399999999999994</v>
      </c>
      <c r="T2389" s="4">
        <f t="shared" si="151"/>
        <v>342</v>
      </c>
    </row>
    <row r="2390" spans="1:20" ht="60" x14ac:dyDescent="0.25">
      <c r="A2390" s="3">
        <v>2388</v>
      </c>
      <c r="B2390" s="1" t="s">
        <v>2389</v>
      </c>
      <c r="C2390" s="1" t="s">
        <v>6497</v>
      </c>
      <c r="D2390">
        <v>37000</v>
      </c>
      <c r="E2390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s="9">
        <f t="shared" si="148"/>
        <v>42019.811805555553</v>
      </c>
      <c r="L2390" s="9">
        <f t="shared" si="149"/>
        <v>41989.853692129633</v>
      </c>
      <c r="M2390" t="b">
        <v>0</v>
      </c>
      <c r="N2390">
        <v>8</v>
      </c>
      <c r="O2390" t="b">
        <v>0</v>
      </c>
      <c r="P2390" t="s">
        <v>8271</v>
      </c>
      <c r="Q2390" t="s">
        <v>8318</v>
      </c>
      <c r="R2390" t="s">
        <v>8319</v>
      </c>
      <c r="S2390" s="5">
        <f t="shared" si="150"/>
        <v>1.2513513513513512</v>
      </c>
      <c r="T2390" s="4">
        <f t="shared" si="151"/>
        <v>57.875</v>
      </c>
    </row>
    <row r="2391" spans="1:20" ht="60" x14ac:dyDescent="0.25">
      <c r="A2391" s="3">
        <v>2389</v>
      </c>
      <c r="B2391" s="1" t="s">
        <v>2390</v>
      </c>
      <c r="C2391" s="1" t="s">
        <v>6498</v>
      </c>
      <c r="D2391">
        <v>16000</v>
      </c>
      <c r="E2391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s="9">
        <f t="shared" si="148"/>
        <v>42210.915972222225</v>
      </c>
      <c r="L2391" s="9">
        <f t="shared" si="149"/>
        <v>42179.653379629628</v>
      </c>
      <c r="M2391" t="b">
        <v>0</v>
      </c>
      <c r="N2391">
        <v>1</v>
      </c>
      <c r="O2391" t="b">
        <v>0</v>
      </c>
      <c r="P2391" t="s">
        <v>8271</v>
      </c>
      <c r="Q2391" t="s">
        <v>8318</v>
      </c>
      <c r="R2391" t="s">
        <v>8319</v>
      </c>
      <c r="S2391" s="5">
        <f t="shared" si="150"/>
        <v>0.1875</v>
      </c>
      <c r="T2391" s="4">
        <f t="shared" si="151"/>
        <v>30</v>
      </c>
    </row>
    <row r="2392" spans="1:20" ht="60" x14ac:dyDescent="0.25">
      <c r="A2392" s="3">
        <v>2390</v>
      </c>
      <c r="B2392" s="1" t="s">
        <v>2391</v>
      </c>
      <c r="C2392" s="1" t="s">
        <v>6499</v>
      </c>
      <c r="D2392">
        <v>510000</v>
      </c>
      <c r="E2392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s="9">
        <f t="shared" si="148"/>
        <v>42008.262314814812</v>
      </c>
      <c r="L2392" s="9">
        <f t="shared" si="149"/>
        <v>41968.262314814812</v>
      </c>
      <c r="M2392" t="b">
        <v>0</v>
      </c>
      <c r="N2392">
        <v>0</v>
      </c>
      <c r="O2392" t="b">
        <v>0</v>
      </c>
      <c r="P2392" t="s">
        <v>8271</v>
      </c>
      <c r="Q2392" t="s">
        <v>8318</v>
      </c>
      <c r="R2392" t="s">
        <v>8319</v>
      </c>
      <c r="S2392" s="5">
        <f t="shared" si="150"/>
        <v>0</v>
      </c>
      <c r="T2392" s="4" t="e">
        <f t="shared" si="151"/>
        <v>#DIV/0!</v>
      </c>
    </row>
    <row r="2393" spans="1:20" ht="30" x14ac:dyDescent="0.25">
      <c r="A2393" s="3">
        <v>2391</v>
      </c>
      <c r="B2393" s="1" t="s">
        <v>2392</v>
      </c>
      <c r="C2393" s="1" t="s">
        <v>6500</v>
      </c>
      <c r="D2393">
        <v>20000</v>
      </c>
      <c r="E2393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s="9">
        <f t="shared" si="148"/>
        <v>42094.752824074079</v>
      </c>
      <c r="L2393" s="9">
        <f t="shared" si="149"/>
        <v>42064.794490740736</v>
      </c>
      <c r="M2393" t="b">
        <v>0</v>
      </c>
      <c r="N2393">
        <v>1</v>
      </c>
      <c r="O2393" t="b">
        <v>0</v>
      </c>
      <c r="P2393" t="s">
        <v>8271</v>
      </c>
      <c r="Q2393" t="s">
        <v>8318</v>
      </c>
      <c r="R2393" t="s">
        <v>8319</v>
      </c>
      <c r="S2393" s="5">
        <f t="shared" si="150"/>
        <v>0.125</v>
      </c>
      <c r="T2393" s="4">
        <f t="shared" si="151"/>
        <v>25</v>
      </c>
    </row>
    <row r="2394" spans="1:20" ht="60" x14ac:dyDescent="0.25">
      <c r="A2394" s="3">
        <v>2392</v>
      </c>
      <c r="B2394" s="1" t="s">
        <v>2393</v>
      </c>
      <c r="C2394" s="1" t="s">
        <v>6501</v>
      </c>
      <c r="D2394">
        <v>4200</v>
      </c>
      <c r="E239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s="9">
        <f t="shared" si="148"/>
        <v>42306.120636574073</v>
      </c>
      <c r="L2394" s="9">
        <f t="shared" si="149"/>
        <v>42276.120636574073</v>
      </c>
      <c r="M2394" t="b">
        <v>0</v>
      </c>
      <c r="N2394">
        <v>0</v>
      </c>
      <c r="O2394" t="b">
        <v>0</v>
      </c>
      <c r="P2394" t="s">
        <v>8271</v>
      </c>
      <c r="Q2394" t="s">
        <v>8318</v>
      </c>
      <c r="R2394" t="s">
        <v>8319</v>
      </c>
      <c r="S2394" s="5">
        <f t="shared" si="150"/>
        <v>0</v>
      </c>
      <c r="T2394" s="4" t="e">
        <f t="shared" si="151"/>
        <v>#DIV/0!</v>
      </c>
    </row>
    <row r="2395" spans="1:20" ht="60" x14ac:dyDescent="0.25">
      <c r="A2395" s="3">
        <v>2393</v>
      </c>
      <c r="B2395" s="1" t="s">
        <v>2394</v>
      </c>
      <c r="C2395" s="1" t="s">
        <v>6502</v>
      </c>
      <c r="D2395">
        <v>100000</v>
      </c>
      <c r="E239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s="9">
        <f t="shared" si="148"/>
        <v>42224.648344907408</v>
      </c>
      <c r="L2395" s="9">
        <f t="shared" si="149"/>
        <v>42194.648344907408</v>
      </c>
      <c r="M2395" t="b">
        <v>0</v>
      </c>
      <c r="N2395">
        <v>1</v>
      </c>
      <c r="O2395" t="b">
        <v>0</v>
      </c>
      <c r="P2395" t="s">
        <v>8271</v>
      </c>
      <c r="Q2395" t="s">
        <v>8318</v>
      </c>
      <c r="R2395" t="s">
        <v>8319</v>
      </c>
      <c r="S2395" s="5">
        <f t="shared" si="150"/>
        <v>0.05</v>
      </c>
      <c r="T2395" s="4">
        <f t="shared" si="151"/>
        <v>50</v>
      </c>
    </row>
    <row r="2396" spans="1:20" ht="60" x14ac:dyDescent="0.25">
      <c r="A2396" s="3">
        <v>2394</v>
      </c>
      <c r="B2396" s="1" t="s">
        <v>2395</v>
      </c>
      <c r="C2396" s="1" t="s">
        <v>6503</v>
      </c>
      <c r="D2396">
        <v>5000</v>
      </c>
      <c r="E239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s="9">
        <f t="shared" si="148"/>
        <v>42061.362187499995</v>
      </c>
      <c r="L2396" s="9">
        <f t="shared" si="149"/>
        <v>42031.362187499995</v>
      </c>
      <c r="M2396" t="b">
        <v>0</v>
      </c>
      <c r="N2396">
        <v>2</v>
      </c>
      <c r="O2396" t="b">
        <v>0</v>
      </c>
      <c r="P2396" t="s">
        <v>8271</v>
      </c>
      <c r="Q2396" t="s">
        <v>8318</v>
      </c>
      <c r="R2396" t="s">
        <v>8319</v>
      </c>
      <c r="S2396" s="5">
        <f t="shared" si="150"/>
        <v>0.06</v>
      </c>
      <c r="T2396" s="4">
        <f t="shared" si="151"/>
        <v>1.5</v>
      </c>
    </row>
    <row r="2397" spans="1:20" ht="45" x14ac:dyDescent="0.25">
      <c r="A2397" s="3">
        <v>2395</v>
      </c>
      <c r="B2397" s="1" t="s">
        <v>2396</v>
      </c>
      <c r="C2397" s="1" t="s">
        <v>6504</v>
      </c>
      <c r="D2397">
        <v>33000</v>
      </c>
      <c r="E239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s="9">
        <f t="shared" si="148"/>
        <v>42745.372916666667</v>
      </c>
      <c r="L2397" s="9">
        <f t="shared" si="149"/>
        <v>42717.121377314819</v>
      </c>
      <c r="M2397" t="b">
        <v>0</v>
      </c>
      <c r="N2397">
        <v>0</v>
      </c>
      <c r="O2397" t="b">
        <v>0</v>
      </c>
      <c r="P2397" t="s">
        <v>8271</v>
      </c>
      <c r="Q2397" t="s">
        <v>8318</v>
      </c>
      <c r="R2397" t="s">
        <v>8319</v>
      </c>
      <c r="S2397" s="5">
        <f t="shared" si="150"/>
        <v>0</v>
      </c>
      <c r="T2397" s="4" t="e">
        <f t="shared" si="151"/>
        <v>#DIV/0!</v>
      </c>
    </row>
    <row r="2398" spans="1:20" ht="45" x14ac:dyDescent="0.25">
      <c r="A2398" s="3">
        <v>2396</v>
      </c>
      <c r="B2398" s="1" t="s">
        <v>2397</v>
      </c>
      <c r="C2398" s="1" t="s">
        <v>6505</v>
      </c>
      <c r="D2398">
        <v>5000</v>
      </c>
      <c r="E239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s="9">
        <f t="shared" si="148"/>
        <v>42292.849050925928</v>
      </c>
      <c r="L2398" s="9">
        <f t="shared" si="149"/>
        <v>42262.849050925928</v>
      </c>
      <c r="M2398" t="b">
        <v>0</v>
      </c>
      <c r="N2398">
        <v>1</v>
      </c>
      <c r="O2398" t="b">
        <v>0</v>
      </c>
      <c r="P2398" t="s">
        <v>8271</v>
      </c>
      <c r="Q2398" t="s">
        <v>8318</v>
      </c>
      <c r="R2398" t="s">
        <v>8319</v>
      </c>
      <c r="S2398" s="5">
        <f t="shared" si="150"/>
        <v>0.2</v>
      </c>
      <c r="T2398" s="4">
        <f t="shared" si="151"/>
        <v>10</v>
      </c>
    </row>
    <row r="2399" spans="1:20" ht="60" x14ac:dyDescent="0.25">
      <c r="A2399" s="3">
        <v>2397</v>
      </c>
      <c r="B2399" s="1" t="s">
        <v>2398</v>
      </c>
      <c r="C2399" s="1" t="s">
        <v>6506</v>
      </c>
      <c r="D2399">
        <v>124000</v>
      </c>
      <c r="E2399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s="9">
        <f t="shared" si="148"/>
        <v>42006.88490740741</v>
      </c>
      <c r="L2399" s="9">
        <f t="shared" si="149"/>
        <v>41976.88490740741</v>
      </c>
      <c r="M2399" t="b">
        <v>0</v>
      </c>
      <c r="N2399">
        <v>0</v>
      </c>
      <c r="O2399" t="b">
        <v>0</v>
      </c>
      <c r="P2399" t="s">
        <v>8271</v>
      </c>
      <c r="Q2399" t="s">
        <v>8318</v>
      </c>
      <c r="R2399" t="s">
        <v>8319</v>
      </c>
      <c r="S2399" s="5">
        <f t="shared" si="150"/>
        <v>0</v>
      </c>
      <c r="T2399" s="4" t="e">
        <f t="shared" si="151"/>
        <v>#DIV/0!</v>
      </c>
    </row>
    <row r="2400" spans="1:20" ht="60" x14ac:dyDescent="0.25">
      <c r="A2400" s="3">
        <v>2398</v>
      </c>
      <c r="B2400" s="1" t="s">
        <v>2399</v>
      </c>
      <c r="C2400" s="1" t="s">
        <v>6507</v>
      </c>
      <c r="D2400">
        <v>4000</v>
      </c>
      <c r="E2400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s="9">
        <f t="shared" si="148"/>
        <v>42187.916481481487</v>
      </c>
      <c r="L2400" s="9">
        <f t="shared" si="149"/>
        <v>42157.916481481487</v>
      </c>
      <c r="M2400" t="b">
        <v>0</v>
      </c>
      <c r="N2400">
        <v>0</v>
      </c>
      <c r="O2400" t="b">
        <v>0</v>
      </c>
      <c r="P2400" t="s">
        <v>8271</v>
      </c>
      <c r="Q2400" t="s">
        <v>8318</v>
      </c>
      <c r="R2400" t="s">
        <v>8319</v>
      </c>
      <c r="S2400" s="5">
        <f t="shared" si="150"/>
        <v>0</v>
      </c>
      <c r="T2400" s="4" t="e">
        <f t="shared" si="151"/>
        <v>#DIV/0!</v>
      </c>
    </row>
    <row r="2401" spans="1:20" ht="45" x14ac:dyDescent="0.25">
      <c r="A2401" s="3">
        <v>2399</v>
      </c>
      <c r="B2401" s="1" t="s">
        <v>2400</v>
      </c>
      <c r="C2401" s="1" t="s">
        <v>6508</v>
      </c>
      <c r="D2401">
        <v>13000</v>
      </c>
      <c r="E2401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s="9">
        <f t="shared" si="148"/>
        <v>41991.853078703702</v>
      </c>
      <c r="L2401" s="9">
        <f t="shared" si="149"/>
        <v>41956.853078703702</v>
      </c>
      <c r="M2401" t="b">
        <v>0</v>
      </c>
      <c r="N2401">
        <v>0</v>
      </c>
      <c r="O2401" t="b">
        <v>0</v>
      </c>
      <c r="P2401" t="s">
        <v>8271</v>
      </c>
      <c r="Q2401" t="s">
        <v>8318</v>
      </c>
      <c r="R2401" t="s">
        <v>8319</v>
      </c>
      <c r="S2401" s="5">
        <f t="shared" si="150"/>
        <v>0</v>
      </c>
      <c r="T2401" s="4" t="e">
        <f t="shared" si="151"/>
        <v>#DIV/0!</v>
      </c>
    </row>
    <row r="2402" spans="1:20" ht="60" x14ac:dyDescent="0.25">
      <c r="A2402" s="3">
        <v>2400</v>
      </c>
      <c r="B2402" s="1" t="s">
        <v>2401</v>
      </c>
      <c r="C2402" s="1" t="s">
        <v>6509</v>
      </c>
      <c r="D2402">
        <v>50000</v>
      </c>
      <c r="E2402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s="9">
        <f t="shared" si="148"/>
        <v>42474.268101851849</v>
      </c>
      <c r="L2402" s="9">
        <f t="shared" si="149"/>
        <v>42444.268101851849</v>
      </c>
      <c r="M2402" t="b">
        <v>0</v>
      </c>
      <c r="N2402">
        <v>0</v>
      </c>
      <c r="O2402" t="b">
        <v>0</v>
      </c>
      <c r="P2402" t="s">
        <v>8271</v>
      </c>
      <c r="Q2402" t="s">
        <v>8318</v>
      </c>
      <c r="R2402" t="s">
        <v>8319</v>
      </c>
      <c r="S2402" s="5">
        <f t="shared" si="150"/>
        <v>0</v>
      </c>
      <c r="T2402" s="4" t="e">
        <f t="shared" si="151"/>
        <v>#DIV/0!</v>
      </c>
    </row>
    <row r="2403" spans="1:20" ht="60" x14ac:dyDescent="0.25">
      <c r="A2403" s="3">
        <v>2401</v>
      </c>
      <c r="B2403" s="1" t="s">
        <v>2402</v>
      </c>
      <c r="C2403" s="1" t="s">
        <v>6510</v>
      </c>
      <c r="D2403">
        <v>28000</v>
      </c>
      <c r="E2403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s="9">
        <f t="shared" si="148"/>
        <v>42434.822870370372</v>
      </c>
      <c r="L2403" s="9">
        <f t="shared" si="149"/>
        <v>42374.822870370372</v>
      </c>
      <c r="M2403" t="b">
        <v>0</v>
      </c>
      <c r="N2403">
        <v>9</v>
      </c>
      <c r="O2403" t="b">
        <v>0</v>
      </c>
      <c r="P2403" t="s">
        <v>8283</v>
      </c>
      <c r="Q2403" t="s">
        <v>8335</v>
      </c>
      <c r="R2403" t="s">
        <v>8336</v>
      </c>
      <c r="S2403" s="5">
        <f t="shared" si="150"/>
        <v>0.71785714285714286</v>
      </c>
      <c r="T2403" s="4">
        <f t="shared" si="151"/>
        <v>22.333333333333332</v>
      </c>
    </row>
    <row r="2404" spans="1:20" ht="30" x14ac:dyDescent="0.25">
      <c r="A2404" s="3">
        <v>2402</v>
      </c>
      <c r="B2404" s="1" t="s">
        <v>2403</v>
      </c>
      <c r="C2404" s="1" t="s">
        <v>6511</v>
      </c>
      <c r="D2404">
        <v>12000</v>
      </c>
      <c r="E240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s="9">
        <f t="shared" si="148"/>
        <v>42137.679756944446</v>
      </c>
      <c r="L2404" s="9">
        <f t="shared" si="149"/>
        <v>42107.679756944446</v>
      </c>
      <c r="M2404" t="b">
        <v>0</v>
      </c>
      <c r="N2404">
        <v>1</v>
      </c>
      <c r="O2404" t="b">
        <v>0</v>
      </c>
      <c r="P2404" t="s">
        <v>8283</v>
      </c>
      <c r="Q2404" t="s">
        <v>8335</v>
      </c>
      <c r="R2404" t="s">
        <v>8336</v>
      </c>
      <c r="S2404" s="5">
        <f t="shared" si="150"/>
        <v>0.43333333333333329</v>
      </c>
      <c r="T2404" s="4">
        <f t="shared" si="151"/>
        <v>52</v>
      </c>
    </row>
    <row r="2405" spans="1:20" ht="45" x14ac:dyDescent="0.25">
      <c r="A2405" s="3">
        <v>2403</v>
      </c>
      <c r="B2405" s="1" t="s">
        <v>2404</v>
      </c>
      <c r="C2405" s="1" t="s">
        <v>6512</v>
      </c>
      <c r="D2405">
        <v>1200</v>
      </c>
      <c r="E240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s="9">
        <f t="shared" si="148"/>
        <v>42459.840949074074</v>
      </c>
      <c r="L2405" s="9">
        <f t="shared" si="149"/>
        <v>42399.882615740738</v>
      </c>
      <c r="M2405" t="b">
        <v>0</v>
      </c>
      <c r="N2405">
        <v>12</v>
      </c>
      <c r="O2405" t="b">
        <v>0</v>
      </c>
      <c r="P2405" t="s">
        <v>8283</v>
      </c>
      <c r="Q2405" t="s">
        <v>8335</v>
      </c>
      <c r="R2405" t="s">
        <v>8336</v>
      </c>
      <c r="S2405" s="5">
        <f t="shared" si="150"/>
        <v>16.833333333333332</v>
      </c>
      <c r="T2405" s="4">
        <f t="shared" si="151"/>
        <v>16.833333333333332</v>
      </c>
    </row>
    <row r="2406" spans="1:20" ht="60" x14ac:dyDescent="0.25">
      <c r="A2406" s="3">
        <v>2404</v>
      </c>
      <c r="B2406" s="1" t="s">
        <v>2405</v>
      </c>
      <c r="C2406" s="1" t="s">
        <v>6513</v>
      </c>
      <c r="D2406">
        <v>15000</v>
      </c>
      <c r="E240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s="9">
        <f t="shared" si="148"/>
        <v>42372.03943287037</v>
      </c>
      <c r="L2406" s="9">
        <f t="shared" si="149"/>
        <v>42342.03943287037</v>
      </c>
      <c r="M2406" t="b">
        <v>0</v>
      </c>
      <c r="N2406">
        <v>0</v>
      </c>
      <c r="O2406" t="b">
        <v>0</v>
      </c>
      <c r="P2406" t="s">
        <v>8283</v>
      </c>
      <c r="Q2406" t="s">
        <v>8335</v>
      </c>
      <c r="R2406" t="s">
        <v>8336</v>
      </c>
      <c r="S2406" s="5">
        <f t="shared" si="150"/>
        <v>0</v>
      </c>
      <c r="T2406" s="4" t="e">
        <f t="shared" si="151"/>
        <v>#DIV/0!</v>
      </c>
    </row>
    <row r="2407" spans="1:20" ht="45" x14ac:dyDescent="0.25">
      <c r="A2407" s="3">
        <v>2405</v>
      </c>
      <c r="B2407" s="1" t="s">
        <v>2406</v>
      </c>
      <c r="C2407" s="1" t="s">
        <v>6514</v>
      </c>
      <c r="D2407">
        <v>5000</v>
      </c>
      <c r="E240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s="9">
        <f t="shared" si="148"/>
        <v>42616.585358796292</v>
      </c>
      <c r="L2407" s="9">
        <f t="shared" si="149"/>
        <v>42595.585358796292</v>
      </c>
      <c r="M2407" t="b">
        <v>0</v>
      </c>
      <c r="N2407">
        <v>20</v>
      </c>
      <c r="O2407" t="b">
        <v>0</v>
      </c>
      <c r="P2407" t="s">
        <v>8283</v>
      </c>
      <c r="Q2407" t="s">
        <v>8335</v>
      </c>
      <c r="R2407" t="s">
        <v>8336</v>
      </c>
      <c r="S2407" s="5">
        <f t="shared" si="150"/>
        <v>22.52</v>
      </c>
      <c r="T2407" s="4">
        <f t="shared" si="151"/>
        <v>56.3</v>
      </c>
    </row>
    <row r="2408" spans="1:20" ht="45" x14ac:dyDescent="0.25">
      <c r="A2408" s="3">
        <v>2406</v>
      </c>
      <c r="B2408" s="1" t="s">
        <v>2407</v>
      </c>
      <c r="C2408" s="1" t="s">
        <v>6515</v>
      </c>
      <c r="D2408">
        <v>3250</v>
      </c>
      <c r="E240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s="9">
        <f t="shared" si="148"/>
        <v>42023.110995370371</v>
      </c>
      <c r="L2408" s="9">
        <f t="shared" si="149"/>
        <v>41983.110995370371</v>
      </c>
      <c r="M2408" t="b">
        <v>0</v>
      </c>
      <c r="N2408">
        <v>16</v>
      </c>
      <c r="O2408" t="b">
        <v>0</v>
      </c>
      <c r="P2408" t="s">
        <v>8283</v>
      </c>
      <c r="Q2408" t="s">
        <v>8335</v>
      </c>
      <c r="R2408" t="s">
        <v>8336</v>
      </c>
      <c r="S2408" s="5">
        <f t="shared" si="150"/>
        <v>41.384615384615387</v>
      </c>
      <c r="T2408" s="4">
        <f t="shared" si="151"/>
        <v>84.0625</v>
      </c>
    </row>
    <row r="2409" spans="1:20" ht="60" x14ac:dyDescent="0.25">
      <c r="A2409" s="3">
        <v>2407</v>
      </c>
      <c r="B2409" s="1" t="s">
        <v>2408</v>
      </c>
      <c r="C2409" s="1" t="s">
        <v>6516</v>
      </c>
      <c r="D2409">
        <v>22000</v>
      </c>
      <c r="E2409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s="9">
        <f t="shared" si="148"/>
        <v>42105.25</v>
      </c>
      <c r="L2409" s="9">
        <f t="shared" si="149"/>
        <v>42082.575555555552</v>
      </c>
      <c r="M2409" t="b">
        <v>0</v>
      </c>
      <c r="N2409">
        <v>33</v>
      </c>
      <c r="O2409" t="b">
        <v>0</v>
      </c>
      <c r="P2409" t="s">
        <v>8283</v>
      </c>
      <c r="Q2409" t="s">
        <v>8335</v>
      </c>
      <c r="R2409" t="s">
        <v>8336</v>
      </c>
      <c r="S2409" s="5">
        <f t="shared" si="150"/>
        <v>25.259090909090908</v>
      </c>
      <c r="T2409" s="4">
        <f t="shared" si="151"/>
        <v>168.39393939393941</v>
      </c>
    </row>
    <row r="2410" spans="1:20" ht="45" x14ac:dyDescent="0.25">
      <c r="A2410" s="3">
        <v>2408</v>
      </c>
      <c r="B2410" s="1" t="s">
        <v>2409</v>
      </c>
      <c r="C2410" s="1" t="s">
        <v>6517</v>
      </c>
      <c r="D2410">
        <v>15000</v>
      </c>
      <c r="E2410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s="9">
        <f t="shared" si="148"/>
        <v>41949.182372685187</v>
      </c>
      <c r="L2410" s="9">
        <f t="shared" si="149"/>
        <v>41919.140706018516</v>
      </c>
      <c r="M2410" t="b">
        <v>0</v>
      </c>
      <c r="N2410">
        <v>2</v>
      </c>
      <c r="O2410" t="b">
        <v>0</v>
      </c>
      <c r="P2410" t="s">
        <v>8283</v>
      </c>
      <c r="Q2410" t="s">
        <v>8335</v>
      </c>
      <c r="R2410" t="s">
        <v>8336</v>
      </c>
      <c r="S2410" s="5">
        <f t="shared" si="150"/>
        <v>0.2</v>
      </c>
      <c r="T2410" s="4">
        <f t="shared" si="151"/>
        <v>15</v>
      </c>
    </row>
    <row r="2411" spans="1:20" ht="45" x14ac:dyDescent="0.25">
      <c r="A2411" s="3">
        <v>2409</v>
      </c>
      <c r="B2411" s="1" t="s">
        <v>2410</v>
      </c>
      <c r="C2411" s="1" t="s">
        <v>6518</v>
      </c>
      <c r="D2411">
        <v>25000</v>
      </c>
      <c r="E2411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s="9">
        <f t="shared" si="148"/>
        <v>42234.875868055555</v>
      </c>
      <c r="L2411" s="9">
        <f t="shared" si="149"/>
        <v>42204.875868055555</v>
      </c>
      <c r="M2411" t="b">
        <v>0</v>
      </c>
      <c r="N2411">
        <v>6</v>
      </c>
      <c r="O2411" t="b">
        <v>0</v>
      </c>
      <c r="P2411" t="s">
        <v>8283</v>
      </c>
      <c r="Q2411" t="s">
        <v>8335</v>
      </c>
      <c r="R2411" t="s">
        <v>8336</v>
      </c>
      <c r="S2411" s="5">
        <f t="shared" si="150"/>
        <v>1.8399999999999999</v>
      </c>
      <c r="T2411" s="4">
        <f t="shared" si="151"/>
        <v>76.666666666666671</v>
      </c>
    </row>
    <row r="2412" spans="1:20" ht="60" x14ac:dyDescent="0.25">
      <c r="A2412" s="3">
        <v>2410</v>
      </c>
      <c r="B2412" s="1" t="s">
        <v>2411</v>
      </c>
      <c r="C2412" s="1" t="s">
        <v>6519</v>
      </c>
      <c r="D2412">
        <v>15000</v>
      </c>
      <c r="E2412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s="9">
        <f t="shared" si="148"/>
        <v>42254.408275462964</v>
      </c>
      <c r="L2412" s="9">
        <f t="shared" si="149"/>
        <v>42224.408275462964</v>
      </c>
      <c r="M2412" t="b">
        <v>0</v>
      </c>
      <c r="N2412">
        <v>0</v>
      </c>
      <c r="O2412" t="b">
        <v>0</v>
      </c>
      <c r="P2412" t="s">
        <v>8283</v>
      </c>
      <c r="Q2412" t="s">
        <v>8335</v>
      </c>
      <c r="R2412" t="s">
        <v>8336</v>
      </c>
      <c r="S2412" s="5">
        <f t="shared" si="150"/>
        <v>0</v>
      </c>
      <c r="T2412" s="4" t="e">
        <f t="shared" si="151"/>
        <v>#DIV/0!</v>
      </c>
    </row>
    <row r="2413" spans="1:20" ht="60" x14ac:dyDescent="0.25">
      <c r="A2413" s="3">
        <v>2411</v>
      </c>
      <c r="B2413" s="1" t="s">
        <v>2412</v>
      </c>
      <c r="C2413" s="1" t="s">
        <v>6520</v>
      </c>
      <c r="D2413">
        <v>25000</v>
      </c>
      <c r="E2413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s="9">
        <f t="shared" si="148"/>
        <v>42241.732430555552</v>
      </c>
      <c r="L2413" s="9">
        <f t="shared" si="149"/>
        <v>42211.732430555552</v>
      </c>
      <c r="M2413" t="b">
        <v>0</v>
      </c>
      <c r="N2413">
        <v>3</v>
      </c>
      <c r="O2413" t="b">
        <v>0</v>
      </c>
      <c r="P2413" t="s">
        <v>8283</v>
      </c>
      <c r="Q2413" t="s">
        <v>8335</v>
      </c>
      <c r="R2413" t="s">
        <v>8336</v>
      </c>
      <c r="S2413" s="5">
        <f t="shared" si="150"/>
        <v>0.60399999999999998</v>
      </c>
      <c r="T2413" s="4">
        <f t="shared" si="151"/>
        <v>50.333333333333336</v>
      </c>
    </row>
    <row r="2414" spans="1:20" ht="60" x14ac:dyDescent="0.25">
      <c r="A2414" s="3">
        <v>2412</v>
      </c>
      <c r="B2414" s="1" t="s">
        <v>2413</v>
      </c>
      <c r="C2414" s="1" t="s">
        <v>6521</v>
      </c>
      <c r="D2414">
        <v>8000</v>
      </c>
      <c r="E241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s="9">
        <f t="shared" si="148"/>
        <v>42700.778622685189</v>
      </c>
      <c r="L2414" s="9">
        <f t="shared" si="149"/>
        <v>42655.736956018518</v>
      </c>
      <c r="M2414" t="b">
        <v>0</v>
      </c>
      <c r="N2414">
        <v>0</v>
      </c>
      <c r="O2414" t="b">
        <v>0</v>
      </c>
      <c r="P2414" t="s">
        <v>8283</v>
      </c>
      <c r="Q2414" t="s">
        <v>8335</v>
      </c>
      <c r="R2414" t="s">
        <v>8336</v>
      </c>
      <c r="S2414" s="5">
        <f t="shared" si="150"/>
        <v>0</v>
      </c>
      <c r="T2414" s="4" t="e">
        <f t="shared" si="151"/>
        <v>#DIV/0!</v>
      </c>
    </row>
    <row r="2415" spans="1:20" ht="45" x14ac:dyDescent="0.25">
      <c r="A2415" s="3">
        <v>2413</v>
      </c>
      <c r="B2415" s="1" t="s">
        <v>2414</v>
      </c>
      <c r="C2415" s="1" t="s">
        <v>6522</v>
      </c>
      <c r="D2415">
        <v>3000</v>
      </c>
      <c r="E241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s="9">
        <f t="shared" si="148"/>
        <v>41790.979166666664</v>
      </c>
      <c r="L2415" s="9">
        <f t="shared" si="149"/>
        <v>41760.10974537037</v>
      </c>
      <c r="M2415" t="b">
        <v>0</v>
      </c>
      <c r="N2415">
        <v>3</v>
      </c>
      <c r="O2415" t="b">
        <v>0</v>
      </c>
      <c r="P2415" t="s">
        <v>8283</v>
      </c>
      <c r="Q2415" t="s">
        <v>8335</v>
      </c>
      <c r="R2415" t="s">
        <v>8336</v>
      </c>
      <c r="S2415" s="5">
        <f t="shared" si="150"/>
        <v>0.83333333333333337</v>
      </c>
      <c r="T2415" s="4">
        <f t="shared" si="151"/>
        <v>8.3333333333333339</v>
      </c>
    </row>
    <row r="2416" spans="1:20" ht="60" x14ac:dyDescent="0.25">
      <c r="A2416" s="3">
        <v>2414</v>
      </c>
      <c r="B2416" s="1" t="s">
        <v>2415</v>
      </c>
      <c r="C2416" s="1" t="s">
        <v>6523</v>
      </c>
      <c r="D2416">
        <v>15000</v>
      </c>
      <c r="E241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s="9">
        <f t="shared" si="148"/>
        <v>42238.165972222225</v>
      </c>
      <c r="L2416" s="9">
        <f t="shared" si="149"/>
        <v>42198.695138888885</v>
      </c>
      <c r="M2416" t="b">
        <v>0</v>
      </c>
      <c r="N2416">
        <v>13</v>
      </c>
      <c r="O2416" t="b">
        <v>0</v>
      </c>
      <c r="P2416" t="s">
        <v>8283</v>
      </c>
      <c r="Q2416" t="s">
        <v>8335</v>
      </c>
      <c r="R2416" t="s">
        <v>8336</v>
      </c>
      <c r="S2416" s="5">
        <f t="shared" si="150"/>
        <v>3.0666666666666664</v>
      </c>
      <c r="T2416" s="4">
        <f t="shared" si="151"/>
        <v>35.384615384615387</v>
      </c>
    </row>
    <row r="2417" spans="1:20" ht="45" x14ac:dyDescent="0.25">
      <c r="A2417" s="3">
        <v>2415</v>
      </c>
      <c r="B2417" s="1" t="s">
        <v>2416</v>
      </c>
      <c r="C2417" s="1" t="s">
        <v>6524</v>
      </c>
      <c r="D2417">
        <v>60000</v>
      </c>
      <c r="E241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s="9">
        <f t="shared" si="148"/>
        <v>42566.862800925926</v>
      </c>
      <c r="L2417" s="9">
        <f t="shared" si="149"/>
        <v>42536.862800925926</v>
      </c>
      <c r="M2417" t="b">
        <v>0</v>
      </c>
      <c r="N2417">
        <v>6</v>
      </c>
      <c r="O2417" t="b">
        <v>0</v>
      </c>
      <c r="P2417" t="s">
        <v>8283</v>
      </c>
      <c r="Q2417" t="s">
        <v>8335</v>
      </c>
      <c r="R2417" t="s">
        <v>8336</v>
      </c>
      <c r="S2417" s="5">
        <f t="shared" si="150"/>
        <v>0.55833333333333335</v>
      </c>
      <c r="T2417" s="4">
        <f t="shared" si="151"/>
        <v>55.833333333333336</v>
      </c>
    </row>
    <row r="2418" spans="1:20" ht="60" x14ac:dyDescent="0.25">
      <c r="A2418" s="3">
        <v>2416</v>
      </c>
      <c r="B2418" s="1" t="s">
        <v>2417</v>
      </c>
      <c r="C2418" s="1" t="s">
        <v>6525</v>
      </c>
      <c r="D2418">
        <v>20000</v>
      </c>
      <c r="E241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s="9">
        <f t="shared" si="148"/>
        <v>42077.625</v>
      </c>
      <c r="L2418" s="9">
        <f t="shared" si="149"/>
        <v>42019.737766203703</v>
      </c>
      <c r="M2418" t="b">
        <v>0</v>
      </c>
      <c r="N2418">
        <v>1</v>
      </c>
      <c r="O2418" t="b">
        <v>0</v>
      </c>
      <c r="P2418" t="s">
        <v>8283</v>
      </c>
      <c r="Q2418" t="s">
        <v>8335</v>
      </c>
      <c r="R2418" t="s">
        <v>8336</v>
      </c>
      <c r="S2418" s="5">
        <f t="shared" si="150"/>
        <v>2.5000000000000001E-2</v>
      </c>
      <c r="T2418" s="4">
        <f t="shared" si="151"/>
        <v>5</v>
      </c>
    </row>
    <row r="2419" spans="1:20" ht="60" x14ac:dyDescent="0.25">
      <c r="A2419" s="3">
        <v>2417</v>
      </c>
      <c r="B2419" s="1" t="s">
        <v>2418</v>
      </c>
      <c r="C2419" s="1" t="s">
        <v>6526</v>
      </c>
      <c r="D2419">
        <v>1000</v>
      </c>
      <c r="E2419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s="9">
        <f t="shared" si="148"/>
        <v>41861.884108796294</v>
      </c>
      <c r="L2419" s="9">
        <f t="shared" si="149"/>
        <v>41831.884108796294</v>
      </c>
      <c r="M2419" t="b">
        <v>0</v>
      </c>
      <c r="N2419">
        <v>0</v>
      </c>
      <c r="O2419" t="b">
        <v>0</v>
      </c>
      <c r="P2419" t="s">
        <v>8283</v>
      </c>
      <c r="Q2419" t="s">
        <v>8335</v>
      </c>
      <c r="R2419" t="s">
        <v>8336</v>
      </c>
      <c r="S2419" s="5">
        <f t="shared" si="150"/>
        <v>0</v>
      </c>
      <c r="T2419" s="4" t="e">
        <f t="shared" si="151"/>
        <v>#DIV/0!</v>
      </c>
    </row>
    <row r="2420" spans="1:20" ht="15.75" x14ac:dyDescent="0.25">
      <c r="A2420" s="3">
        <v>2418</v>
      </c>
      <c r="B2420" s="1" t="s">
        <v>2419</v>
      </c>
      <c r="C2420" s="1" t="s">
        <v>6527</v>
      </c>
      <c r="D2420">
        <v>25000</v>
      </c>
      <c r="E2420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s="9">
        <f t="shared" si="148"/>
        <v>42087.815324074079</v>
      </c>
      <c r="L2420" s="9">
        <f t="shared" si="149"/>
        <v>42027.856990740736</v>
      </c>
      <c r="M2420" t="b">
        <v>0</v>
      </c>
      <c r="N2420">
        <v>5</v>
      </c>
      <c r="O2420" t="b">
        <v>0</v>
      </c>
      <c r="P2420" t="s">
        <v>8283</v>
      </c>
      <c r="Q2420" t="s">
        <v>8335</v>
      </c>
      <c r="R2420" t="s">
        <v>8336</v>
      </c>
      <c r="S2420" s="5">
        <f t="shared" si="150"/>
        <v>0.02</v>
      </c>
      <c r="T2420" s="4">
        <f t="shared" si="151"/>
        <v>1</v>
      </c>
    </row>
    <row r="2421" spans="1:20" ht="60" x14ac:dyDescent="0.25">
      <c r="A2421" s="3">
        <v>2419</v>
      </c>
      <c r="B2421" s="1" t="s">
        <v>2420</v>
      </c>
      <c r="C2421" s="1" t="s">
        <v>6528</v>
      </c>
      <c r="D2421">
        <v>3000</v>
      </c>
      <c r="E2421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s="9">
        <f t="shared" si="148"/>
        <v>42053.738298611104</v>
      </c>
      <c r="L2421" s="9">
        <f t="shared" si="149"/>
        <v>41993.738298611104</v>
      </c>
      <c r="M2421" t="b">
        <v>0</v>
      </c>
      <c r="N2421">
        <v>0</v>
      </c>
      <c r="O2421" t="b">
        <v>0</v>
      </c>
      <c r="P2421" t="s">
        <v>8283</v>
      </c>
      <c r="Q2421" t="s">
        <v>8335</v>
      </c>
      <c r="R2421" t="s">
        <v>8336</v>
      </c>
      <c r="S2421" s="5">
        <f t="shared" si="150"/>
        <v>0</v>
      </c>
      <c r="T2421" s="4" t="e">
        <f t="shared" si="151"/>
        <v>#DIV/0!</v>
      </c>
    </row>
    <row r="2422" spans="1:20" ht="45" x14ac:dyDescent="0.25">
      <c r="A2422" s="3">
        <v>2420</v>
      </c>
      <c r="B2422" s="1" t="s">
        <v>2421</v>
      </c>
      <c r="C2422" s="1" t="s">
        <v>6529</v>
      </c>
      <c r="D2422">
        <v>16870</v>
      </c>
      <c r="E2422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s="9">
        <f t="shared" si="148"/>
        <v>41953.070543981477</v>
      </c>
      <c r="L2422" s="9">
        <f t="shared" si="149"/>
        <v>41893.028877314813</v>
      </c>
      <c r="M2422" t="b">
        <v>0</v>
      </c>
      <c r="N2422">
        <v>36</v>
      </c>
      <c r="O2422" t="b">
        <v>0</v>
      </c>
      <c r="P2422" t="s">
        <v>8283</v>
      </c>
      <c r="Q2422" t="s">
        <v>8335</v>
      </c>
      <c r="R2422" t="s">
        <v>8336</v>
      </c>
      <c r="S2422" s="5">
        <f t="shared" si="150"/>
        <v>14.825133372851216</v>
      </c>
      <c r="T2422" s="4">
        <f t="shared" si="151"/>
        <v>69.472222222222229</v>
      </c>
    </row>
    <row r="2423" spans="1:20" ht="30" x14ac:dyDescent="0.25">
      <c r="A2423" s="3">
        <v>2421</v>
      </c>
      <c r="B2423" s="1" t="s">
        <v>2422</v>
      </c>
      <c r="C2423" s="1" t="s">
        <v>6530</v>
      </c>
      <c r="D2423">
        <v>6000</v>
      </c>
      <c r="E2423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s="9">
        <f t="shared" si="148"/>
        <v>42056.687453703707</v>
      </c>
      <c r="L2423" s="9">
        <f t="shared" si="149"/>
        <v>42026.687453703707</v>
      </c>
      <c r="M2423" t="b">
        <v>0</v>
      </c>
      <c r="N2423">
        <v>1</v>
      </c>
      <c r="O2423" t="b">
        <v>0</v>
      </c>
      <c r="P2423" t="s">
        <v>8283</v>
      </c>
      <c r="Q2423" t="s">
        <v>8335</v>
      </c>
      <c r="R2423" t="s">
        <v>8336</v>
      </c>
      <c r="S2423" s="5">
        <f t="shared" si="150"/>
        <v>1.6666666666666666E-2</v>
      </c>
      <c r="T2423" s="4">
        <f t="shared" si="151"/>
        <v>1</v>
      </c>
    </row>
    <row r="2424" spans="1:20" ht="30" x14ac:dyDescent="0.25">
      <c r="A2424" s="3">
        <v>2422</v>
      </c>
      <c r="B2424" s="1" t="s">
        <v>2423</v>
      </c>
      <c r="C2424" s="1" t="s">
        <v>6531</v>
      </c>
      <c r="D2424">
        <v>500</v>
      </c>
      <c r="E242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s="9">
        <f t="shared" si="148"/>
        <v>42074.683287037042</v>
      </c>
      <c r="L2424" s="9">
        <f t="shared" si="149"/>
        <v>42044.724953703699</v>
      </c>
      <c r="M2424" t="b">
        <v>0</v>
      </c>
      <c r="N2424">
        <v>1</v>
      </c>
      <c r="O2424" t="b">
        <v>0</v>
      </c>
      <c r="P2424" t="s">
        <v>8283</v>
      </c>
      <c r="Q2424" t="s">
        <v>8335</v>
      </c>
      <c r="R2424" t="s">
        <v>8336</v>
      </c>
      <c r="S2424" s="5">
        <f t="shared" si="150"/>
        <v>0.2</v>
      </c>
      <c r="T2424" s="4">
        <f t="shared" si="151"/>
        <v>1</v>
      </c>
    </row>
    <row r="2425" spans="1:20" ht="45" x14ac:dyDescent="0.25">
      <c r="A2425" s="3">
        <v>2423</v>
      </c>
      <c r="B2425" s="1" t="s">
        <v>2424</v>
      </c>
      <c r="C2425" s="1" t="s">
        <v>6532</v>
      </c>
      <c r="D2425">
        <v>60000</v>
      </c>
      <c r="E242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s="9">
        <f t="shared" si="148"/>
        <v>42004.704745370371</v>
      </c>
      <c r="L2425" s="9">
        <f t="shared" si="149"/>
        <v>41974.704745370371</v>
      </c>
      <c r="M2425" t="b">
        <v>0</v>
      </c>
      <c r="N2425">
        <v>1</v>
      </c>
      <c r="O2425" t="b">
        <v>0</v>
      </c>
      <c r="P2425" t="s">
        <v>8283</v>
      </c>
      <c r="Q2425" t="s">
        <v>8335</v>
      </c>
      <c r="R2425" t="s">
        <v>8336</v>
      </c>
      <c r="S2425" s="5">
        <f t="shared" si="150"/>
        <v>1.3333333333333334E-2</v>
      </c>
      <c r="T2425" s="4">
        <f t="shared" si="151"/>
        <v>8</v>
      </c>
    </row>
    <row r="2426" spans="1:20" ht="30" x14ac:dyDescent="0.25">
      <c r="A2426" s="3">
        <v>2424</v>
      </c>
      <c r="B2426" s="1" t="s">
        <v>2425</v>
      </c>
      <c r="C2426" s="1" t="s">
        <v>6533</v>
      </c>
      <c r="D2426">
        <v>25000</v>
      </c>
      <c r="E242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s="9">
        <f t="shared" si="148"/>
        <v>41939.892453703702</v>
      </c>
      <c r="L2426" s="9">
        <f t="shared" si="149"/>
        <v>41909.892453703702</v>
      </c>
      <c r="M2426" t="b">
        <v>0</v>
      </c>
      <c r="N2426">
        <v>9</v>
      </c>
      <c r="O2426" t="b">
        <v>0</v>
      </c>
      <c r="P2426" t="s">
        <v>8283</v>
      </c>
      <c r="Q2426" t="s">
        <v>8335</v>
      </c>
      <c r="R2426" t="s">
        <v>8336</v>
      </c>
      <c r="S2426" s="5">
        <f t="shared" si="150"/>
        <v>1.24</v>
      </c>
      <c r="T2426" s="4">
        <f t="shared" si="151"/>
        <v>34.444444444444443</v>
      </c>
    </row>
    <row r="2427" spans="1:20" ht="60" x14ac:dyDescent="0.25">
      <c r="A2427" s="3">
        <v>2425</v>
      </c>
      <c r="B2427" s="1" t="s">
        <v>2426</v>
      </c>
      <c r="C2427" s="1" t="s">
        <v>6534</v>
      </c>
      <c r="D2427">
        <v>3500</v>
      </c>
      <c r="E242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s="9">
        <f t="shared" si="148"/>
        <v>42517.919444444444</v>
      </c>
      <c r="L2427" s="9">
        <f t="shared" si="149"/>
        <v>42502.913761574076</v>
      </c>
      <c r="M2427" t="b">
        <v>0</v>
      </c>
      <c r="N2427">
        <v>1</v>
      </c>
      <c r="O2427" t="b">
        <v>0</v>
      </c>
      <c r="P2427" t="s">
        <v>8283</v>
      </c>
      <c r="Q2427" t="s">
        <v>8335</v>
      </c>
      <c r="R2427" t="s">
        <v>8336</v>
      </c>
      <c r="S2427" s="5">
        <f t="shared" si="150"/>
        <v>2.8571428571428574E-2</v>
      </c>
      <c r="T2427" s="4">
        <f t="shared" si="151"/>
        <v>1</v>
      </c>
    </row>
    <row r="2428" spans="1:20" ht="45" x14ac:dyDescent="0.25">
      <c r="A2428" s="3">
        <v>2426</v>
      </c>
      <c r="B2428" s="1" t="s">
        <v>2427</v>
      </c>
      <c r="C2428" s="1" t="s">
        <v>6535</v>
      </c>
      <c r="D2428">
        <v>20000</v>
      </c>
      <c r="E242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s="9">
        <f t="shared" si="148"/>
        <v>42224.170046296291</v>
      </c>
      <c r="L2428" s="9">
        <f t="shared" si="149"/>
        <v>42164.170046296291</v>
      </c>
      <c r="M2428" t="b">
        <v>0</v>
      </c>
      <c r="N2428">
        <v>0</v>
      </c>
      <c r="O2428" t="b">
        <v>0</v>
      </c>
      <c r="P2428" t="s">
        <v>8283</v>
      </c>
      <c r="Q2428" t="s">
        <v>8335</v>
      </c>
      <c r="R2428" t="s">
        <v>8336</v>
      </c>
      <c r="S2428" s="5">
        <f t="shared" si="150"/>
        <v>0</v>
      </c>
      <c r="T2428" s="4" t="e">
        <f t="shared" si="151"/>
        <v>#DIV/0!</v>
      </c>
    </row>
    <row r="2429" spans="1:20" ht="30" x14ac:dyDescent="0.25">
      <c r="A2429" s="3">
        <v>2427</v>
      </c>
      <c r="B2429" s="1" t="s">
        <v>2428</v>
      </c>
      <c r="C2429" s="1" t="s">
        <v>6536</v>
      </c>
      <c r="D2429">
        <v>50000</v>
      </c>
      <c r="E2429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s="9">
        <f t="shared" si="148"/>
        <v>42452.277002314819</v>
      </c>
      <c r="L2429" s="9">
        <f t="shared" si="149"/>
        <v>42412.318668981476</v>
      </c>
      <c r="M2429" t="b">
        <v>0</v>
      </c>
      <c r="N2429">
        <v>1</v>
      </c>
      <c r="O2429" t="b">
        <v>0</v>
      </c>
      <c r="P2429" t="s">
        <v>8283</v>
      </c>
      <c r="Q2429" t="s">
        <v>8335</v>
      </c>
      <c r="R2429" t="s">
        <v>8336</v>
      </c>
      <c r="S2429" s="5">
        <f t="shared" si="150"/>
        <v>2E-3</v>
      </c>
      <c r="T2429" s="4">
        <f t="shared" si="151"/>
        <v>1</v>
      </c>
    </row>
    <row r="2430" spans="1:20" ht="45" x14ac:dyDescent="0.25">
      <c r="A2430" s="3">
        <v>2428</v>
      </c>
      <c r="B2430" s="1" t="s">
        <v>2429</v>
      </c>
      <c r="C2430" s="1" t="s">
        <v>6537</v>
      </c>
      <c r="D2430">
        <v>35000</v>
      </c>
      <c r="E2430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s="9">
        <f t="shared" si="148"/>
        <v>42075.742488425924</v>
      </c>
      <c r="L2430" s="9">
        <f t="shared" si="149"/>
        <v>42045.784155092595</v>
      </c>
      <c r="M2430" t="b">
        <v>0</v>
      </c>
      <c r="N2430">
        <v>1</v>
      </c>
      <c r="O2430" t="b">
        <v>0</v>
      </c>
      <c r="P2430" t="s">
        <v>8283</v>
      </c>
      <c r="Q2430" t="s">
        <v>8335</v>
      </c>
      <c r="R2430" t="s">
        <v>8336</v>
      </c>
      <c r="S2430" s="5">
        <f t="shared" si="150"/>
        <v>2.8571428571428571E-3</v>
      </c>
      <c r="T2430" s="4">
        <f t="shared" si="151"/>
        <v>1</v>
      </c>
    </row>
    <row r="2431" spans="1:20" ht="45" x14ac:dyDescent="0.25">
      <c r="A2431" s="3">
        <v>2429</v>
      </c>
      <c r="B2431" s="1" t="s">
        <v>2430</v>
      </c>
      <c r="C2431" s="1" t="s">
        <v>6538</v>
      </c>
      <c r="D2431">
        <v>140000</v>
      </c>
      <c r="E2431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s="9">
        <f t="shared" si="148"/>
        <v>42771.697222222225</v>
      </c>
      <c r="L2431" s="9">
        <f t="shared" si="149"/>
        <v>42734.879236111112</v>
      </c>
      <c r="M2431" t="b">
        <v>0</v>
      </c>
      <c r="N2431">
        <v>4</v>
      </c>
      <c r="O2431" t="b">
        <v>0</v>
      </c>
      <c r="P2431" t="s">
        <v>8283</v>
      </c>
      <c r="Q2431" t="s">
        <v>8335</v>
      </c>
      <c r="R2431" t="s">
        <v>8336</v>
      </c>
      <c r="S2431" s="5">
        <f t="shared" si="150"/>
        <v>1.4321428571428572</v>
      </c>
      <c r="T2431" s="4">
        <f t="shared" si="151"/>
        <v>501.25</v>
      </c>
    </row>
    <row r="2432" spans="1:20" ht="60" x14ac:dyDescent="0.25">
      <c r="A2432" s="3">
        <v>2430</v>
      </c>
      <c r="B2432" s="1" t="s">
        <v>2431</v>
      </c>
      <c r="C2432" s="1" t="s">
        <v>6539</v>
      </c>
      <c r="D2432">
        <v>3000</v>
      </c>
      <c r="E2432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s="9">
        <f t="shared" si="148"/>
        <v>42412.130833333329</v>
      </c>
      <c r="L2432" s="9">
        <f t="shared" si="149"/>
        <v>42382.130833333329</v>
      </c>
      <c r="M2432" t="b">
        <v>0</v>
      </c>
      <c r="N2432">
        <v>2</v>
      </c>
      <c r="O2432" t="b">
        <v>0</v>
      </c>
      <c r="P2432" t="s">
        <v>8283</v>
      </c>
      <c r="Q2432" t="s">
        <v>8335</v>
      </c>
      <c r="R2432" t="s">
        <v>8336</v>
      </c>
      <c r="S2432" s="5">
        <f t="shared" si="150"/>
        <v>0.70000000000000007</v>
      </c>
      <c r="T2432" s="4">
        <f t="shared" si="151"/>
        <v>10.5</v>
      </c>
    </row>
    <row r="2433" spans="1:20" ht="30" x14ac:dyDescent="0.25">
      <c r="A2433" s="3">
        <v>2431</v>
      </c>
      <c r="B2433" s="1" t="s">
        <v>2432</v>
      </c>
      <c r="C2433" s="1" t="s">
        <v>6540</v>
      </c>
      <c r="D2433">
        <v>100000</v>
      </c>
      <c r="E2433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s="9">
        <f t="shared" si="148"/>
        <v>42549.099687499998</v>
      </c>
      <c r="L2433" s="9">
        <f t="shared" si="149"/>
        <v>42489.099687499998</v>
      </c>
      <c r="M2433" t="b">
        <v>0</v>
      </c>
      <c r="N2433">
        <v>2</v>
      </c>
      <c r="O2433" t="b">
        <v>0</v>
      </c>
      <c r="P2433" t="s">
        <v>8283</v>
      </c>
      <c r="Q2433" t="s">
        <v>8335</v>
      </c>
      <c r="R2433" t="s">
        <v>8336</v>
      </c>
      <c r="S2433" s="5">
        <f t="shared" si="150"/>
        <v>2E-3</v>
      </c>
      <c r="T2433" s="4">
        <f t="shared" si="151"/>
        <v>1</v>
      </c>
    </row>
    <row r="2434" spans="1:20" ht="45" x14ac:dyDescent="0.25">
      <c r="A2434" s="3">
        <v>2432</v>
      </c>
      <c r="B2434" s="1" t="s">
        <v>2433</v>
      </c>
      <c r="C2434" s="1" t="s">
        <v>6541</v>
      </c>
      <c r="D2434">
        <v>14000</v>
      </c>
      <c r="E243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s="9">
        <f t="shared" si="148"/>
        <v>42071.218715277777</v>
      </c>
      <c r="L2434" s="9">
        <f t="shared" si="149"/>
        <v>42041.218715277777</v>
      </c>
      <c r="M2434" t="b">
        <v>0</v>
      </c>
      <c r="N2434">
        <v>2</v>
      </c>
      <c r="O2434" t="b">
        <v>0</v>
      </c>
      <c r="P2434" t="s">
        <v>8283</v>
      </c>
      <c r="Q2434" t="s">
        <v>8335</v>
      </c>
      <c r="R2434" t="s">
        <v>8336</v>
      </c>
      <c r="S2434" s="5">
        <f t="shared" si="150"/>
        <v>1.4285714285714287E-2</v>
      </c>
      <c r="T2434" s="4">
        <f t="shared" si="151"/>
        <v>1</v>
      </c>
    </row>
    <row r="2435" spans="1:20" ht="60" x14ac:dyDescent="0.25">
      <c r="A2435" s="3">
        <v>2433</v>
      </c>
      <c r="B2435" s="1" t="s">
        <v>2434</v>
      </c>
      <c r="C2435" s="1" t="s">
        <v>6542</v>
      </c>
      <c r="D2435">
        <v>10000</v>
      </c>
      <c r="E243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s="9">
        <f t="shared" ref="K2435:K2498" si="152">(((I2435/60)/60)/24)+DATE(1970,1,1)</f>
        <v>42427.89980324074</v>
      </c>
      <c r="L2435" s="9">
        <f t="shared" ref="L2435:L2498" si="153">(((J2435/60)/60)/24)+DATE(1970,1,1)</f>
        <v>42397.89980324074</v>
      </c>
      <c r="M2435" t="b">
        <v>0</v>
      </c>
      <c r="N2435">
        <v>0</v>
      </c>
      <c r="O2435" t="b">
        <v>0</v>
      </c>
      <c r="P2435" t="s">
        <v>8283</v>
      </c>
      <c r="Q2435" t="s">
        <v>8335</v>
      </c>
      <c r="R2435" t="s">
        <v>8336</v>
      </c>
      <c r="S2435" s="5">
        <f t="shared" ref="S2435:S2498" si="154">+(E2435/D2435)*100</f>
        <v>0</v>
      </c>
      <c r="T2435" s="4" t="e">
        <f t="shared" ref="T2435:T2498" si="155">+E2435/N2435</f>
        <v>#DIV/0!</v>
      </c>
    </row>
    <row r="2436" spans="1:20" ht="60" x14ac:dyDescent="0.25">
      <c r="A2436" s="3">
        <v>2434</v>
      </c>
      <c r="B2436" s="1" t="s">
        <v>2435</v>
      </c>
      <c r="C2436" s="1" t="s">
        <v>6543</v>
      </c>
      <c r="D2436">
        <v>20000</v>
      </c>
      <c r="E243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s="9">
        <f t="shared" si="152"/>
        <v>42220.18604166666</v>
      </c>
      <c r="L2436" s="9">
        <f t="shared" si="153"/>
        <v>42180.18604166666</v>
      </c>
      <c r="M2436" t="b">
        <v>0</v>
      </c>
      <c r="N2436">
        <v>2</v>
      </c>
      <c r="O2436" t="b">
        <v>0</v>
      </c>
      <c r="P2436" t="s">
        <v>8283</v>
      </c>
      <c r="Q2436" t="s">
        <v>8335</v>
      </c>
      <c r="R2436" t="s">
        <v>8336</v>
      </c>
      <c r="S2436" s="5">
        <f t="shared" si="154"/>
        <v>0.13</v>
      </c>
      <c r="T2436" s="4">
        <f t="shared" si="155"/>
        <v>13</v>
      </c>
    </row>
    <row r="2437" spans="1:20" ht="45" x14ac:dyDescent="0.25">
      <c r="A2437" s="3">
        <v>2435</v>
      </c>
      <c r="B2437" s="1" t="s">
        <v>2436</v>
      </c>
      <c r="C2437" s="1" t="s">
        <v>6544</v>
      </c>
      <c r="D2437">
        <v>250000</v>
      </c>
      <c r="E243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s="9">
        <f t="shared" si="152"/>
        <v>42282.277615740735</v>
      </c>
      <c r="L2437" s="9">
        <f t="shared" si="153"/>
        <v>42252.277615740735</v>
      </c>
      <c r="M2437" t="b">
        <v>0</v>
      </c>
      <c r="N2437">
        <v>4</v>
      </c>
      <c r="O2437" t="b">
        <v>0</v>
      </c>
      <c r="P2437" t="s">
        <v>8283</v>
      </c>
      <c r="Q2437" t="s">
        <v>8335</v>
      </c>
      <c r="R2437" t="s">
        <v>8336</v>
      </c>
      <c r="S2437" s="5">
        <f t="shared" si="154"/>
        <v>0.48960000000000004</v>
      </c>
      <c r="T2437" s="4">
        <f t="shared" si="155"/>
        <v>306</v>
      </c>
    </row>
    <row r="2438" spans="1:20" ht="60" x14ac:dyDescent="0.25">
      <c r="A2438" s="3">
        <v>2436</v>
      </c>
      <c r="B2438" s="1" t="s">
        <v>2437</v>
      </c>
      <c r="C2438" s="1" t="s">
        <v>6545</v>
      </c>
      <c r="D2438">
        <v>117000</v>
      </c>
      <c r="E243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s="9">
        <f t="shared" si="152"/>
        <v>42398.615393518514</v>
      </c>
      <c r="L2438" s="9">
        <f t="shared" si="153"/>
        <v>42338.615393518514</v>
      </c>
      <c r="M2438" t="b">
        <v>0</v>
      </c>
      <c r="N2438">
        <v>2</v>
      </c>
      <c r="O2438" t="b">
        <v>0</v>
      </c>
      <c r="P2438" t="s">
        <v>8283</v>
      </c>
      <c r="Q2438" t="s">
        <v>8335</v>
      </c>
      <c r="R2438" t="s">
        <v>8336</v>
      </c>
      <c r="S2438" s="5">
        <f t="shared" si="154"/>
        <v>3.8461538461538464E-2</v>
      </c>
      <c r="T2438" s="4">
        <f t="shared" si="155"/>
        <v>22.5</v>
      </c>
    </row>
    <row r="2439" spans="1:20" ht="45" x14ac:dyDescent="0.25">
      <c r="A2439" s="3">
        <v>2437</v>
      </c>
      <c r="B2439" s="1" t="s">
        <v>2438</v>
      </c>
      <c r="C2439" s="1" t="s">
        <v>6546</v>
      </c>
      <c r="D2439">
        <v>8000</v>
      </c>
      <c r="E2439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s="9">
        <f t="shared" si="152"/>
        <v>42080.75</v>
      </c>
      <c r="L2439" s="9">
        <f t="shared" si="153"/>
        <v>42031.965138888889</v>
      </c>
      <c r="M2439" t="b">
        <v>0</v>
      </c>
      <c r="N2439">
        <v>0</v>
      </c>
      <c r="O2439" t="b">
        <v>0</v>
      </c>
      <c r="P2439" t="s">
        <v>8283</v>
      </c>
      <c r="Q2439" t="s">
        <v>8335</v>
      </c>
      <c r="R2439" t="s">
        <v>8336</v>
      </c>
      <c r="S2439" s="5">
        <f t="shared" si="154"/>
        <v>0</v>
      </c>
      <c r="T2439" s="4" t="e">
        <f t="shared" si="155"/>
        <v>#DIV/0!</v>
      </c>
    </row>
    <row r="2440" spans="1:20" ht="60" x14ac:dyDescent="0.25">
      <c r="A2440" s="3">
        <v>2438</v>
      </c>
      <c r="B2440" s="1" t="s">
        <v>2439</v>
      </c>
      <c r="C2440" s="1" t="s">
        <v>6547</v>
      </c>
      <c r="D2440">
        <v>15000</v>
      </c>
      <c r="E2440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s="9">
        <f t="shared" si="152"/>
        <v>42345.956736111111</v>
      </c>
      <c r="L2440" s="9">
        <f t="shared" si="153"/>
        <v>42285.91506944444</v>
      </c>
      <c r="M2440" t="b">
        <v>0</v>
      </c>
      <c r="N2440">
        <v>1</v>
      </c>
      <c r="O2440" t="b">
        <v>0</v>
      </c>
      <c r="P2440" t="s">
        <v>8283</v>
      </c>
      <c r="Q2440" t="s">
        <v>8335</v>
      </c>
      <c r="R2440" t="s">
        <v>8336</v>
      </c>
      <c r="S2440" s="5">
        <f t="shared" si="154"/>
        <v>0.33333333333333337</v>
      </c>
      <c r="T2440" s="4">
        <f t="shared" si="155"/>
        <v>50</v>
      </c>
    </row>
    <row r="2441" spans="1:20" ht="60" x14ac:dyDescent="0.25">
      <c r="A2441" s="3">
        <v>2439</v>
      </c>
      <c r="B2441" s="1" t="s">
        <v>2440</v>
      </c>
      <c r="C2441" s="1" t="s">
        <v>6548</v>
      </c>
      <c r="D2441">
        <v>10000</v>
      </c>
      <c r="E2441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s="9">
        <f t="shared" si="152"/>
        <v>42295.818622685183</v>
      </c>
      <c r="L2441" s="9">
        <f t="shared" si="153"/>
        <v>42265.818622685183</v>
      </c>
      <c r="M2441" t="b">
        <v>0</v>
      </c>
      <c r="N2441">
        <v>0</v>
      </c>
      <c r="O2441" t="b">
        <v>0</v>
      </c>
      <c r="P2441" t="s">
        <v>8283</v>
      </c>
      <c r="Q2441" t="s">
        <v>8335</v>
      </c>
      <c r="R2441" t="s">
        <v>8336</v>
      </c>
      <c r="S2441" s="5">
        <f t="shared" si="154"/>
        <v>0</v>
      </c>
      <c r="T2441" s="4" t="e">
        <f t="shared" si="155"/>
        <v>#DIV/0!</v>
      </c>
    </row>
    <row r="2442" spans="1:20" ht="30" x14ac:dyDescent="0.25">
      <c r="A2442" s="3">
        <v>2440</v>
      </c>
      <c r="B2442" s="1" t="s">
        <v>2441</v>
      </c>
      <c r="C2442" s="1" t="s">
        <v>6549</v>
      </c>
      <c r="D2442">
        <v>5000</v>
      </c>
      <c r="E2442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s="9">
        <f t="shared" si="152"/>
        <v>42413.899456018517</v>
      </c>
      <c r="L2442" s="9">
        <f t="shared" si="153"/>
        <v>42383.899456018517</v>
      </c>
      <c r="M2442" t="b">
        <v>0</v>
      </c>
      <c r="N2442">
        <v>2</v>
      </c>
      <c r="O2442" t="b">
        <v>0</v>
      </c>
      <c r="P2442" t="s">
        <v>8283</v>
      </c>
      <c r="Q2442" t="s">
        <v>8335</v>
      </c>
      <c r="R2442" t="s">
        <v>8336</v>
      </c>
      <c r="S2442" s="5">
        <f t="shared" si="154"/>
        <v>0.2</v>
      </c>
      <c r="T2442" s="4">
        <f t="shared" si="155"/>
        <v>5</v>
      </c>
    </row>
    <row r="2443" spans="1:20" ht="30" x14ac:dyDescent="0.25">
      <c r="A2443" s="3">
        <v>2441</v>
      </c>
      <c r="B2443" s="1" t="s">
        <v>2442</v>
      </c>
      <c r="C2443" s="1" t="s">
        <v>6550</v>
      </c>
      <c r="D2443">
        <v>7500</v>
      </c>
      <c r="E2443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s="9">
        <f t="shared" si="152"/>
        <v>42208.207638888889</v>
      </c>
      <c r="L2443" s="9">
        <f t="shared" si="153"/>
        <v>42187.125625000001</v>
      </c>
      <c r="M2443" t="b">
        <v>0</v>
      </c>
      <c r="N2443">
        <v>109</v>
      </c>
      <c r="O2443" t="b">
        <v>1</v>
      </c>
      <c r="P2443" t="s">
        <v>8297</v>
      </c>
      <c r="Q2443" t="s">
        <v>8335</v>
      </c>
      <c r="R2443" t="s">
        <v>8351</v>
      </c>
      <c r="S2443" s="5">
        <f t="shared" si="154"/>
        <v>107.88</v>
      </c>
      <c r="T2443" s="4">
        <f t="shared" si="155"/>
        <v>74.22935779816514</v>
      </c>
    </row>
    <row r="2444" spans="1:20" ht="30" x14ac:dyDescent="0.25">
      <c r="A2444" s="3">
        <v>2442</v>
      </c>
      <c r="B2444" s="1" t="s">
        <v>2443</v>
      </c>
      <c r="C2444" s="1" t="s">
        <v>6551</v>
      </c>
      <c r="D2444">
        <v>24000</v>
      </c>
      <c r="E244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s="9">
        <f t="shared" si="152"/>
        <v>42082.625324074077</v>
      </c>
      <c r="L2444" s="9">
        <f t="shared" si="153"/>
        <v>42052.666990740734</v>
      </c>
      <c r="M2444" t="b">
        <v>0</v>
      </c>
      <c r="N2444">
        <v>372</v>
      </c>
      <c r="O2444" t="b">
        <v>1</v>
      </c>
      <c r="P2444" t="s">
        <v>8297</v>
      </c>
      <c r="Q2444" t="s">
        <v>8335</v>
      </c>
      <c r="R2444" t="s">
        <v>8351</v>
      </c>
      <c r="S2444" s="5">
        <f t="shared" si="154"/>
        <v>125.94166666666666</v>
      </c>
      <c r="T2444" s="4">
        <f t="shared" si="155"/>
        <v>81.252688172043008</v>
      </c>
    </row>
    <row r="2445" spans="1:20" ht="60" x14ac:dyDescent="0.25">
      <c r="A2445" s="3">
        <v>2443</v>
      </c>
      <c r="B2445" s="1" t="s">
        <v>2444</v>
      </c>
      <c r="C2445" s="1" t="s">
        <v>6552</v>
      </c>
      <c r="D2445">
        <v>20000</v>
      </c>
      <c r="E244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s="9">
        <f t="shared" si="152"/>
        <v>41866.625254629631</v>
      </c>
      <c r="L2445" s="9">
        <f t="shared" si="153"/>
        <v>41836.625254629631</v>
      </c>
      <c r="M2445" t="b">
        <v>0</v>
      </c>
      <c r="N2445">
        <v>311</v>
      </c>
      <c r="O2445" t="b">
        <v>1</v>
      </c>
      <c r="P2445" t="s">
        <v>8297</v>
      </c>
      <c r="Q2445" t="s">
        <v>8335</v>
      </c>
      <c r="R2445" t="s">
        <v>8351</v>
      </c>
      <c r="S2445" s="5">
        <f t="shared" si="154"/>
        <v>202.51495</v>
      </c>
      <c r="T2445" s="4">
        <f t="shared" si="155"/>
        <v>130.23469453376205</v>
      </c>
    </row>
    <row r="2446" spans="1:20" ht="60" x14ac:dyDescent="0.25">
      <c r="A2446" s="3">
        <v>2444</v>
      </c>
      <c r="B2446" s="1" t="s">
        <v>2445</v>
      </c>
      <c r="C2446" s="1" t="s">
        <v>6553</v>
      </c>
      <c r="D2446">
        <v>3000</v>
      </c>
      <c r="E244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s="9">
        <f t="shared" si="152"/>
        <v>42515.754525462966</v>
      </c>
      <c r="L2446" s="9">
        <f t="shared" si="153"/>
        <v>42485.754525462966</v>
      </c>
      <c r="M2446" t="b">
        <v>0</v>
      </c>
      <c r="N2446">
        <v>61</v>
      </c>
      <c r="O2446" t="b">
        <v>1</v>
      </c>
      <c r="P2446" t="s">
        <v>8297</v>
      </c>
      <c r="Q2446" t="s">
        <v>8335</v>
      </c>
      <c r="R2446" t="s">
        <v>8351</v>
      </c>
      <c r="S2446" s="5">
        <f t="shared" si="154"/>
        <v>108.60000000000001</v>
      </c>
      <c r="T2446" s="4">
        <f t="shared" si="155"/>
        <v>53.409836065573771</v>
      </c>
    </row>
    <row r="2447" spans="1:20" ht="60" x14ac:dyDescent="0.25">
      <c r="A2447" s="3">
        <v>2445</v>
      </c>
      <c r="B2447" s="1" t="s">
        <v>2446</v>
      </c>
      <c r="C2447" s="1" t="s">
        <v>6554</v>
      </c>
      <c r="D2447">
        <v>5000</v>
      </c>
      <c r="E244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s="9">
        <f t="shared" si="152"/>
        <v>42273.190057870372</v>
      </c>
      <c r="L2447" s="9">
        <f t="shared" si="153"/>
        <v>42243.190057870372</v>
      </c>
      <c r="M2447" t="b">
        <v>0</v>
      </c>
      <c r="N2447">
        <v>115</v>
      </c>
      <c r="O2447" t="b">
        <v>1</v>
      </c>
      <c r="P2447" t="s">
        <v>8297</v>
      </c>
      <c r="Q2447" t="s">
        <v>8335</v>
      </c>
      <c r="R2447" t="s">
        <v>8351</v>
      </c>
      <c r="S2447" s="5">
        <f t="shared" si="154"/>
        <v>172.8</v>
      </c>
      <c r="T2447" s="4">
        <f t="shared" si="155"/>
        <v>75.130434782608702</v>
      </c>
    </row>
    <row r="2448" spans="1:20" ht="60" x14ac:dyDescent="0.25">
      <c r="A2448" s="3">
        <v>2446</v>
      </c>
      <c r="B2448" s="1" t="s">
        <v>2447</v>
      </c>
      <c r="C2448" s="1" t="s">
        <v>6555</v>
      </c>
      <c r="D2448">
        <v>5000</v>
      </c>
      <c r="E244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s="9">
        <f t="shared" si="152"/>
        <v>42700.64434027778</v>
      </c>
      <c r="L2448" s="9">
        <f t="shared" si="153"/>
        <v>42670.602673611109</v>
      </c>
      <c r="M2448" t="b">
        <v>0</v>
      </c>
      <c r="N2448">
        <v>111</v>
      </c>
      <c r="O2448" t="b">
        <v>1</v>
      </c>
      <c r="P2448" t="s">
        <v>8297</v>
      </c>
      <c r="Q2448" t="s">
        <v>8335</v>
      </c>
      <c r="R2448" t="s">
        <v>8351</v>
      </c>
      <c r="S2448" s="5">
        <f t="shared" si="154"/>
        <v>167.98</v>
      </c>
      <c r="T2448" s="4">
        <f t="shared" si="155"/>
        <v>75.666666666666671</v>
      </c>
    </row>
    <row r="2449" spans="1:20" ht="60" x14ac:dyDescent="0.25">
      <c r="A2449" s="3">
        <v>2447</v>
      </c>
      <c r="B2449" s="1" t="s">
        <v>2448</v>
      </c>
      <c r="C2449" s="1" t="s">
        <v>6556</v>
      </c>
      <c r="D2449">
        <v>2500</v>
      </c>
      <c r="E2449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s="9">
        <f t="shared" si="152"/>
        <v>42686.166666666672</v>
      </c>
      <c r="L2449" s="9">
        <f t="shared" si="153"/>
        <v>42654.469826388886</v>
      </c>
      <c r="M2449" t="b">
        <v>0</v>
      </c>
      <c r="N2449">
        <v>337</v>
      </c>
      <c r="O2449" t="b">
        <v>1</v>
      </c>
      <c r="P2449" t="s">
        <v>8297</v>
      </c>
      <c r="Q2449" t="s">
        <v>8335</v>
      </c>
      <c r="R2449" t="s">
        <v>8351</v>
      </c>
      <c r="S2449" s="5">
        <f t="shared" si="154"/>
        <v>427.20000000000005</v>
      </c>
      <c r="T2449" s="4">
        <f t="shared" si="155"/>
        <v>31.691394658753708</v>
      </c>
    </row>
    <row r="2450" spans="1:20" ht="60" x14ac:dyDescent="0.25">
      <c r="A2450" s="3">
        <v>2448</v>
      </c>
      <c r="B2450" s="1" t="s">
        <v>2449</v>
      </c>
      <c r="C2450" s="1" t="s">
        <v>6557</v>
      </c>
      <c r="D2450">
        <v>400</v>
      </c>
      <c r="E2450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s="9">
        <f t="shared" si="152"/>
        <v>42613.233333333337</v>
      </c>
      <c r="L2450" s="9">
        <f t="shared" si="153"/>
        <v>42607.316122685181</v>
      </c>
      <c r="M2450" t="b">
        <v>0</v>
      </c>
      <c r="N2450">
        <v>9</v>
      </c>
      <c r="O2450" t="b">
        <v>1</v>
      </c>
      <c r="P2450" t="s">
        <v>8297</v>
      </c>
      <c r="Q2450" t="s">
        <v>8335</v>
      </c>
      <c r="R2450" t="s">
        <v>8351</v>
      </c>
      <c r="S2450" s="5">
        <f t="shared" si="154"/>
        <v>107.5</v>
      </c>
      <c r="T2450" s="4">
        <f t="shared" si="155"/>
        <v>47.777777777777779</v>
      </c>
    </row>
    <row r="2451" spans="1:20" ht="45" x14ac:dyDescent="0.25">
      <c r="A2451" s="3">
        <v>2449</v>
      </c>
      <c r="B2451" s="1" t="s">
        <v>2450</v>
      </c>
      <c r="C2451" s="1" t="s">
        <v>6558</v>
      </c>
      <c r="D2451">
        <v>10000</v>
      </c>
      <c r="E2451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s="9">
        <f t="shared" si="152"/>
        <v>41973.184201388889</v>
      </c>
      <c r="L2451" s="9">
        <f t="shared" si="153"/>
        <v>41943.142534722225</v>
      </c>
      <c r="M2451" t="b">
        <v>0</v>
      </c>
      <c r="N2451">
        <v>120</v>
      </c>
      <c r="O2451" t="b">
        <v>1</v>
      </c>
      <c r="P2451" t="s">
        <v>8297</v>
      </c>
      <c r="Q2451" t="s">
        <v>8335</v>
      </c>
      <c r="R2451" t="s">
        <v>8351</v>
      </c>
      <c r="S2451" s="5">
        <f t="shared" si="154"/>
        <v>108</v>
      </c>
      <c r="T2451" s="4">
        <f t="shared" si="155"/>
        <v>90</v>
      </c>
    </row>
    <row r="2452" spans="1:20" ht="60" x14ac:dyDescent="0.25">
      <c r="A2452" s="3">
        <v>2450</v>
      </c>
      <c r="B2452" s="1" t="s">
        <v>2451</v>
      </c>
      <c r="C2452" s="1" t="s">
        <v>6559</v>
      </c>
      <c r="D2452">
        <v>15000</v>
      </c>
      <c r="E2452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s="9">
        <f t="shared" si="152"/>
        <v>41940.132638888892</v>
      </c>
      <c r="L2452" s="9">
        <f t="shared" si="153"/>
        <v>41902.07240740741</v>
      </c>
      <c r="M2452" t="b">
        <v>0</v>
      </c>
      <c r="N2452">
        <v>102</v>
      </c>
      <c r="O2452" t="b">
        <v>1</v>
      </c>
      <c r="P2452" t="s">
        <v>8297</v>
      </c>
      <c r="Q2452" t="s">
        <v>8335</v>
      </c>
      <c r="R2452" t="s">
        <v>8351</v>
      </c>
      <c r="S2452" s="5">
        <f t="shared" si="154"/>
        <v>101.53353333333335</v>
      </c>
      <c r="T2452" s="4">
        <f t="shared" si="155"/>
        <v>149.31401960784314</v>
      </c>
    </row>
    <row r="2453" spans="1:20" ht="60" x14ac:dyDescent="0.25">
      <c r="A2453" s="3">
        <v>2451</v>
      </c>
      <c r="B2453" s="1" t="s">
        <v>2452</v>
      </c>
      <c r="C2453" s="1" t="s">
        <v>6560</v>
      </c>
      <c r="D2453">
        <v>10000</v>
      </c>
      <c r="E2453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s="9">
        <f t="shared" si="152"/>
        <v>42799.908449074079</v>
      </c>
      <c r="L2453" s="9">
        <f t="shared" si="153"/>
        <v>42779.908449074079</v>
      </c>
      <c r="M2453" t="b">
        <v>0</v>
      </c>
      <c r="N2453">
        <v>186</v>
      </c>
      <c r="O2453" t="b">
        <v>1</v>
      </c>
      <c r="P2453" t="s">
        <v>8297</v>
      </c>
      <c r="Q2453" t="s">
        <v>8335</v>
      </c>
      <c r="R2453" t="s">
        <v>8351</v>
      </c>
      <c r="S2453" s="5">
        <f t="shared" si="154"/>
        <v>115.45</v>
      </c>
      <c r="T2453" s="4">
        <f t="shared" si="155"/>
        <v>62.06989247311828</v>
      </c>
    </row>
    <row r="2454" spans="1:20" ht="60" x14ac:dyDescent="0.25">
      <c r="A2454" s="3">
        <v>2452</v>
      </c>
      <c r="B2454" s="1" t="s">
        <v>2453</v>
      </c>
      <c r="C2454" s="1" t="s">
        <v>6561</v>
      </c>
      <c r="D2454">
        <v>600</v>
      </c>
      <c r="E245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s="9">
        <f t="shared" si="152"/>
        <v>42367.958333333328</v>
      </c>
      <c r="L2454" s="9">
        <f t="shared" si="153"/>
        <v>42338.84375</v>
      </c>
      <c r="M2454" t="b">
        <v>0</v>
      </c>
      <c r="N2454">
        <v>15</v>
      </c>
      <c r="O2454" t="b">
        <v>1</v>
      </c>
      <c r="P2454" t="s">
        <v>8297</v>
      </c>
      <c r="Q2454" t="s">
        <v>8335</v>
      </c>
      <c r="R2454" t="s">
        <v>8351</v>
      </c>
      <c r="S2454" s="5">
        <f t="shared" si="154"/>
        <v>133.5</v>
      </c>
      <c r="T2454" s="4">
        <f t="shared" si="155"/>
        <v>53.4</v>
      </c>
    </row>
    <row r="2455" spans="1:20" ht="60" x14ac:dyDescent="0.25">
      <c r="A2455" s="3">
        <v>2453</v>
      </c>
      <c r="B2455" s="1" t="s">
        <v>2454</v>
      </c>
      <c r="C2455" s="1" t="s">
        <v>6562</v>
      </c>
      <c r="D2455">
        <v>3000</v>
      </c>
      <c r="E245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s="9">
        <f t="shared" si="152"/>
        <v>42768.692233796297</v>
      </c>
      <c r="L2455" s="9">
        <f t="shared" si="153"/>
        <v>42738.692233796297</v>
      </c>
      <c r="M2455" t="b">
        <v>0</v>
      </c>
      <c r="N2455">
        <v>67</v>
      </c>
      <c r="O2455" t="b">
        <v>1</v>
      </c>
      <c r="P2455" t="s">
        <v>8297</v>
      </c>
      <c r="Q2455" t="s">
        <v>8335</v>
      </c>
      <c r="R2455" t="s">
        <v>8351</v>
      </c>
      <c r="S2455" s="5">
        <f t="shared" si="154"/>
        <v>154.69999999999999</v>
      </c>
      <c r="T2455" s="4">
        <f t="shared" si="155"/>
        <v>69.268656716417908</v>
      </c>
    </row>
    <row r="2456" spans="1:20" ht="45" x14ac:dyDescent="0.25">
      <c r="A2456" s="3">
        <v>2454</v>
      </c>
      <c r="B2456" s="1" t="s">
        <v>2455</v>
      </c>
      <c r="C2456" s="1" t="s">
        <v>6563</v>
      </c>
      <c r="D2456">
        <v>35000</v>
      </c>
      <c r="E245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s="9">
        <f t="shared" si="152"/>
        <v>42805.201481481476</v>
      </c>
      <c r="L2456" s="9">
        <f t="shared" si="153"/>
        <v>42770.201481481476</v>
      </c>
      <c r="M2456" t="b">
        <v>0</v>
      </c>
      <c r="N2456">
        <v>130</v>
      </c>
      <c r="O2456" t="b">
        <v>1</v>
      </c>
      <c r="P2456" t="s">
        <v>8297</v>
      </c>
      <c r="Q2456" t="s">
        <v>8335</v>
      </c>
      <c r="R2456" t="s">
        <v>8351</v>
      </c>
      <c r="S2456" s="5">
        <f t="shared" si="154"/>
        <v>100.84571428571429</v>
      </c>
      <c r="T2456" s="4">
        <f t="shared" si="155"/>
        <v>271.50769230769231</v>
      </c>
    </row>
    <row r="2457" spans="1:20" ht="45" x14ac:dyDescent="0.25">
      <c r="A2457" s="3">
        <v>2455</v>
      </c>
      <c r="B2457" s="1" t="s">
        <v>2456</v>
      </c>
      <c r="C2457" s="1" t="s">
        <v>6564</v>
      </c>
      <c r="D2457">
        <v>300</v>
      </c>
      <c r="E245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s="9">
        <f t="shared" si="152"/>
        <v>42480.781828703708</v>
      </c>
      <c r="L2457" s="9">
        <f t="shared" si="153"/>
        <v>42452.781828703708</v>
      </c>
      <c r="M2457" t="b">
        <v>0</v>
      </c>
      <c r="N2457">
        <v>16</v>
      </c>
      <c r="O2457" t="b">
        <v>1</v>
      </c>
      <c r="P2457" t="s">
        <v>8297</v>
      </c>
      <c r="Q2457" t="s">
        <v>8335</v>
      </c>
      <c r="R2457" t="s">
        <v>8351</v>
      </c>
      <c r="S2457" s="5">
        <f t="shared" si="154"/>
        <v>182</v>
      </c>
      <c r="T2457" s="4">
        <f t="shared" si="155"/>
        <v>34.125</v>
      </c>
    </row>
    <row r="2458" spans="1:20" ht="45" x14ac:dyDescent="0.25">
      <c r="A2458" s="3">
        <v>2456</v>
      </c>
      <c r="B2458" s="1" t="s">
        <v>2457</v>
      </c>
      <c r="C2458" s="1" t="s">
        <v>6565</v>
      </c>
      <c r="D2458">
        <v>1500</v>
      </c>
      <c r="E245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s="9">
        <f t="shared" si="152"/>
        <v>42791.961099537039</v>
      </c>
      <c r="L2458" s="9">
        <f t="shared" si="153"/>
        <v>42761.961099537039</v>
      </c>
      <c r="M2458" t="b">
        <v>0</v>
      </c>
      <c r="N2458">
        <v>67</v>
      </c>
      <c r="O2458" t="b">
        <v>1</v>
      </c>
      <c r="P2458" t="s">
        <v>8297</v>
      </c>
      <c r="Q2458" t="s">
        <v>8335</v>
      </c>
      <c r="R2458" t="s">
        <v>8351</v>
      </c>
      <c r="S2458" s="5">
        <f t="shared" si="154"/>
        <v>180.86666666666667</v>
      </c>
      <c r="T2458" s="4">
        <f t="shared" si="155"/>
        <v>40.492537313432834</v>
      </c>
    </row>
    <row r="2459" spans="1:20" ht="45" x14ac:dyDescent="0.25">
      <c r="A2459" s="3">
        <v>2457</v>
      </c>
      <c r="B2459" s="1" t="s">
        <v>2458</v>
      </c>
      <c r="C2459" s="1" t="s">
        <v>6566</v>
      </c>
      <c r="D2459">
        <v>23000</v>
      </c>
      <c r="E2459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s="9">
        <f t="shared" si="152"/>
        <v>42453.560833333337</v>
      </c>
      <c r="L2459" s="9">
        <f t="shared" si="153"/>
        <v>42423.602500000001</v>
      </c>
      <c r="M2459" t="b">
        <v>0</v>
      </c>
      <c r="N2459">
        <v>124</v>
      </c>
      <c r="O2459" t="b">
        <v>1</v>
      </c>
      <c r="P2459" t="s">
        <v>8297</v>
      </c>
      <c r="Q2459" t="s">
        <v>8335</v>
      </c>
      <c r="R2459" t="s">
        <v>8351</v>
      </c>
      <c r="S2459" s="5">
        <f t="shared" si="154"/>
        <v>102.30434782608695</v>
      </c>
      <c r="T2459" s="4">
        <f t="shared" si="155"/>
        <v>189.75806451612902</v>
      </c>
    </row>
    <row r="2460" spans="1:20" ht="60" x14ac:dyDescent="0.25">
      <c r="A2460" s="3">
        <v>2458</v>
      </c>
      <c r="B2460" s="1" t="s">
        <v>2459</v>
      </c>
      <c r="C2460" s="1" t="s">
        <v>6567</v>
      </c>
      <c r="D2460">
        <v>5000</v>
      </c>
      <c r="E2460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s="9">
        <f t="shared" si="152"/>
        <v>42530.791666666672</v>
      </c>
      <c r="L2460" s="9">
        <f t="shared" si="153"/>
        <v>42495.871736111112</v>
      </c>
      <c r="M2460" t="b">
        <v>0</v>
      </c>
      <c r="N2460">
        <v>80</v>
      </c>
      <c r="O2460" t="b">
        <v>1</v>
      </c>
      <c r="P2460" t="s">
        <v>8297</v>
      </c>
      <c r="Q2460" t="s">
        <v>8335</v>
      </c>
      <c r="R2460" t="s">
        <v>8351</v>
      </c>
      <c r="S2460" s="5">
        <f t="shared" si="154"/>
        <v>110.17999999999999</v>
      </c>
      <c r="T2460" s="4">
        <f t="shared" si="155"/>
        <v>68.862499999999997</v>
      </c>
    </row>
    <row r="2461" spans="1:20" ht="60" x14ac:dyDescent="0.25">
      <c r="A2461" s="3">
        <v>2459</v>
      </c>
      <c r="B2461" s="1" t="s">
        <v>2460</v>
      </c>
      <c r="C2461" s="1" t="s">
        <v>6568</v>
      </c>
      <c r="D2461">
        <v>30000</v>
      </c>
      <c r="E2461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s="9">
        <f t="shared" si="152"/>
        <v>42452.595891203702</v>
      </c>
      <c r="L2461" s="9">
        <f t="shared" si="153"/>
        <v>42407.637557870374</v>
      </c>
      <c r="M2461" t="b">
        <v>0</v>
      </c>
      <c r="N2461">
        <v>282</v>
      </c>
      <c r="O2461" t="b">
        <v>1</v>
      </c>
      <c r="P2461" t="s">
        <v>8297</v>
      </c>
      <c r="Q2461" t="s">
        <v>8335</v>
      </c>
      <c r="R2461" t="s">
        <v>8351</v>
      </c>
      <c r="S2461" s="5">
        <f t="shared" si="154"/>
        <v>102.25</v>
      </c>
      <c r="T2461" s="4">
        <f t="shared" si="155"/>
        <v>108.77659574468085</v>
      </c>
    </row>
    <row r="2462" spans="1:20" ht="60" x14ac:dyDescent="0.25">
      <c r="A2462" s="3">
        <v>2460</v>
      </c>
      <c r="B2462" s="1" t="s">
        <v>2461</v>
      </c>
      <c r="C2462" s="1" t="s">
        <v>6569</v>
      </c>
      <c r="D2462">
        <v>8500</v>
      </c>
      <c r="E2462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s="9">
        <f t="shared" si="152"/>
        <v>42738.178472222222</v>
      </c>
      <c r="L2462" s="9">
        <f t="shared" si="153"/>
        <v>42704.187118055561</v>
      </c>
      <c r="M2462" t="b">
        <v>0</v>
      </c>
      <c r="N2462">
        <v>68</v>
      </c>
      <c r="O2462" t="b">
        <v>1</v>
      </c>
      <c r="P2462" t="s">
        <v>8297</v>
      </c>
      <c r="Q2462" t="s">
        <v>8335</v>
      </c>
      <c r="R2462" t="s">
        <v>8351</v>
      </c>
      <c r="S2462" s="5">
        <f t="shared" si="154"/>
        <v>100.78823529411764</v>
      </c>
      <c r="T2462" s="4">
        <f t="shared" si="155"/>
        <v>125.98529411764706</v>
      </c>
    </row>
    <row r="2463" spans="1:20" ht="60" x14ac:dyDescent="0.25">
      <c r="A2463" s="3">
        <v>2461</v>
      </c>
      <c r="B2463" s="1" t="s">
        <v>2462</v>
      </c>
      <c r="C2463" s="1" t="s">
        <v>6570</v>
      </c>
      <c r="D2463">
        <v>7500</v>
      </c>
      <c r="E2463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s="9">
        <f t="shared" si="152"/>
        <v>40817.125</v>
      </c>
      <c r="L2463" s="9">
        <f t="shared" si="153"/>
        <v>40784.012696759259</v>
      </c>
      <c r="M2463" t="b">
        <v>0</v>
      </c>
      <c r="N2463">
        <v>86</v>
      </c>
      <c r="O2463" t="b">
        <v>1</v>
      </c>
      <c r="P2463" t="s">
        <v>8278</v>
      </c>
      <c r="Q2463" t="s">
        <v>8324</v>
      </c>
      <c r="R2463" t="s">
        <v>8328</v>
      </c>
      <c r="S2463" s="5">
        <f t="shared" si="154"/>
        <v>103.8</v>
      </c>
      <c r="T2463" s="4">
        <f t="shared" si="155"/>
        <v>90.523255813953483</v>
      </c>
    </row>
    <row r="2464" spans="1:20" ht="60" x14ac:dyDescent="0.25">
      <c r="A2464" s="3">
        <v>2462</v>
      </c>
      <c r="B2464" s="1" t="s">
        <v>2463</v>
      </c>
      <c r="C2464" s="1" t="s">
        <v>6571</v>
      </c>
      <c r="D2464">
        <v>3000</v>
      </c>
      <c r="E246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s="9">
        <f t="shared" si="152"/>
        <v>41109.186296296299</v>
      </c>
      <c r="L2464" s="9">
        <f t="shared" si="153"/>
        <v>41089.186296296299</v>
      </c>
      <c r="M2464" t="b">
        <v>0</v>
      </c>
      <c r="N2464">
        <v>115</v>
      </c>
      <c r="O2464" t="b">
        <v>1</v>
      </c>
      <c r="P2464" t="s">
        <v>8278</v>
      </c>
      <c r="Q2464" t="s">
        <v>8324</v>
      </c>
      <c r="R2464" t="s">
        <v>8328</v>
      </c>
      <c r="S2464" s="5">
        <f t="shared" si="154"/>
        <v>110.70833333333334</v>
      </c>
      <c r="T2464" s="4">
        <f t="shared" si="155"/>
        <v>28.880434782608695</v>
      </c>
    </row>
    <row r="2465" spans="1:20" ht="30" x14ac:dyDescent="0.25">
      <c r="A2465" s="3">
        <v>2463</v>
      </c>
      <c r="B2465" s="1" t="s">
        <v>2464</v>
      </c>
      <c r="C2465" s="1" t="s">
        <v>6572</v>
      </c>
      <c r="D2465">
        <v>2000</v>
      </c>
      <c r="E246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s="9">
        <f t="shared" si="152"/>
        <v>41380.791666666664</v>
      </c>
      <c r="L2465" s="9">
        <f t="shared" si="153"/>
        <v>41341.111400462964</v>
      </c>
      <c r="M2465" t="b">
        <v>0</v>
      </c>
      <c r="N2465">
        <v>75</v>
      </c>
      <c r="O2465" t="b">
        <v>1</v>
      </c>
      <c r="P2465" t="s">
        <v>8278</v>
      </c>
      <c r="Q2465" t="s">
        <v>8324</v>
      </c>
      <c r="R2465" t="s">
        <v>8328</v>
      </c>
      <c r="S2465" s="5">
        <f t="shared" si="154"/>
        <v>116.25000000000001</v>
      </c>
      <c r="T2465" s="4">
        <f t="shared" si="155"/>
        <v>31</v>
      </c>
    </row>
    <row r="2466" spans="1:20" ht="45" x14ac:dyDescent="0.25">
      <c r="A2466" s="3">
        <v>2464</v>
      </c>
      <c r="B2466" s="1" t="s">
        <v>2465</v>
      </c>
      <c r="C2466" s="1" t="s">
        <v>6573</v>
      </c>
      <c r="D2466">
        <v>2000</v>
      </c>
      <c r="E246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s="9">
        <f t="shared" si="152"/>
        <v>42277.811805555553</v>
      </c>
      <c r="L2466" s="9">
        <f t="shared" si="153"/>
        <v>42248.90042824074</v>
      </c>
      <c r="M2466" t="b">
        <v>0</v>
      </c>
      <c r="N2466">
        <v>43</v>
      </c>
      <c r="O2466" t="b">
        <v>1</v>
      </c>
      <c r="P2466" t="s">
        <v>8278</v>
      </c>
      <c r="Q2466" t="s">
        <v>8324</v>
      </c>
      <c r="R2466" t="s">
        <v>8328</v>
      </c>
      <c r="S2466" s="5">
        <f t="shared" si="154"/>
        <v>111.1</v>
      </c>
      <c r="T2466" s="4">
        <f t="shared" si="155"/>
        <v>51.674418604651166</v>
      </c>
    </row>
    <row r="2467" spans="1:20" ht="45" x14ac:dyDescent="0.25">
      <c r="A2467" s="3">
        <v>2465</v>
      </c>
      <c r="B2467" s="1" t="s">
        <v>2466</v>
      </c>
      <c r="C2467" s="1" t="s">
        <v>6574</v>
      </c>
      <c r="D2467">
        <v>700</v>
      </c>
      <c r="E246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s="9">
        <f t="shared" si="152"/>
        <v>41175.719305555554</v>
      </c>
      <c r="L2467" s="9">
        <f t="shared" si="153"/>
        <v>41145.719305555554</v>
      </c>
      <c r="M2467" t="b">
        <v>0</v>
      </c>
      <c r="N2467">
        <v>48</v>
      </c>
      <c r="O2467" t="b">
        <v>1</v>
      </c>
      <c r="P2467" t="s">
        <v>8278</v>
      </c>
      <c r="Q2467" t="s">
        <v>8324</v>
      </c>
      <c r="R2467" t="s">
        <v>8328</v>
      </c>
      <c r="S2467" s="5">
        <f t="shared" si="154"/>
        <v>180.14285714285714</v>
      </c>
      <c r="T2467" s="4">
        <f t="shared" si="155"/>
        <v>26.270833333333332</v>
      </c>
    </row>
    <row r="2468" spans="1:20" ht="45" x14ac:dyDescent="0.25">
      <c r="A2468" s="3">
        <v>2466</v>
      </c>
      <c r="B2468" s="1" t="s">
        <v>2467</v>
      </c>
      <c r="C2468" s="1" t="s">
        <v>6575</v>
      </c>
      <c r="D2468">
        <v>2500</v>
      </c>
      <c r="E246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s="9">
        <f t="shared" si="152"/>
        <v>41403.102465277778</v>
      </c>
      <c r="L2468" s="9">
        <f t="shared" si="153"/>
        <v>41373.102465277778</v>
      </c>
      <c r="M2468" t="b">
        <v>0</v>
      </c>
      <c r="N2468">
        <v>52</v>
      </c>
      <c r="O2468" t="b">
        <v>1</v>
      </c>
      <c r="P2468" t="s">
        <v>8278</v>
      </c>
      <c r="Q2468" t="s">
        <v>8324</v>
      </c>
      <c r="R2468" t="s">
        <v>8328</v>
      </c>
      <c r="S2468" s="5">
        <f t="shared" si="154"/>
        <v>100</v>
      </c>
      <c r="T2468" s="4">
        <f t="shared" si="155"/>
        <v>48.07692307692308</v>
      </c>
    </row>
    <row r="2469" spans="1:20" ht="45" x14ac:dyDescent="0.25">
      <c r="A2469" s="3">
        <v>2467</v>
      </c>
      <c r="B2469" s="1" t="s">
        <v>2468</v>
      </c>
      <c r="C2469" s="1" t="s">
        <v>6576</v>
      </c>
      <c r="D2469">
        <v>1000</v>
      </c>
      <c r="E2469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s="9">
        <f t="shared" si="152"/>
        <v>41039.708333333336</v>
      </c>
      <c r="L2469" s="9">
        <f t="shared" si="153"/>
        <v>41025.874201388891</v>
      </c>
      <c r="M2469" t="b">
        <v>0</v>
      </c>
      <c r="N2469">
        <v>43</v>
      </c>
      <c r="O2469" t="b">
        <v>1</v>
      </c>
      <c r="P2469" t="s">
        <v>8278</v>
      </c>
      <c r="Q2469" t="s">
        <v>8324</v>
      </c>
      <c r="R2469" t="s">
        <v>8328</v>
      </c>
      <c r="S2469" s="5">
        <f t="shared" si="154"/>
        <v>118.5</v>
      </c>
      <c r="T2469" s="4">
        <f t="shared" si="155"/>
        <v>27.558139534883722</v>
      </c>
    </row>
    <row r="2470" spans="1:20" ht="45" x14ac:dyDescent="0.25">
      <c r="A2470" s="3">
        <v>2468</v>
      </c>
      <c r="B2470" s="1" t="s">
        <v>2469</v>
      </c>
      <c r="C2470" s="1" t="s">
        <v>6577</v>
      </c>
      <c r="D2470">
        <v>2000</v>
      </c>
      <c r="E2470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s="9">
        <f t="shared" si="152"/>
        <v>41210.208333333336</v>
      </c>
      <c r="L2470" s="9">
        <f t="shared" si="153"/>
        <v>41174.154178240737</v>
      </c>
      <c r="M2470" t="b">
        <v>0</v>
      </c>
      <c r="N2470">
        <v>58</v>
      </c>
      <c r="O2470" t="b">
        <v>1</v>
      </c>
      <c r="P2470" t="s">
        <v>8278</v>
      </c>
      <c r="Q2470" t="s">
        <v>8324</v>
      </c>
      <c r="R2470" t="s">
        <v>8328</v>
      </c>
      <c r="S2470" s="5">
        <f t="shared" si="154"/>
        <v>107.21700000000001</v>
      </c>
      <c r="T2470" s="4">
        <f t="shared" si="155"/>
        <v>36.97137931034483</v>
      </c>
    </row>
    <row r="2471" spans="1:20" ht="60" x14ac:dyDescent="0.25">
      <c r="A2471" s="3">
        <v>2469</v>
      </c>
      <c r="B2471" s="1" t="s">
        <v>2470</v>
      </c>
      <c r="C2471" s="1" t="s">
        <v>6578</v>
      </c>
      <c r="D2471">
        <v>1200</v>
      </c>
      <c r="E2471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s="9">
        <f t="shared" si="152"/>
        <v>40582.429733796293</v>
      </c>
      <c r="L2471" s="9">
        <f t="shared" si="153"/>
        <v>40557.429733796293</v>
      </c>
      <c r="M2471" t="b">
        <v>0</v>
      </c>
      <c r="N2471">
        <v>47</v>
      </c>
      <c r="O2471" t="b">
        <v>1</v>
      </c>
      <c r="P2471" t="s">
        <v>8278</v>
      </c>
      <c r="Q2471" t="s">
        <v>8324</v>
      </c>
      <c r="R2471" t="s">
        <v>8328</v>
      </c>
      <c r="S2471" s="5">
        <f t="shared" si="154"/>
        <v>113.66666666666667</v>
      </c>
      <c r="T2471" s="4">
        <f t="shared" si="155"/>
        <v>29.021276595744681</v>
      </c>
    </row>
    <row r="2472" spans="1:20" ht="45" x14ac:dyDescent="0.25">
      <c r="A2472" s="3">
        <v>2470</v>
      </c>
      <c r="B2472" s="1" t="s">
        <v>2471</v>
      </c>
      <c r="C2472" s="1" t="s">
        <v>6579</v>
      </c>
      <c r="D2472">
        <v>1000</v>
      </c>
      <c r="E2472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s="9">
        <f t="shared" si="152"/>
        <v>41053.07471064815</v>
      </c>
      <c r="L2472" s="9">
        <f t="shared" si="153"/>
        <v>41023.07471064815</v>
      </c>
      <c r="M2472" t="b">
        <v>0</v>
      </c>
      <c r="N2472">
        <v>36</v>
      </c>
      <c r="O2472" t="b">
        <v>1</v>
      </c>
      <c r="P2472" t="s">
        <v>8278</v>
      </c>
      <c r="Q2472" t="s">
        <v>8324</v>
      </c>
      <c r="R2472" t="s">
        <v>8328</v>
      </c>
      <c r="S2472" s="5">
        <f t="shared" si="154"/>
        <v>103.16400000000002</v>
      </c>
      <c r="T2472" s="4">
        <f t="shared" si="155"/>
        <v>28.65666666666667</v>
      </c>
    </row>
    <row r="2473" spans="1:20" ht="60" x14ac:dyDescent="0.25">
      <c r="A2473" s="3">
        <v>2471</v>
      </c>
      <c r="B2473" s="1" t="s">
        <v>2472</v>
      </c>
      <c r="C2473" s="1" t="s">
        <v>6580</v>
      </c>
      <c r="D2473">
        <v>500</v>
      </c>
      <c r="E2473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s="9">
        <f t="shared" si="152"/>
        <v>40933.992962962962</v>
      </c>
      <c r="L2473" s="9">
        <f t="shared" si="153"/>
        <v>40893.992962962962</v>
      </c>
      <c r="M2473" t="b">
        <v>0</v>
      </c>
      <c r="N2473">
        <v>17</v>
      </c>
      <c r="O2473" t="b">
        <v>1</v>
      </c>
      <c r="P2473" t="s">
        <v>8278</v>
      </c>
      <c r="Q2473" t="s">
        <v>8324</v>
      </c>
      <c r="R2473" t="s">
        <v>8328</v>
      </c>
      <c r="S2473" s="5">
        <f t="shared" si="154"/>
        <v>128</v>
      </c>
      <c r="T2473" s="4">
        <f t="shared" si="155"/>
        <v>37.647058823529413</v>
      </c>
    </row>
    <row r="2474" spans="1:20" ht="60" x14ac:dyDescent="0.25">
      <c r="A2474" s="3">
        <v>2472</v>
      </c>
      <c r="B2474" s="1" t="s">
        <v>2473</v>
      </c>
      <c r="C2474" s="1" t="s">
        <v>6581</v>
      </c>
      <c r="D2474">
        <v>7500</v>
      </c>
      <c r="E247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s="9">
        <f t="shared" si="152"/>
        <v>40425.043749999997</v>
      </c>
      <c r="L2474" s="9">
        <f t="shared" si="153"/>
        <v>40354.11550925926</v>
      </c>
      <c r="M2474" t="b">
        <v>0</v>
      </c>
      <c r="N2474">
        <v>104</v>
      </c>
      <c r="O2474" t="b">
        <v>1</v>
      </c>
      <c r="P2474" t="s">
        <v>8278</v>
      </c>
      <c r="Q2474" t="s">
        <v>8324</v>
      </c>
      <c r="R2474" t="s">
        <v>8328</v>
      </c>
      <c r="S2474" s="5">
        <f t="shared" si="154"/>
        <v>135.76026666666667</v>
      </c>
      <c r="T2474" s="4">
        <f t="shared" si="155"/>
        <v>97.904038461538462</v>
      </c>
    </row>
    <row r="2475" spans="1:20" ht="45" x14ac:dyDescent="0.25">
      <c r="A2475" s="3">
        <v>2473</v>
      </c>
      <c r="B2475" s="1" t="s">
        <v>2474</v>
      </c>
      <c r="C2475" s="1" t="s">
        <v>6582</v>
      </c>
      <c r="D2475">
        <v>2000</v>
      </c>
      <c r="E247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s="9">
        <f t="shared" si="152"/>
        <v>41223.790150462963</v>
      </c>
      <c r="L2475" s="9">
        <f t="shared" si="153"/>
        <v>41193.748483796298</v>
      </c>
      <c r="M2475" t="b">
        <v>0</v>
      </c>
      <c r="N2475">
        <v>47</v>
      </c>
      <c r="O2475" t="b">
        <v>1</v>
      </c>
      <c r="P2475" t="s">
        <v>8278</v>
      </c>
      <c r="Q2475" t="s">
        <v>8324</v>
      </c>
      <c r="R2475" t="s">
        <v>8328</v>
      </c>
      <c r="S2475" s="5">
        <f t="shared" si="154"/>
        <v>100</v>
      </c>
      <c r="T2475" s="4">
        <f t="shared" si="155"/>
        <v>42.553191489361701</v>
      </c>
    </row>
    <row r="2476" spans="1:20" ht="60" x14ac:dyDescent="0.25">
      <c r="A2476" s="3">
        <v>2474</v>
      </c>
      <c r="B2476" s="1" t="s">
        <v>2475</v>
      </c>
      <c r="C2476" s="1" t="s">
        <v>6583</v>
      </c>
      <c r="D2476">
        <v>5000</v>
      </c>
      <c r="E247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s="9">
        <f t="shared" si="152"/>
        <v>40462.011296296296</v>
      </c>
      <c r="L2476" s="9">
        <f t="shared" si="153"/>
        <v>40417.011296296296</v>
      </c>
      <c r="M2476" t="b">
        <v>0</v>
      </c>
      <c r="N2476">
        <v>38</v>
      </c>
      <c r="O2476" t="b">
        <v>1</v>
      </c>
      <c r="P2476" t="s">
        <v>8278</v>
      </c>
      <c r="Q2476" t="s">
        <v>8324</v>
      </c>
      <c r="R2476" t="s">
        <v>8328</v>
      </c>
      <c r="S2476" s="5">
        <f t="shared" si="154"/>
        <v>100.00360000000002</v>
      </c>
      <c r="T2476" s="4">
        <f t="shared" si="155"/>
        <v>131.58368421052631</v>
      </c>
    </row>
    <row r="2477" spans="1:20" ht="30" x14ac:dyDescent="0.25">
      <c r="A2477" s="3">
        <v>2475</v>
      </c>
      <c r="B2477" s="1" t="s">
        <v>2476</v>
      </c>
      <c r="C2477" s="1" t="s">
        <v>6584</v>
      </c>
      <c r="D2477">
        <v>2500</v>
      </c>
      <c r="E247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s="9">
        <f t="shared" si="152"/>
        <v>40369.916666666664</v>
      </c>
      <c r="L2477" s="9">
        <f t="shared" si="153"/>
        <v>40310.287673611114</v>
      </c>
      <c r="M2477" t="b">
        <v>0</v>
      </c>
      <c r="N2477">
        <v>81</v>
      </c>
      <c r="O2477" t="b">
        <v>1</v>
      </c>
      <c r="P2477" t="s">
        <v>8278</v>
      </c>
      <c r="Q2477" t="s">
        <v>8324</v>
      </c>
      <c r="R2477" t="s">
        <v>8328</v>
      </c>
      <c r="S2477" s="5">
        <f t="shared" si="154"/>
        <v>104.71999999999998</v>
      </c>
      <c r="T2477" s="4">
        <f t="shared" si="155"/>
        <v>32.320987654320987</v>
      </c>
    </row>
    <row r="2478" spans="1:20" ht="45" x14ac:dyDescent="0.25">
      <c r="A2478" s="3">
        <v>2476</v>
      </c>
      <c r="B2478" s="1" t="s">
        <v>2477</v>
      </c>
      <c r="C2478" s="1" t="s">
        <v>6585</v>
      </c>
      <c r="D2478">
        <v>3200</v>
      </c>
      <c r="E247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s="9">
        <f t="shared" si="152"/>
        <v>41946.370023148149</v>
      </c>
      <c r="L2478" s="9">
        <f t="shared" si="153"/>
        <v>41913.328356481477</v>
      </c>
      <c r="M2478" t="b">
        <v>0</v>
      </c>
      <c r="N2478">
        <v>55</v>
      </c>
      <c r="O2478" t="b">
        <v>1</v>
      </c>
      <c r="P2478" t="s">
        <v>8278</v>
      </c>
      <c r="Q2478" t="s">
        <v>8324</v>
      </c>
      <c r="R2478" t="s">
        <v>8328</v>
      </c>
      <c r="S2478" s="5">
        <f t="shared" si="154"/>
        <v>105.02249999999999</v>
      </c>
      <c r="T2478" s="4">
        <f t="shared" si="155"/>
        <v>61.103999999999999</v>
      </c>
    </row>
    <row r="2479" spans="1:20" ht="30" x14ac:dyDescent="0.25">
      <c r="A2479" s="3">
        <v>2477</v>
      </c>
      <c r="B2479" s="1" t="s">
        <v>824</v>
      </c>
      <c r="C2479" s="1" t="s">
        <v>6586</v>
      </c>
      <c r="D2479">
        <v>750</v>
      </c>
      <c r="E2479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s="9">
        <f t="shared" si="152"/>
        <v>41133.691493055558</v>
      </c>
      <c r="L2479" s="9">
        <f t="shared" si="153"/>
        <v>41088.691493055558</v>
      </c>
      <c r="M2479" t="b">
        <v>0</v>
      </c>
      <c r="N2479">
        <v>41</v>
      </c>
      <c r="O2479" t="b">
        <v>1</v>
      </c>
      <c r="P2479" t="s">
        <v>8278</v>
      </c>
      <c r="Q2479" t="s">
        <v>8324</v>
      </c>
      <c r="R2479" t="s">
        <v>8328</v>
      </c>
      <c r="S2479" s="5">
        <f t="shared" si="154"/>
        <v>171.33333333333334</v>
      </c>
      <c r="T2479" s="4">
        <f t="shared" si="155"/>
        <v>31.341463414634145</v>
      </c>
    </row>
    <row r="2480" spans="1:20" ht="60" x14ac:dyDescent="0.25">
      <c r="A2480" s="3">
        <v>2478</v>
      </c>
      <c r="B2480" s="1" t="s">
        <v>2478</v>
      </c>
      <c r="C2480" s="1" t="s">
        <v>6587</v>
      </c>
      <c r="D2480">
        <v>8000</v>
      </c>
      <c r="E2480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s="9">
        <f t="shared" si="152"/>
        <v>41287.950381944444</v>
      </c>
      <c r="L2480" s="9">
        <f t="shared" si="153"/>
        <v>41257.950381944444</v>
      </c>
      <c r="M2480" t="b">
        <v>0</v>
      </c>
      <c r="N2480">
        <v>79</v>
      </c>
      <c r="O2480" t="b">
        <v>1</v>
      </c>
      <c r="P2480" t="s">
        <v>8278</v>
      </c>
      <c r="Q2480" t="s">
        <v>8324</v>
      </c>
      <c r="R2480" t="s">
        <v>8328</v>
      </c>
      <c r="S2480" s="5">
        <f t="shared" si="154"/>
        <v>127.49999999999999</v>
      </c>
      <c r="T2480" s="4">
        <f t="shared" si="155"/>
        <v>129.1139240506329</v>
      </c>
    </row>
    <row r="2481" spans="1:20" ht="45" x14ac:dyDescent="0.25">
      <c r="A2481" s="3">
        <v>2479</v>
      </c>
      <c r="B2481" s="1" t="s">
        <v>2479</v>
      </c>
      <c r="C2481" s="1" t="s">
        <v>6588</v>
      </c>
      <c r="D2481">
        <v>300</v>
      </c>
      <c r="E2481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s="9">
        <f t="shared" si="152"/>
        <v>41118.083333333336</v>
      </c>
      <c r="L2481" s="9">
        <f t="shared" si="153"/>
        <v>41107.726782407408</v>
      </c>
      <c r="M2481" t="b">
        <v>0</v>
      </c>
      <c r="N2481">
        <v>16</v>
      </c>
      <c r="O2481" t="b">
        <v>1</v>
      </c>
      <c r="P2481" t="s">
        <v>8278</v>
      </c>
      <c r="Q2481" t="s">
        <v>8324</v>
      </c>
      <c r="R2481" t="s">
        <v>8328</v>
      </c>
      <c r="S2481" s="5">
        <f t="shared" si="154"/>
        <v>133.44333333333333</v>
      </c>
      <c r="T2481" s="4">
        <f t="shared" si="155"/>
        <v>25.020624999999999</v>
      </c>
    </row>
    <row r="2482" spans="1:20" ht="60" x14ac:dyDescent="0.25">
      <c r="A2482" s="3">
        <v>2480</v>
      </c>
      <c r="B2482" s="1" t="s">
        <v>2480</v>
      </c>
      <c r="C2482" s="1" t="s">
        <v>6589</v>
      </c>
      <c r="D2482">
        <v>2000</v>
      </c>
      <c r="E2482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s="9">
        <f t="shared" si="152"/>
        <v>42287.936157407406</v>
      </c>
      <c r="L2482" s="9">
        <f t="shared" si="153"/>
        <v>42227.936157407406</v>
      </c>
      <c r="M2482" t="b">
        <v>0</v>
      </c>
      <c r="N2482">
        <v>8</v>
      </c>
      <c r="O2482" t="b">
        <v>1</v>
      </c>
      <c r="P2482" t="s">
        <v>8278</v>
      </c>
      <c r="Q2482" t="s">
        <v>8324</v>
      </c>
      <c r="R2482" t="s">
        <v>8328</v>
      </c>
      <c r="S2482" s="5">
        <f t="shared" si="154"/>
        <v>100</v>
      </c>
      <c r="T2482" s="4">
        <f t="shared" si="155"/>
        <v>250</v>
      </c>
    </row>
    <row r="2483" spans="1:20" ht="60" x14ac:dyDescent="0.25">
      <c r="A2483" s="3">
        <v>2481</v>
      </c>
      <c r="B2483" s="1" t="s">
        <v>2481</v>
      </c>
      <c r="C2483" s="1" t="s">
        <v>6590</v>
      </c>
      <c r="D2483">
        <v>4000</v>
      </c>
      <c r="E2483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s="9">
        <f t="shared" si="152"/>
        <v>41029.645925925928</v>
      </c>
      <c r="L2483" s="9">
        <f t="shared" si="153"/>
        <v>40999.645925925928</v>
      </c>
      <c r="M2483" t="b">
        <v>0</v>
      </c>
      <c r="N2483">
        <v>95</v>
      </c>
      <c r="O2483" t="b">
        <v>1</v>
      </c>
      <c r="P2483" t="s">
        <v>8278</v>
      </c>
      <c r="Q2483" t="s">
        <v>8324</v>
      </c>
      <c r="R2483" t="s">
        <v>8328</v>
      </c>
      <c r="S2483" s="5">
        <f t="shared" si="154"/>
        <v>112.91099999999999</v>
      </c>
      <c r="T2483" s="4">
        <f t="shared" si="155"/>
        <v>47.541473684210523</v>
      </c>
    </row>
    <row r="2484" spans="1:20" ht="60" x14ac:dyDescent="0.25">
      <c r="A2484" s="3">
        <v>2482</v>
      </c>
      <c r="B2484" s="1" t="s">
        <v>2482</v>
      </c>
      <c r="C2484" s="1" t="s">
        <v>6591</v>
      </c>
      <c r="D2484">
        <v>1000</v>
      </c>
      <c r="E248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s="9">
        <f t="shared" si="152"/>
        <v>40756.782210648147</v>
      </c>
      <c r="L2484" s="9">
        <f t="shared" si="153"/>
        <v>40711.782210648147</v>
      </c>
      <c r="M2484" t="b">
        <v>0</v>
      </c>
      <c r="N2484">
        <v>25</v>
      </c>
      <c r="O2484" t="b">
        <v>1</v>
      </c>
      <c r="P2484" t="s">
        <v>8278</v>
      </c>
      <c r="Q2484" t="s">
        <v>8324</v>
      </c>
      <c r="R2484" t="s">
        <v>8328</v>
      </c>
      <c r="S2484" s="5">
        <f t="shared" si="154"/>
        <v>100.1</v>
      </c>
      <c r="T2484" s="4">
        <f t="shared" si="155"/>
        <v>40.04</v>
      </c>
    </row>
    <row r="2485" spans="1:20" ht="45" x14ac:dyDescent="0.25">
      <c r="A2485" s="3">
        <v>2483</v>
      </c>
      <c r="B2485" s="1" t="s">
        <v>2483</v>
      </c>
      <c r="C2485" s="1" t="s">
        <v>6592</v>
      </c>
      <c r="D2485">
        <v>1100</v>
      </c>
      <c r="E248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s="9">
        <f t="shared" si="152"/>
        <v>41030.708368055559</v>
      </c>
      <c r="L2485" s="9">
        <f t="shared" si="153"/>
        <v>40970.750034722223</v>
      </c>
      <c r="M2485" t="b">
        <v>0</v>
      </c>
      <c r="N2485">
        <v>19</v>
      </c>
      <c r="O2485" t="b">
        <v>1</v>
      </c>
      <c r="P2485" t="s">
        <v>8278</v>
      </c>
      <c r="Q2485" t="s">
        <v>8324</v>
      </c>
      <c r="R2485" t="s">
        <v>8328</v>
      </c>
      <c r="S2485" s="5">
        <f t="shared" si="154"/>
        <v>113.72727272727272</v>
      </c>
      <c r="T2485" s="4">
        <f t="shared" si="155"/>
        <v>65.84210526315789</v>
      </c>
    </row>
    <row r="2486" spans="1:20" ht="60" x14ac:dyDescent="0.25">
      <c r="A2486" s="3">
        <v>2484</v>
      </c>
      <c r="B2486" s="1" t="s">
        <v>2484</v>
      </c>
      <c r="C2486" s="1" t="s">
        <v>6593</v>
      </c>
      <c r="D2486">
        <v>3500</v>
      </c>
      <c r="E248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s="9">
        <f t="shared" si="152"/>
        <v>40801.916701388887</v>
      </c>
      <c r="L2486" s="9">
        <f t="shared" si="153"/>
        <v>40771.916701388887</v>
      </c>
      <c r="M2486" t="b">
        <v>0</v>
      </c>
      <c r="N2486">
        <v>90</v>
      </c>
      <c r="O2486" t="b">
        <v>1</v>
      </c>
      <c r="P2486" t="s">
        <v>8278</v>
      </c>
      <c r="Q2486" t="s">
        <v>8324</v>
      </c>
      <c r="R2486" t="s">
        <v>8328</v>
      </c>
      <c r="S2486" s="5">
        <f t="shared" si="154"/>
        <v>119.31742857142855</v>
      </c>
      <c r="T2486" s="4">
        <f t="shared" si="155"/>
        <v>46.401222222222216</v>
      </c>
    </row>
    <row r="2487" spans="1:20" ht="60" x14ac:dyDescent="0.25">
      <c r="A2487" s="3">
        <v>2485</v>
      </c>
      <c r="B2487" s="1" t="s">
        <v>2485</v>
      </c>
      <c r="C2487" s="1" t="s">
        <v>6594</v>
      </c>
      <c r="D2487">
        <v>2000</v>
      </c>
      <c r="E248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s="9">
        <f t="shared" si="152"/>
        <v>40828.998599537037</v>
      </c>
      <c r="L2487" s="9">
        <f t="shared" si="153"/>
        <v>40793.998599537037</v>
      </c>
      <c r="M2487" t="b">
        <v>0</v>
      </c>
      <c r="N2487">
        <v>41</v>
      </c>
      <c r="O2487" t="b">
        <v>1</v>
      </c>
      <c r="P2487" t="s">
        <v>8278</v>
      </c>
      <c r="Q2487" t="s">
        <v>8324</v>
      </c>
      <c r="R2487" t="s">
        <v>8328</v>
      </c>
      <c r="S2487" s="5">
        <f t="shared" si="154"/>
        <v>103.25</v>
      </c>
      <c r="T2487" s="4">
        <f t="shared" si="155"/>
        <v>50.365853658536587</v>
      </c>
    </row>
    <row r="2488" spans="1:20" ht="60" x14ac:dyDescent="0.25">
      <c r="A2488" s="3">
        <v>2486</v>
      </c>
      <c r="B2488" s="1" t="s">
        <v>2486</v>
      </c>
      <c r="C2488" s="1" t="s">
        <v>6595</v>
      </c>
      <c r="D2488">
        <v>300</v>
      </c>
      <c r="E248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s="9">
        <f t="shared" si="152"/>
        <v>41021.708055555559</v>
      </c>
      <c r="L2488" s="9">
        <f t="shared" si="153"/>
        <v>40991.708055555559</v>
      </c>
      <c r="M2488" t="b">
        <v>0</v>
      </c>
      <c r="N2488">
        <v>30</v>
      </c>
      <c r="O2488" t="b">
        <v>1</v>
      </c>
      <c r="P2488" t="s">
        <v>8278</v>
      </c>
      <c r="Q2488" t="s">
        <v>8324</v>
      </c>
      <c r="R2488" t="s">
        <v>8328</v>
      </c>
      <c r="S2488" s="5">
        <f t="shared" si="154"/>
        <v>265.66666666666669</v>
      </c>
      <c r="T2488" s="4">
        <f t="shared" si="155"/>
        <v>26.566666666666666</v>
      </c>
    </row>
    <row r="2489" spans="1:20" ht="45" x14ac:dyDescent="0.25">
      <c r="A2489" s="3">
        <v>2487</v>
      </c>
      <c r="B2489" s="1" t="s">
        <v>2487</v>
      </c>
      <c r="C2489" s="1" t="s">
        <v>6596</v>
      </c>
      <c r="D2489">
        <v>1500</v>
      </c>
      <c r="E2489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s="9">
        <f t="shared" si="152"/>
        <v>41056.083298611113</v>
      </c>
      <c r="L2489" s="9">
        <f t="shared" si="153"/>
        <v>41026.083298611113</v>
      </c>
      <c r="M2489" t="b">
        <v>0</v>
      </c>
      <c r="N2489">
        <v>38</v>
      </c>
      <c r="O2489" t="b">
        <v>1</v>
      </c>
      <c r="P2489" t="s">
        <v>8278</v>
      </c>
      <c r="Q2489" t="s">
        <v>8324</v>
      </c>
      <c r="R2489" t="s">
        <v>8328</v>
      </c>
      <c r="S2489" s="5">
        <f t="shared" si="154"/>
        <v>100.05066666666667</v>
      </c>
      <c r="T2489" s="4">
        <f t="shared" si="155"/>
        <v>39.493684210526318</v>
      </c>
    </row>
    <row r="2490" spans="1:20" ht="60" x14ac:dyDescent="0.25">
      <c r="A2490" s="3">
        <v>2488</v>
      </c>
      <c r="B2490" s="1" t="s">
        <v>2488</v>
      </c>
      <c r="C2490" s="1" t="s">
        <v>6597</v>
      </c>
      <c r="D2490">
        <v>3000</v>
      </c>
      <c r="E2490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s="9">
        <f t="shared" si="152"/>
        <v>40863.674861111111</v>
      </c>
      <c r="L2490" s="9">
        <f t="shared" si="153"/>
        <v>40833.633194444446</v>
      </c>
      <c r="M2490" t="b">
        <v>0</v>
      </c>
      <c r="N2490">
        <v>65</v>
      </c>
      <c r="O2490" t="b">
        <v>1</v>
      </c>
      <c r="P2490" t="s">
        <v>8278</v>
      </c>
      <c r="Q2490" t="s">
        <v>8324</v>
      </c>
      <c r="R2490" t="s">
        <v>8328</v>
      </c>
      <c r="S2490" s="5">
        <f t="shared" si="154"/>
        <v>106.69999999999999</v>
      </c>
      <c r="T2490" s="4">
        <f t="shared" si="155"/>
        <v>49.246153846153845</v>
      </c>
    </row>
    <row r="2491" spans="1:20" ht="60" x14ac:dyDescent="0.25">
      <c r="A2491" s="3">
        <v>2489</v>
      </c>
      <c r="B2491" s="1" t="s">
        <v>2489</v>
      </c>
      <c r="C2491" s="1" t="s">
        <v>6598</v>
      </c>
      <c r="D2491">
        <v>3500</v>
      </c>
      <c r="E2491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s="9">
        <f t="shared" si="152"/>
        <v>41403.690266203703</v>
      </c>
      <c r="L2491" s="9">
        <f t="shared" si="153"/>
        <v>41373.690266203703</v>
      </c>
      <c r="M2491" t="b">
        <v>0</v>
      </c>
      <c r="N2491">
        <v>75</v>
      </c>
      <c r="O2491" t="b">
        <v>1</v>
      </c>
      <c r="P2491" t="s">
        <v>8278</v>
      </c>
      <c r="Q2491" t="s">
        <v>8324</v>
      </c>
      <c r="R2491" t="s">
        <v>8328</v>
      </c>
      <c r="S2491" s="5">
        <f t="shared" si="154"/>
        <v>133.67142857142858</v>
      </c>
      <c r="T2491" s="4">
        <f t="shared" si="155"/>
        <v>62.38</v>
      </c>
    </row>
    <row r="2492" spans="1:20" ht="45" x14ac:dyDescent="0.25">
      <c r="A2492" s="3">
        <v>2490</v>
      </c>
      <c r="B2492" s="1" t="s">
        <v>2490</v>
      </c>
      <c r="C2492" s="1" t="s">
        <v>6599</v>
      </c>
      <c r="D2492">
        <v>500</v>
      </c>
      <c r="E2492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s="9">
        <f t="shared" si="152"/>
        <v>41083.227731481478</v>
      </c>
      <c r="L2492" s="9">
        <f t="shared" si="153"/>
        <v>41023.227731481478</v>
      </c>
      <c r="M2492" t="b">
        <v>0</v>
      </c>
      <c r="N2492">
        <v>16</v>
      </c>
      <c r="O2492" t="b">
        <v>1</v>
      </c>
      <c r="P2492" t="s">
        <v>8278</v>
      </c>
      <c r="Q2492" t="s">
        <v>8324</v>
      </c>
      <c r="R2492" t="s">
        <v>8328</v>
      </c>
      <c r="S2492" s="5">
        <f t="shared" si="154"/>
        <v>121.39999999999999</v>
      </c>
      <c r="T2492" s="4">
        <f t="shared" si="155"/>
        <v>37.9375</v>
      </c>
    </row>
    <row r="2493" spans="1:20" ht="60" x14ac:dyDescent="0.25">
      <c r="A2493" s="3">
        <v>2491</v>
      </c>
      <c r="B2493" s="1" t="s">
        <v>2491</v>
      </c>
      <c r="C2493" s="1" t="s">
        <v>6600</v>
      </c>
      <c r="D2493">
        <v>500</v>
      </c>
      <c r="E2493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s="9">
        <f t="shared" si="152"/>
        <v>40559.07708333333</v>
      </c>
      <c r="L2493" s="9">
        <f t="shared" si="153"/>
        <v>40542.839282407411</v>
      </c>
      <c r="M2493" t="b">
        <v>0</v>
      </c>
      <c r="N2493">
        <v>10</v>
      </c>
      <c r="O2493" t="b">
        <v>1</v>
      </c>
      <c r="P2493" t="s">
        <v>8278</v>
      </c>
      <c r="Q2493" t="s">
        <v>8324</v>
      </c>
      <c r="R2493" t="s">
        <v>8328</v>
      </c>
      <c r="S2493" s="5">
        <f t="shared" si="154"/>
        <v>103.2</v>
      </c>
      <c r="T2493" s="4">
        <f t="shared" si="155"/>
        <v>51.6</v>
      </c>
    </row>
    <row r="2494" spans="1:20" ht="30" x14ac:dyDescent="0.25">
      <c r="A2494" s="3">
        <v>2492</v>
      </c>
      <c r="B2494" s="1" t="s">
        <v>2492</v>
      </c>
      <c r="C2494" s="1" t="s">
        <v>6601</v>
      </c>
      <c r="D2494">
        <v>600</v>
      </c>
      <c r="E249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s="9">
        <f t="shared" si="152"/>
        <v>41076.415972222225</v>
      </c>
      <c r="L2494" s="9">
        <f t="shared" si="153"/>
        <v>41024.985972222225</v>
      </c>
      <c r="M2494" t="b">
        <v>0</v>
      </c>
      <c r="N2494">
        <v>27</v>
      </c>
      <c r="O2494" t="b">
        <v>1</v>
      </c>
      <c r="P2494" t="s">
        <v>8278</v>
      </c>
      <c r="Q2494" t="s">
        <v>8324</v>
      </c>
      <c r="R2494" t="s">
        <v>8328</v>
      </c>
      <c r="S2494" s="5">
        <f t="shared" si="154"/>
        <v>125</v>
      </c>
      <c r="T2494" s="4">
        <f t="shared" si="155"/>
        <v>27.777777777777779</v>
      </c>
    </row>
    <row r="2495" spans="1:20" ht="60" x14ac:dyDescent="0.25">
      <c r="A2495" s="3">
        <v>2493</v>
      </c>
      <c r="B2495" s="1" t="s">
        <v>2493</v>
      </c>
      <c r="C2495" s="1" t="s">
        <v>6602</v>
      </c>
      <c r="D2495">
        <v>20000</v>
      </c>
      <c r="E249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s="9">
        <f t="shared" si="152"/>
        <v>41393.168287037035</v>
      </c>
      <c r="L2495" s="9">
        <f t="shared" si="153"/>
        <v>41348.168287037035</v>
      </c>
      <c r="M2495" t="b">
        <v>0</v>
      </c>
      <c r="N2495">
        <v>259</v>
      </c>
      <c r="O2495" t="b">
        <v>1</v>
      </c>
      <c r="P2495" t="s">
        <v>8278</v>
      </c>
      <c r="Q2495" t="s">
        <v>8324</v>
      </c>
      <c r="R2495" t="s">
        <v>8328</v>
      </c>
      <c r="S2495" s="5">
        <f t="shared" si="154"/>
        <v>128.69999999999999</v>
      </c>
      <c r="T2495" s="4">
        <f t="shared" si="155"/>
        <v>99.382239382239376</v>
      </c>
    </row>
    <row r="2496" spans="1:20" ht="45" x14ac:dyDescent="0.25">
      <c r="A2496" s="3">
        <v>2494</v>
      </c>
      <c r="B2496" s="1" t="s">
        <v>2494</v>
      </c>
      <c r="C2496" s="1" t="s">
        <v>6603</v>
      </c>
      <c r="D2496">
        <v>1500</v>
      </c>
      <c r="E249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s="9">
        <f t="shared" si="152"/>
        <v>41052.645185185182</v>
      </c>
      <c r="L2496" s="9">
        <f t="shared" si="153"/>
        <v>41022.645185185182</v>
      </c>
      <c r="M2496" t="b">
        <v>0</v>
      </c>
      <c r="N2496">
        <v>39</v>
      </c>
      <c r="O2496" t="b">
        <v>1</v>
      </c>
      <c r="P2496" t="s">
        <v>8278</v>
      </c>
      <c r="Q2496" t="s">
        <v>8324</v>
      </c>
      <c r="R2496" t="s">
        <v>8328</v>
      </c>
      <c r="S2496" s="5">
        <f t="shared" si="154"/>
        <v>101.00533333333333</v>
      </c>
      <c r="T2496" s="4">
        <f t="shared" si="155"/>
        <v>38.848205128205123</v>
      </c>
    </row>
    <row r="2497" spans="1:20" ht="45" x14ac:dyDescent="0.25">
      <c r="A2497" s="3">
        <v>2495</v>
      </c>
      <c r="B2497" s="1" t="s">
        <v>2495</v>
      </c>
      <c r="C2497" s="1" t="s">
        <v>6604</v>
      </c>
      <c r="D2497">
        <v>1500</v>
      </c>
      <c r="E249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s="9">
        <f t="shared" si="152"/>
        <v>41066.946469907409</v>
      </c>
      <c r="L2497" s="9">
        <f t="shared" si="153"/>
        <v>41036.946469907409</v>
      </c>
      <c r="M2497" t="b">
        <v>0</v>
      </c>
      <c r="N2497">
        <v>42</v>
      </c>
      <c r="O2497" t="b">
        <v>1</v>
      </c>
      <c r="P2497" t="s">
        <v>8278</v>
      </c>
      <c r="Q2497" t="s">
        <v>8324</v>
      </c>
      <c r="R2497" t="s">
        <v>8328</v>
      </c>
      <c r="S2497" s="5">
        <f t="shared" si="154"/>
        <v>127.53666666666665</v>
      </c>
      <c r="T2497" s="4">
        <f t="shared" si="155"/>
        <v>45.548809523809524</v>
      </c>
    </row>
    <row r="2498" spans="1:20" ht="30" x14ac:dyDescent="0.25">
      <c r="A2498" s="3">
        <v>2496</v>
      </c>
      <c r="B2498" s="1" t="s">
        <v>2496</v>
      </c>
      <c r="C2498" s="1" t="s">
        <v>6605</v>
      </c>
      <c r="D2498">
        <v>6000</v>
      </c>
      <c r="E249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s="9">
        <f t="shared" si="152"/>
        <v>41362.954768518517</v>
      </c>
      <c r="L2498" s="9">
        <f t="shared" si="153"/>
        <v>41327.996435185189</v>
      </c>
      <c r="M2498" t="b">
        <v>0</v>
      </c>
      <c r="N2498">
        <v>10</v>
      </c>
      <c r="O2498" t="b">
        <v>1</v>
      </c>
      <c r="P2498" t="s">
        <v>8278</v>
      </c>
      <c r="Q2498" t="s">
        <v>8324</v>
      </c>
      <c r="R2498" t="s">
        <v>8328</v>
      </c>
      <c r="S2498" s="5">
        <f t="shared" si="154"/>
        <v>100</v>
      </c>
      <c r="T2498" s="4">
        <f t="shared" si="155"/>
        <v>600</v>
      </c>
    </row>
    <row r="2499" spans="1:20" ht="45" x14ac:dyDescent="0.25">
      <c r="A2499" s="3">
        <v>2497</v>
      </c>
      <c r="B2499" s="1" t="s">
        <v>2497</v>
      </c>
      <c r="C2499" s="1" t="s">
        <v>6606</v>
      </c>
      <c r="D2499">
        <v>4000</v>
      </c>
      <c r="E2499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s="9">
        <f t="shared" ref="K2499:K2562" si="156">(((I2499/60)/60)/24)+DATE(1970,1,1)</f>
        <v>40760.878912037035</v>
      </c>
      <c r="L2499" s="9">
        <f t="shared" ref="L2499:L2562" si="157">(((J2499/60)/60)/24)+DATE(1970,1,1)</f>
        <v>40730.878912037035</v>
      </c>
      <c r="M2499" t="b">
        <v>0</v>
      </c>
      <c r="N2499">
        <v>56</v>
      </c>
      <c r="O2499" t="b">
        <v>1</v>
      </c>
      <c r="P2499" t="s">
        <v>8278</v>
      </c>
      <c r="Q2499" t="s">
        <v>8324</v>
      </c>
      <c r="R2499" t="s">
        <v>8328</v>
      </c>
      <c r="S2499" s="5">
        <f t="shared" ref="S2499:S2562" si="158">+(E2499/D2499)*100</f>
        <v>112.7715</v>
      </c>
      <c r="T2499" s="4">
        <f t="shared" ref="T2499:T2562" si="159">+E2499/N2499</f>
        <v>80.551071428571419</v>
      </c>
    </row>
    <row r="2500" spans="1:20" ht="45" x14ac:dyDescent="0.25">
      <c r="A2500" s="3">
        <v>2498</v>
      </c>
      <c r="B2500" s="1" t="s">
        <v>2498</v>
      </c>
      <c r="C2500" s="1" t="s">
        <v>6607</v>
      </c>
      <c r="D2500">
        <v>1000</v>
      </c>
      <c r="E2500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s="9">
        <f t="shared" si="156"/>
        <v>42031.967442129629</v>
      </c>
      <c r="L2500" s="9">
        <f t="shared" si="157"/>
        <v>42017.967442129629</v>
      </c>
      <c r="M2500" t="b">
        <v>0</v>
      </c>
      <c r="N2500">
        <v>20</v>
      </c>
      <c r="O2500" t="b">
        <v>1</v>
      </c>
      <c r="P2500" t="s">
        <v>8278</v>
      </c>
      <c r="Q2500" t="s">
        <v>8324</v>
      </c>
      <c r="R2500" t="s">
        <v>8328</v>
      </c>
      <c r="S2500" s="5">
        <f t="shared" si="158"/>
        <v>105.60000000000001</v>
      </c>
      <c r="T2500" s="4">
        <f t="shared" si="159"/>
        <v>52.8</v>
      </c>
    </row>
    <row r="2501" spans="1:20" ht="60" x14ac:dyDescent="0.25">
      <c r="A2501" s="3">
        <v>2499</v>
      </c>
      <c r="B2501" s="1" t="s">
        <v>2499</v>
      </c>
      <c r="C2501" s="1" t="s">
        <v>6608</v>
      </c>
      <c r="D2501">
        <v>4000</v>
      </c>
      <c r="E2501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s="9">
        <f t="shared" si="156"/>
        <v>41274.75</v>
      </c>
      <c r="L2501" s="9">
        <f t="shared" si="157"/>
        <v>41226.648576388885</v>
      </c>
      <c r="M2501" t="b">
        <v>0</v>
      </c>
      <c r="N2501">
        <v>170</v>
      </c>
      <c r="O2501" t="b">
        <v>1</v>
      </c>
      <c r="P2501" t="s">
        <v>8278</v>
      </c>
      <c r="Q2501" t="s">
        <v>8324</v>
      </c>
      <c r="R2501" t="s">
        <v>8328</v>
      </c>
      <c r="S2501" s="5">
        <f t="shared" si="158"/>
        <v>202.625</v>
      </c>
      <c r="T2501" s="4">
        <f t="shared" si="159"/>
        <v>47.676470588235297</v>
      </c>
    </row>
    <row r="2502" spans="1:20" ht="45" x14ac:dyDescent="0.25">
      <c r="A2502" s="3">
        <v>2500</v>
      </c>
      <c r="B2502" s="1" t="s">
        <v>2500</v>
      </c>
      <c r="C2502" s="1" t="s">
        <v>6609</v>
      </c>
      <c r="D2502">
        <v>600</v>
      </c>
      <c r="E2502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s="9">
        <f t="shared" si="156"/>
        <v>41083.772858796299</v>
      </c>
      <c r="L2502" s="9">
        <f t="shared" si="157"/>
        <v>41053.772858796299</v>
      </c>
      <c r="M2502" t="b">
        <v>0</v>
      </c>
      <c r="N2502">
        <v>29</v>
      </c>
      <c r="O2502" t="b">
        <v>1</v>
      </c>
      <c r="P2502" t="s">
        <v>8278</v>
      </c>
      <c r="Q2502" t="s">
        <v>8324</v>
      </c>
      <c r="R2502" t="s">
        <v>8328</v>
      </c>
      <c r="S2502" s="5">
        <f t="shared" si="158"/>
        <v>113.33333333333333</v>
      </c>
      <c r="T2502" s="4">
        <f t="shared" si="159"/>
        <v>23.448275862068964</v>
      </c>
    </row>
    <row r="2503" spans="1:20" ht="60" x14ac:dyDescent="0.25">
      <c r="A2503" s="3">
        <v>2501</v>
      </c>
      <c r="B2503" s="1" t="s">
        <v>2501</v>
      </c>
      <c r="C2503" s="1" t="s">
        <v>6610</v>
      </c>
      <c r="D2503">
        <v>11000</v>
      </c>
      <c r="E2503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s="9">
        <f t="shared" si="156"/>
        <v>42274.776666666665</v>
      </c>
      <c r="L2503" s="9">
        <f t="shared" si="157"/>
        <v>42244.776666666665</v>
      </c>
      <c r="M2503" t="b">
        <v>0</v>
      </c>
      <c r="N2503">
        <v>7</v>
      </c>
      <c r="O2503" t="b">
        <v>0</v>
      </c>
      <c r="P2503" t="s">
        <v>8298</v>
      </c>
      <c r="Q2503" t="s">
        <v>8335</v>
      </c>
      <c r="R2503" t="s">
        <v>8352</v>
      </c>
      <c r="S2503" s="5">
        <f t="shared" si="158"/>
        <v>2.5545454545454547</v>
      </c>
      <c r="T2503" s="4">
        <f t="shared" si="159"/>
        <v>40.142857142857146</v>
      </c>
    </row>
    <row r="2504" spans="1:20" ht="60" x14ac:dyDescent="0.25">
      <c r="A2504" s="3">
        <v>2502</v>
      </c>
      <c r="B2504" s="1" t="s">
        <v>2502</v>
      </c>
      <c r="C2504" s="1" t="s">
        <v>6611</v>
      </c>
      <c r="D2504">
        <v>110000</v>
      </c>
      <c r="E250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s="9">
        <f t="shared" si="156"/>
        <v>41903.825439814813</v>
      </c>
      <c r="L2504" s="9">
        <f t="shared" si="157"/>
        <v>41858.825439814813</v>
      </c>
      <c r="M2504" t="b">
        <v>0</v>
      </c>
      <c r="N2504">
        <v>5</v>
      </c>
      <c r="O2504" t="b">
        <v>0</v>
      </c>
      <c r="P2504" t="s">
        <v>8298</v>
      </c>
      <c r="Q2504" t="s">
        <v>8335</v>
      </c>
      <c r="R2504" t="s">
        <v>8352</v>
      </c>
      <c r="S2504" s="5">
        <f t="shared" si="158"/>
        <v>7.8181818181818186E-2</v>
      </c>
      <c r="T2504" s="4">
        <f t="shared" si="159"/>
        <v>17.2</v>
      </c>
    </row>
    <row r="2505" spans="1:20" ht="60" x14ac:dyDescent="0.25">
      <c r="A2505" s="3">
        <v>2503</v>
      </c>
      <c r="B2505" s="1" t="s">
        <v>2503</v>
      </c>
      <c r="C2505" s="1" t="s">
        <v>6612</v>
      </c>
      <c r="D2505">
        <v>10000</v>
      </c>
      <c r="E250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s="9">
        <f t="shared" si="156"/>
        <v>42528.879166666666</v>
      </c>
      <c r="L2505" s="9">
        <f t="shared" si="157"/>
        <v>42498.899398148147</v>
      </c>
      <c r="M2505" t="b">
        <v>0</v>
      </c>
      <c r="N2505">
        <v>0</v>
      </c>
      <c r="O2505" t="b">
        <v>0</v>
      </c>
      <c r="P2505" t="s">
        <v>8298</v>
      </c>
      <c r="Q2505" t="s">
        <v>8335</v>
      </c>
      <c r="R2505" t="s">
        <v>8352</v>
      </c>
      <c r="S2505" s="5">
        <f t="shared" si="158"/>
        <v>0</v>
      </c>
      <c r="T2505" s="4" t="e">
        <f t="shared" si="159"/>
        <v>#DIV/0!</v>
      </c>
    </row>
    <row r="2506" spans="1:20" ht="45" x14ac:dyDescent="0.25">
      <c r="A2506" s="3">
        <v>2504</v>
      </c>
      <c r="B2506" s="1" t="s">
        <v>2504</v>
      </c>
      <c r="C2506" s="1" t="s">
        <v>6613</v>
      </c>
      <c r="D2506">
        <v>35000</v>
      </c>
      <c r="E250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s="9">
        <f t="shared" si="156"/>
        <v>41958.057106481487</v>
      </c>
      <c r="L2506" s="9">
        <f t="shared" si="157"/>
        <v>41928.015439814815</v>
      </c>
      <c r="M2506" t="b">
        <v>0</v>
      </c>
      <c r="N2506">
        <v>0</v>
      </c>
      <c r="O2506" t="b">
        <v>0</v>
      </c>
      <c r="P2506" t="s">
        <v>8298</v>
      </c>
      <c r="Q2506" t="s">
        <v>8335</v>
      </c>
      <c r="R2506" t="s">
        <v>8352</v>
      </c>
      <c r="S2506" s="5">
        <f t="shared" si="158"/>
        <v>0</v>
      </c>
      <c r="T2506" s="4" t="e">
        <f t="shared" si="159"/>
        <v>#DIV/0!</v>
      </c>
    </row>
    <row r="2507" spans="1:20" ht="60" x14ac:dyDescent="0.25">
      <c r="A2507" s="3">
        <v>2505</v>
      </c>
      <c r="B2507" s="1" t="s">
        <v>2505</v>
      </c>
      <c r="C2507" s="1" t="s">
        <v>6614</v>
      </c>
      <c r="D2507">
        <v>7000</v>
      </c>
      <c r="E250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s="9">
        <f t="shared" si="156"/>
        <v>42077.014074074075</v>
      </c>
      <c r="L2507" s="9">
        <f t="shared" si="157"/>
        <v>42047.05574074074</v>
      </c>
      <c r="M2507" t="b">
        <v>0</v>
      </c>
      <c r="N2507">
        <v>0</v>
      </c>
      <c r="O2507" t="b">
        <v>0</v>
      </c>
      <c r="P2507" t="s">
        <v>8298</v>
      </c>
      <c r="Q2507" t="s">
        <v>8335</v>
      </c>
      <c r="R2507" t="s">
        <v>8352</v>
      </c>
      <c r="S2507" s="5">
        <f t="shared" si="158"/>
        <v>0</v>
      </c>
      <c r="T2507" s="4" t="e">
        <f t="shared" si="159"/>
        <v>#DIV/0!</v>
      </c>
    </row>
    <row r="2508" spans="1:20" ht="60" x14ac:dyDescent="0.25">
      <c r="A2508" s="3">
        <v>2506</v>
      </c>
      <c r="B2508" s="1" t="s">
        <v>2506</v>
      </c>
      <c r="C2508" s="1" t="s">
        <v>6615</v>
      </c>
      <c r="D2508">
        <v>5000</v>
      </c>
      <c r="E250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s="9">
        <f t="shared" si="156"/>
        <v>42280.875</v>
      </c>
      <c r="L2508" s="9">
        <f t="shared" si="157"/>
        <v>42258.297094907408</v>
      </c>
      <c r="M2508" t="b">
        <v>0</v>
      </c>
      <c r="N2508">
        <v>2</v>
      </c>
      <c r="O2508" t="b">
        <v>0</v>
      </c>
      <c r="P2508" t="s">
        <v>8298</v>
      </c>
      <c r="Q2508" t="s">
        <v>8335</v>
      </c>
      <c r="R2508" t="s">
        <v>8352</v>
      </c>
      <c r="S2508" s="5">
        <f t="shared" si="158"/>
        <v>0.6</v>
      </c>
      <c r="T2508" s="4">
        <f t="shared" si="159"/>
        <v>15</v>
      </c>
    </row>
    <row r="2509" spans="1:20" ht="15.75" x14ac:dyDescent="0.25">
      <c r="A2509" s="3">
        <v>2507</v>
      </c>
      <c r="B2509" s="1" t="s">
        <v>2507</v>
      </c>
      <c r="C2509" s="1" t="s">
        <v>6616</v>
      </c>
      <c r="D2509">
        <v>42850</v>
      </c>
      <c r="E2509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s="9">
        <f t="shared" si="156"/>
        <v>42135.072962962964</v>
      </c>
      <c r="L2509" s="9">
        <f t="shared" si="157"/>
        <v>42105.072962962964</v>
      </c>
      <c r="M2509" t="b">
        <v>0</v>
      </c>
      <c r="N2509">
        <v>0</v>
      </c>
      <c r="O2509" t="b">
        <v>0</v>
      </c>
      <c r="P2509" t="s">
        <v>8298</v>
      </c>
      <c r="Q2509" t="s">
        <v>8335</v>
      </c>
      <c r="R2509" t="s">
        <v>8352</v>
      </c>
      <c r="S2509" s="5">
        <f t="shared" si="158"/>
        <v>0</v>
      </c>
      <c r="T2509" s="4" t="e">
        <f t="shared" si="159"/>
        <v>#DIV/0!</v>
      </c>
    </row>
    <row r="2510" spans="1:20" ht="60" x14ac:dyDescent="0.25">
      <c r="A2510" s="3">
        <v>2508</v>
      </c>
      <c r="B2510" s="1" t="s">
        <v>2508</v>
      </c>
      <c r="C2510" s="1" t="s">
        <v>6617</v>
      </c>
      <c r="D2510">
        <v>20000</v>
      </c>
      <c r="E2510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s="9">
        <f t="shared" si="156"/>
        <v>41865.951782407406</v>
      </c>
      <c r="L2510" s="9">
        <f t="shared" si="157"/>
        <v>41835.951782407406</v>
      </c>
      <c r="M2510" t="b">
        <v>0</v>
      </c>
      <c r="N2510">
        <v>0</v>
      </c>
      <c r="O2510" t="b">
        <v>0</v>
      </c>
      <c r="P2510" t="s">
        <v>8298</v>
      </c>
      <c r="Q2510" t="s">
        <v>8335</v>
      </c>
      <c r="R2510" t="s">
        <v>8352</v>
      </c>
      <c r="S2510" s="5">
        <f t="shared" si="158"/>
        <v>0</v>
      </c>
      <c r="T2510" s="4" t="e">
        <f t="shared" si="159"/>
        <v>#DIV/0!</v>
      </c>
    </row>
    <row r="2511" spans="1:20" ht="60" x14ac:dyDescent="0.25">
      <c r="A2511" s="3">
        <v>2509</v>
      </c>
      <c r="B2511" s="1" t="s">
        <v>2509</v>
      </c>
      <c r="C2511" s="1" t="s">
        <v>6618</v>
      </c>
      <c r="D2511">
        <v>95000</v>
      </c>
      <c r="E2511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s="9">
        <f t="shared" si="156"/>
        <v>42114.767928240741</v>
      </c>
      <c r="L2511" s="9">
        <f t="shared" si="157"/>
        <v>42058.809594907405</v>
      </c>
      <c r="M2511" t="b">
        <v>0</v>
      </c>
      <c r="N2511">
        <v>28</v>
      </c>
      <c r="O2511" t="b">
        <v>0</v>
      </c>
      <c r="P2511" t="s">
        <v>8298</v>
      </c>
      <c r="Q2511" t="s">
        <v>8335</v>
      </c>
      <c r="R2511" t="s">
        <v>8352</v>
      </c>
      <c r="S2511" s="5">
        <f t="shared" si="158"/>
        <v>1.0526315789473684</v>
      </c>
      <c r="T2511" s="4">
        <f t="shared" si="159"/>
        <v>35.714285714285715</v>
      </c>
    </row>
    <row r="2512" spans="1:20" ht="60" x14ac:dyDescent="0.25">
      <c r="A2512" s="3">
        <v>2510</v>
      </c>
      <c r="B2512" s="1" t="s">
        <v>2510</v>
      </c>
      <c r="C2512" s="1" t="s">
        <v>6619</v>
      </c>
      <c r="D2512">
        <v>50000</v>
      </c>
      <c r="E2512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s="9">
        <f t="shared" si="156"/>
        <v>42138.997361111105</v>
      </c>
      <c r="L2512" s="9">
        <f t="shared" si="157"/>
        <v>42078.997361111105</v>
      </c>
      <c r="M2512" t="b">
        <v>0</v>
      </c>
      <c r="N2512">
        <v>2</v>
      </c>
      <c r="O2512" t="b">
        <v>0</v>
      </c>
      <c r="P2512" t="s">
        <v>8298</v>
      </c>
      <c r="Q2512" t="s">
        <v>8335</v>
      </c>
      <c r="R2512" t="s">
        <v>8352</v>
      </c>
      <c r="S2512" s="5">
        <f t="shared" si="158"/>
        <v>0.15</v>
      </c>
      <c r="T2512" s="4">
        <f t="shared" si="159"/>
        <v>37.5</v>
      </c>
    </row>
    <row r="2513" spans="1:20" ht="45" x14ac:dyDescent="0.25">
      <c r="A2513" s="3">
        <v>2511</v>
      </c>
      <c r="B2513" s="1" t="s">
        <v>2511</v>
      </c>
      <c r="C2513" s="1" t="s">
        <v>6620</v>
      </c>
      <c r="D2513">
        <v>100000</v>
      </c>
      <c r="E2513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s="9">
        <f t="shared" si="156"/>
        <v>42401.446909722217</v>
      </c>
      <c r="L2513" s="9">
        <f t="shared" si="157"/>
        <v>42371.446909722217</v>
      </c>
      <c r="M2513" t="b">
        <v>0</v>
      </c>
      <c r="N2513">
        <v>0</v>
      </c>
      <c r="O2513" t="b">
        <v>0</v>
      </c>
      <c r="P2513" t="s">
        <v>8298</v>
      </c>
      <c r="Q2513" t="s">
        <v>8335</v>
      </c>
      <c r="R2513" t="s">
        <v>8352</v>
      </c>
      <c r="S2513" s="5">
        <f t="shared" si="158"/>
        <v>0</v>
      </c>
      <c r="T2513" s="4" t="e">
        <f t="shared" si="159"/>
        <v>#DIV/0!</v>
      </c>
    </row>
    <row r="2514" spans="1:20" ht="45" x14ac:dyDescent="0.25">
      <c r="A2514" s="3">
        <v>2512</v>
      </c>
      <c r="B2514" s="1" t="s">
        <v>2512</v>
      </c>
      <c r="C2514" s="1" t="s">
        <v>6621</v>
      </c>
      <c r="D2514">
        <v>1150</v>
      </c>
      <c r="E251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s="9">
        <f t="shared" si="156"/>
        <v>41986.876863425925</v>
      </c>
      <c r="L2514" s="9">
        <f t="shared" si="157"/>
        <v>41971.876863425925</v>
      </c>
      <c r="M2514" t="b">
        <v>0</v>
      </c>
      <c r="N2514">
        <v>0</v>
      </c>
      <c r="O2514" t="b">
        <v>0</v>
      </c>
      <c r="P2514" t="s">
        <v>8298</v>
      </c>
      <c r="Q2514" t="s">
        <v>8335</v>
      </c>
      <c r="R2514" t="s">
        <v>8352</v>
      </c>
      <c r="S2514" s="5">
        <f t="shared" si="158"/>
        <v>0</v>
      </c>
      <c r="T2514" s="4" t="e">
        <f t="shared" si="159"/>
        <v>#DIV/0!</v>
      </c>
    </row>
    <row r="2515" spans="1:20" ht="60" x14ac:dyDescent="0.25">
      <c r="A2515" s="3">
        <v>2513</v>
      </c>
      <c r="B2515" s="1" t="s">
        <v>2513</v>
      </c>
      <c r="C2515" s="1" t="s">
        <v>6622</v>
      </c>
      <c r="D2515">
        <v>180000</v>
      </c>
      <c r="E251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s="9">
        <f t="shared" si="156"/>
        <v>42792.00681712963</v>
      </c>
      <c r="L2515" s="9">
        <f t="shared" si="157"/>
        <v>42732.00681712963</v>
      </c>
      <c r="M2515" t="b">
        <v>0</v>
      </c>
      <c r="N2515">
        <v>0</v>
      </c>
      <c r="O2515" t="b">
        <v>0</v>
      </c>
      <c r="P2515" t="s">
        <v>8298</v>
      </c>
      <c r="Q2515" t="s">
        <v>8335</v>
      </c>
      <c r="R2515" t="s">
        <v>8352</v>
      </c>
      <c r="S2515" s="5">
        <f t="shared" si="158"/>
        <v>0</v>
      </c>
      <c r="T2515" s="4" t="e">
        <f t="shared" si="159"/>
        <v>#DIV/0!</v>
      </c>
    </row>
    <row r="2516" spans="1:20" ht="60" x14ac:dyDescent="0.25">
      <c r="A2516" s="3">
        <v>2514</v>
      </c>
      <c r="B2516" s="1" t="s">
        <v>2514</v>
      </c>
      <c r="C2516" s="1" t="s">
        <v>6623</v>
      </c>
      <c r="D2516">
        <v>12000</v>
      </c>
      <c r="E251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s="9">
        <f t="shared" si="156"/>
        <v>41871.389780092592</v>
      </c>
      <c r="L2516" s="9">
        <f t="shared" si="157"/>
        <v>41854.389780092592</v>
      </c>
      <c r="M2516" t="b">
        <v>0</v>
      </c>
      <c r="N2516">
        <v>4</v>
      </c>
      <c r="O2516" t="b">
        <v>0</v>
      </c>
      <c r="P2516" t="s">
        <v>8298</v>
      </c>
      <c r="Q2516" t="s">
        <v>8335</v>
      </c>
      <c r="R2516" t="s">
        <v>8352</v>
      </c>
      <c r="S2516" s="5">
        <f t="shared" si="158"/>
        <v>1.7500000000000002</v>
      </c>
      <c r="T2516" s="4">
        <f t="shared" si="159"/>
        <v>52.5</v>
      </c>
    </row>
    <row r="2517" spans="1:20" ht="60" x14ac:dyDescent="0.25">
      <c r="A2517" s="3">
        <v>2515</v>
      </c>
      <c r="B2517" s="1" t="s">
        <v>2515</v>
      </c>
      <c r="C2517" s="1" t="s">
        <v>6624</v>
      </c>
      <c r="D2517">
        <v>5000</v>
      </c>
      <c r="E251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s="9">
        <f t="shared" si="156"/>
        <v>42057.839733796296</v>
      </c>
      <c r="L2517" s="9">
        <f t="shared" si="157"/>
        <v>42027.839733796296</v>
      </c>
      <c r="M2517" t="b">
        <v>0</v>
      </c>
      <c r="N2517">
        <v>12</v>
      </c>
      <c r="O2517" t="b">
        <v>0</v>
      </c>
      <c r="P2517" t="s">
        <v>8298</v>
      </c>
      <c r="Q2517" t="s">
        <v>8335</v>
      </c>
      <c r="R2517" t="s">
        <v>8352</v>
      </c>
      <c r="S2517" s="5">
        <f t="shared" si="158"/>
        <v>18.600000000000001</v>
      </c>
      <c r="T2517" s="4">
        <f t="shared" si="159"/>
        <v>77.5</v>
      </c>
    </row>
    <row r="2518" spans="1:20" ht="60" x14ac:dyDescent="0.25">
      <c r="A2518" s="3">
        <v>2516</v>
      </c>
      <c r="B2518" s="1" t="s">
        <v>2516</v>
      </c>
      <c r="C2518" s="1" t="s">
        <v>6625</v>
      </c>
      <c r="D2518">
        <v>22000</v>
      </c>
      <c r="E251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s="9">
        <f t="shared" si="156"/>
        <v>41972.6950462963</v>
      </c>
      <c r="L2518" s="9">
        <f t="shared" si="157"/>
        <v>41942.653379629628</v>
      </c>
      <c r="M2518" t="b">
        <v>0</v>
      </c>
      <c r="N2518">
        <v>0</v>
      </c>
      <c r="O2518" t="b">
        <v>0</v>
      </c>
      <c r="P2518" t="s">
        <v>8298</v>
      </c>
      <c r="Q2518" t="s">
        <v>8335</v>
      </c>
      <c r="R2518" t="s">
        <v>8352</v>
      </c>
      <c r="S2518" s="5">
        <f t="shared" si="158"/>
        <v>0</v>
      </c>
      <c r="T2518" s="4" t="e">
        <f t="shared" si="159"/>
        <v>#DIV/0!</v>
      </c>
    </row>
    <row r="2519" spans="1:20" ht="60" x14ac:dyDescent="0.25">
      <c r="A2519" s="3">
        <v>2517</v>
      </c>
      <c r="B2519" s="1" t="s">
        <v>2517</v>
      </c>
      <c r="C2519" s="1" t="s">
        <v>6626</v>
      </c>
      <c r="D2519">
        <v>18000</v>
      </c>
      <c r="E2519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s="9">
        <f t="shared" si="156"/>
        <v>42082.760763888888</v>
      </c>
      <c r="L2519" s="9">
        <f t="shared" si="157"/>
        <v>42052.802430555559</v>
      </c>
      <c r="M2519" t="b">
        <v>0</v>
      </c>
      <c r="N2519">
        <v>33</v>
      </c>
      <c r="O2519" t="b">
        <v>0</v>
      </c>
      <c r="P2519" t="s">
        <v>8298</v>
      </c>
      <c r="Q2519" t="s">
        <v>8335</v>
      </c>
      <c r="R2519" t="s">
        <v>8352</v>
      </c>
      <c r="S2519" s="5">
        <f t="shared" si="158"/>
        <v>9.8166666666666664</v>
      </c>
      <c r="T2519" s="4">
        <f t="shared" si="159"/>
        <v>53.545454545454547</v>
      </c>
    </row>
    <row r="2520" spans="1:20" ht="45" x14ac:dyDescent="0.25">
      <c r="A2520" s="3">
        <v>2518</v>
      </c>
      <c r="B2520" s="1" t="s">
        <v>2518</v>
      </c>
      <c r="C2520" s="1" t="s">
        <v>6627</v>
      </c>
      <c r="D2520">
        <v>5000</v>
      </c>
      <c r="E2520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s="9">
        <f t="shared" si="156"/>
        <v>41956.722546296296</v>
      </c>
      <c r="L2520" s="9">
        <f t="shared" si="157"/>
        <v>41926.680879629632</v>
      </c>
      <c r="M2520" t="b">
        <v>0</v>
      </c>
      <c r="N2520">
        <v>0</v>
      </c>
      <c r="O2520" t="b">
        <v>0</v>
      </c>
      <c r="P2520" t="s">
        <v>8298</v>
      </c>
      <c r="Q2520" t="s">
        <v>8335</v>
      </c>
      <c r="R2520" t="s">
        <v>8352</v>
      </c>
      <c r="S2520" s="5">
        <f t="shared" si="158"/>
        <v>0</v>
      </c>
      <c r="T2520" s="4" t="e">
        <f t="shared" si="159"/>
        <v>#DIV/0!</v>
      </c>
    </row>
    <row r="2521" spans="1:20" ht="45" x14ac:dyDescent="0.25">
      <c r="A2521" s="3">
        <v>2519</v>
      </c>
      <c r="B2521" s="1" t="s">
        <v>2519</v>
      </c>
      <c r="C2521" s="1" t="s">
        <v>6628</v>
      </c>
      <c r="D2521">
        <v>150000</v>
      </c>
      <c r="E2521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s="9">
        <f t="shared" si="156"/>
        <v>41839.155138888891</v>
      </c>
      <c r="L2521" s="9">
        <f t="shared" si="157"/>
        <v>41809.155138888891</v>
      </c>
      <c r="M2521" t="b">
        <v>0</v>
      </c>
      <c r="N2521">
        <v>4</v>
      </c>
      <c r="O2521" t="b">
        <v>0</v>
      </c>
      <c r="P2521" t="s">
        <v>8298</v>
      </c>
      <c r="Q2521" t="s">
        <v>8335</v>
      </c>
      <c r="R2521" t="s">
        <v>8352</v>
      </c>
      <c r="S2521" s="5">
        <f t="shared" si="158"/>
        <v>4.3333333333333335E-2</v>
      </c>
      <c r="T2521" s="4">
        <f t="shared" si="159"/>
        <v>16.25</v>
      </c>
    </row>
    <row r="2522" spans="1:20" ht="60" x14ac:dyDescent="0.25">
      <c r="A2522" s="3">
        <v>2520</v>
      </c>
      <c r="B2522" s="1" t="s">
        <v>2520</v>
      </c>
      <c r="C2522" s="1" t="s">
        <v>6629</v>
      </c>
      <c r="D2522">
        <v>100000</v>
      </c>
      <c r="E2522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s="9">
        <f t="shared" si="156"/>
        <v>42658.806249999994</v>
      </c>
      <c r="L2522" s="9">
        <f t="shared" si="157"/>
        <v>42612.600520833337</v>
      </c>
      <c r="M2522" t="b">
        <v>0</v>
      </c>
      <c r="N2522">
        <v>0</v>
      </c>
      <c r="O2522" t="b">
        <v>0</v>
      </c>
      <c r="P2522" t="s">
        <v>8298</v>
      </c>
      <c r="Q2522" t="s">
        <v>8335</v>
      </c>
      <c r="R2522" t="s">
        <v>8352</v>
      </c>
      <c r="S2522" s="5">
        <f t="shared" si="158"/>
        <v>0</v>
      </c>
      <c r="T2522" s="4" t="e">
        <f t="shared" si="159"/>
        <v>#DIV/0!</v>
      </c>
    </row>
    <row r="2523" spans="1:20" ht="60" x14ac:dyDescent="0.25">
      <c r="A2523" s="3">
        <v>2521</v>
      </c>
      <c r="B2523" s="1" t="s">
        <v>2521</v>
      </c>
      <c r="C2523" s="1" t="s">
        <v>6630</v>
      </c>
      <c r="D2523">
        <v>12500</v>
      </c>
      <c r="E2523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s="9">
        <f t="shared" si="156"/>
        <v>42290.967835648145</v>
      </c>
      <c r="L2523" s="9">
        <f t="shared" si="157"/>
        <v>42269.967835648145</v>
      </c>
      <c r="M2523" t="b">
        <v>0</v>
      </c>
      <c r="N2523">
        <v>132</v>
      </c>
      <c r="O2523" t="b">
        <v>1</v>
      </c>
      <c r="P2523" t="s">
        <v>8299</v>
      </c>
      <c r="Q2523" t="s">
        <v>8324</v>
      </c>
      <c r="R2523" t="s">
        <v>8353</v>
      </c>
      <c r="S2523" s="5">
        <f t="shared" si="158"/>
        <v>109.48792</v>
      </c>
      <c r="T2523" s="4">
        <f t="shared" si="159"/>
        <v>103.68174242424243</v>
      </c>
    </row>
    <row r="2524" spans="1:20" ht="60" x14ac:dyDescent="0.25">
      <c r="A2524" s="3">
        <v>2522</v>
      </c>
      <c r="B2524" s="1" t="s">
        <v>2522</v>
      </c>
      <c r="C2524" s="1" t="s">
        <v>6631</v>
      </c>
      <c r="D2524">
        <v>5000</v>
      </c>
      <c r="E252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s="9">
        <f t="shared" si="156"/>
        <v>42482.619444444441</v>
      </c>
      <c r="L2524" s="9">
        <f t="shared" si="157"/>
        <v>42460.573611111111</v>
      </c>
      <c r="M2524" t="b">
        <v>0</v>
      </c>
      <c r="N2524">
        <v>27</v>
      </c>
      <c r="O2524" t="b">
        <v>1</v>
      </c>
      <c r="P2524" t="s">
        <v>8299</v>
      </c>
      <c r="Q2524" t="s">
        <v>8324</v>
      </c>
      <c r="R2524" t="s">
        <v>8353</v>
      </c>
      <c r="S2524" s="5">
        <f t="shared" si="158"/>
        <v>100</v>
      </c>
      <c r="T2524" s="4">
        <f t="shared" si="159"/>
        <v>185.18518518518519</v>
      </c>
    </row>
    <row r="2525" spans="1:20" ht="45" x14ac:dyDescent="0.25">
      <c r="A2525" s="3">
        <v>2523</v>
      </c>
      <c r="B2525" s="1" t="s">
        <v>2523</v>
      </c>
      <c r="C2525" s="1" t="s">
        <v>6632</v>
      </c>
      <c r="D2525">
        <v>900</v>
      </c>
      <c r="E252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s="9">
        <f t="shared" si="156"/>
        <v>41961.017268518524</v>
      </c>
      <c r="L2525" s="9">
        <f t="shared" si="157"/>
        <v>41930.975601851853</v>
      </c>
      <c r="M2525" t="b">
        <v>0</v>
      </c>
      <c r="N2525">
        <v>26</v>
      </c>
      <c r="O2525" t="b">
        <v>1</v>
      </c>
      <c r="P2525" t="s">
        <v>8299</v>
      </c>
      <c r="Q2525" t="s">
        <v>8324</v>
      </c>
      <c r="R2525" t="s">
        <v>8353</v>
      </c>
      <c r="S2525" s="5">
        <f t="shared" si="158"/>
        <v>156.44444444444446</v>
      </c>
      <c r="T2525" s="4">
        <f t="shared" si="159"/>
        <v>54.153846153846153</v>
      </c>
    </row>
    <row r="2526" spans="1:20" ht="45" x14ac:dyDescent="0.25">
      <c r="A2526" s="3">
        <v>2524</v>
      </c>
      <c r="B2526" s="1" t="s">
        <v>2524</v>
      </c>
      <c r="C2526" s="1" t="s">
        <v>6633</v>
      </c>
      <c r="D2526">
        <v>7500</v>
      </c>
      <c r="E252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s="9">
        <f t="shared" si="156"/>
        <v>41994.1875</v>
      </c>
      <c r="L2526" s="9">
        <f t="shared" si="157"/>
        <v>41961.807372685187</v>
      </c>
      <c r="M2526" t="b">
        <v>0</v>
      </c>
      <c r="N2526">
        <v>43</v>
      </c>
      <c r="O2526" t="b">
        <v>1</v>
      </c>
      <c r="P2526" t="s">
        <v>8299</v>
      </c>
      <c r="Q2526" t="s">
        <v>8324</v>
      </c>
      <c r="R2526" t="s">
        <v>8353</v>
      </c>
      <c r="S2526" s="5">
        <f t="shared" si="158"/>
        <v>101.6</v>
      </c>
      <c r="T2526" s="4">
        <f t="shared" si="159"/>
        <v>177.2093023255814</v>
      </c>
    </row>
    <row r="2527" spans="1:20" ht="45" x14ac:dyDescent="0.25">
      <c r="A2527" s="3">
        <v>2525</v>
      </c>
      <c r="B2527" s="1" t="s">
        <v>2525</v>
      </c>
      <c r="C2527" s="1" t="s">
        <v>6634</v>
      </c>
      <c r="D2527">
        <v>8000</v>
      </c>
      <c r="E252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s="9">
        <f t="shared" si="156"/>
        <v>41088.844571759262</v>
      </c>
      <c r="L2527" s="9">
        <f t="shared" si="157"/>
        <v>41058.844571759262</v>
      </c>
      <c r="M2527" t="b">
        <v>0</v>
      </c>
      <c r="N2527">
        <v>80</v>
      </c>
      <c r="O2527" t="b">
        <v>1</v>
      </c>
      <c r="P2527" t="s">
        <v>8299</v>
      </c>
      <c r="Q2527" t="s">
        <v>8324</v>
      </c>
      <c r="R2527" t="s">
        <v>8353</v>
      </c>
      <c r="S2527" s="5">
        <f t="shared" si="158"/>
        <v>100.325</v>
      </c>
      <c r="T2527" s="4">
        <f t="shared" si="159"/>
        <v>100.325</v>
      </c>
    </row>
    <row r="2528" spans="1:20" ht="45" x14ac:dyDescent="0.25">
      <c r="A2528" s="3">
        <v>2526</v>
      </c>
      <c r="B2528" s="1" t="s">
        <v>2526</v>
      </c>
      <c r="C2528" s="1" t="s">
        <v>6635</v>
      </c>
      <c r="D2528">
        <v>4000</v>
      </c>
      <c r="E252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s="9">
        <f t="shared" si="156"/>
        <v>41981.207638888889</v>
      </c>
      <c r="L2528" s="9">
        <f t="shared" si="157"/>
        <v>41953.091134259259</v>
      </c>
      <c r="M2528" t="b">
        <v>0</v>
      </c>
      <c r="N2528">
        <v>33</v>
      </c>
      <c r="O2528" t="b">
        <v>1</v>
      </c>
      <c r="P2528" t="s">
        <v>8299</v>
      </c>
      <c r="Q2528" t="s">
        <v>8324</v>
      </c>
      <c r="R2528" t="s">
        <v>8353</v>
      </c>
      <c r="S2528" s="5">
        <f t="shared" si="158"/>
        <v>112.94999999999999</v>
      </c>
      <c r="T2528" s="4">
        <f t="shared" si="159"/>
        <v>136.90909090909091</v>
      </c>
    </row>
    <row r="2529" spans="1:20" ht="45" x14ac:dyDescent="0.25">
      <c r="A2529" s="3">
        <v>2527</v>
      </c>
      <c r="B2529" s="1" t="s">
        <v>2527</v>
      </c>
      <c r="C2529" s="1" t="s">
        <v>6636</v>
      </c>
      <c r="D2529">
        <v>4000</v>
      </c>
      <c r="E2529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s="9">
        <f t="shared" si="156"/>
        <v>41565.165972222225</v>
      </c>
      <c r="L2529" s="9">
        <f t="shared" si="157"/>
        <v>41546.75105324074</v>
      </c>
      <c r="M2529" t="b">
        <v>0</v>
      </c>
      <c r="N2529">
        <v>71</v>
      </c>
      <c r="O2529" t="b">
        <v>1</v>
      </c>
      <c r="P2529" t="s">
        <v>8299</v>
      </c>
      <c r="Q2529" t="s">
        <v>8324</v>
      </c>
      <c r="R2529" t="s">
        <v>8353</v>
      </c>
      <c r="S2529" s="5">
        <f t="shared" si="158"/>
        <v>102.125</v>
      </c>
      <c r="T2529" s="4">
        <f t="shared" si="159"/>
        <v>57.535211267605632</v>
      </c>
    </row>
    <row r="2530" spans="1:20" ht="60" x14ac:dyDescent="0.25">
      <c r="A2530" s="3">
        <v>2528</v>
      </c>
      <c r="B2530" s="1" t="s">
        <v>2528</v>
      </c>
      <c r="C2530" s="1" t="s">
        <v>6637</v>
      </c>
      <c r="D2530">
        <v>4000</v>
      </c>
      <c r="E2530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s="9">
        <f t="shared" si="156"/>
        <v>42236.458333333328</v>
      </c>
      <c r="L2530" s="9">
        <f t="shared" si="157"/>
        <v>42217.834525462968</v>
      </c>
      <c r="M2530" t="b">
        <v>0</v>
      </c>
      <c r="N2530">
        <v>81</v>
      </c>
      <c r="O2530" t="b">
        <v>1</v>
      </c>
      <c r="P2530" t="s">
        <v>8299</v>
      </c>
      <c r="Q2530" t="s">
        <v>8324</v>
      </c>
      <c r="R2530" t="s">
        <v>8353</v>
      </c>
      <c r="S2530" s="5">
        <f t="shared" si="158"/>
        <v>107.24974999999999</v>
      </c>
      <c r="T2530" s="4">
        <f t="shared" si="159"/>
        <v>52.962839506172834</v>
      </c>
    </row>
    <row r="2531" spans="1:20" ht="30" x14ac:dyDescent="0.25">
      <c r="A2531" s="3">
        <v>2529</v>
      </c>
      <c r="B2531" s="1" t="s">
        <v>2529</v>
      </c>
      <c r="C2531" s="1" t="s">
        <v>6638</v>
      </c>
      <c r="D2531">
        <v>6000</v>
      </c>
      <c r="E2531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s="9">
        <f t="shared" si="156"/>
        <v>40993.0390625</v>
      </c>
      <c r="L2531" s="9">
        <f t="shared" si="157"/>
        <v>40948.080729166664</v>
      </c>
      <c r="M2531" t="b">
        <v>0</v>
      </c>
      <c r="N2531">
        <v>76</v>
      </c>
      <c r="O2531" t="b">
        <v>1</v>
      </c>
      <c r="P2531" t="s">
        <v>8299</v>
      </c>
      <c r="Q2531" t="s">
        <v>8324</v>
      </c>
      <c r="R2531" t="s">
        <v>8353</v>
      </c>
      <c r="S2531" s="5">
        <f t="shared" si="158"/>
        <v>104.28333333333333</v>
      </c>
      <c r="T2531" s="4">
        <f t="shared" si="159"/>
        <v>82.328947368421055</v>
      </c>
    </row>
    <row r="2532" spans="1:20" ht="45" x14ac:dyDescent="0.25">
      <c r="A2532" s="3">
        <v>2530</v>
      </c>
      <c r="B2532" s="1" t="s">
        <v>2530</v>
      </c>
      <c r="C2532" s="1" t="s">
        <v>6639</v>
      </c>
      <c r="D2532">
        <v>6500</v>
      </c>
      <c r="E2532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s="9">
        <f t="shared" si="156"/>
        <v>42114.201388888891</v>
      </c>
      <c r="L2532" s="9">
        <f t="shared" si="157"/>
        <v>42081.864641203705</v>
      </c>
      <c r="M2532" t="b">
        <v>0</v>
      </c>
      <c r="N2532">
        <v>48</v>
      </c>
      <c r="O2532" t="b">
        <v>1</v>
      </c>
      <c r="P2532" t="s">
        <v>8299</v>
      </c>
      <c r="Q2532" t="s">
        <v>8324</v>
      </c>
      <c r="R2532" t="s">
        <v>8353</v>
      </c>
      <c r="S2532" s="5">
        <f t="shared" si="158"/>
        <v>100</v>
      </c>
      <c r="T2532" s="4">
        <f t="shared" si="159"/>
        <v>135.41666666666666</v>
      </c>
    </row>
    <row r="2533" spans="1:20" ht="60" x14ac:dyDescent="0.25">
      <c r="A2533" s="3">
        <v>2531</v>
      </c>
      <c r="B2533" s="1" t="s">
        <v>2531</v>
      </c>
      <c r="C2533" s="1" t="s">
        <v>6640</v>
      </c>
      <c r="D2533">
        <v>4500</v>
      </c>
      <c r="E2533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s="9">
        <f t="shared" si="156"/>
        <v>42231.165972222225</v>
      </c>
      <c r="L2533" s="9">
        <f t="shared" si="157"/>
        <v>42208.680023148147</v>
      </c>
      <c r="M2533" t="b">
        <v>0</v>
      </c>
      <c r="N2533">
        <v>61</v>
      </c>
      <c r="O2533" t="b">
        <v>1</v>
      </c>
      <c r="P2533" t="s">
        <v>8299</v>
      </c>
      <c r="Q2533" t="s">
        <v>8324</v>
      </c>
      <c r="R2533" t="s">
        <v>8353</v>
      </c>
      <c r="S2533" s="5">
        <f t="shared" si="158"/>
        <v>100.4</v>
      </c>
      <c r="T2533" s="4">
        <f t="shared" si="159"/>
        <v>74.06557377049181</v>
      </c>
    </row>
    <row r="2534" spans="1:20" ht="60" x14ac:dyDescent="0.25">
      <c r="A2534" s="3">
        <v>2532</v>
      </c>
      <c r="B2534" s="1" t="s">
        <v>2532</v>
      </c>
      <c r="C2534" s="1" t="s">
        <v>6641</v>
      </c>
      <c r="D2534">
        <v>4000</v>
      </c>
      <c r="E253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s="9">
        <f t="shared" si="156"/>
        <v>41137.849143518521</v>
      </c>
      <c r="L2534" s="9">
        <f t="shared" si="157"/>
        <v>41107.849143518521</v>
      </c>
      <c r="M2534" t="b">
        <v>0</v>
      </c>
      <c r="N2534">
        <v>60</v>
      </c>
      <c r="O2534" t="b">
        <v>1</v>
      </c>
      <c r="P2534" t="s">
        <v>8299</v>
      </c>
      <c r="Q2534" t="s">
        <v>8324</v>
      </c>
      <c r="R2534" t="s">
        <v>8353</v>
      </c>
      <c r="S2534" s="5">
        <f t="shared" si="158"/>
        <v>126.125</v>
      </c>
      <c r="T2534" s="4">
        <f t="shared" si="159"/>
        <v>84.083333333333329</v>
      </c>
    </row>
    <row r="2535" spans="1:20" ht="60" x14ac:dyDescent="0.25">
      <c r="A2535" s="3">
        <v>2533</v>
      </c>
      <c r="B2535" s="1" t="s">
        <v>2533</v>
      </c>
      <c r="C2535" s="1" t="s">
        <v>6642</v>
      </c>
      <c r="D2535">
        <v>7500</v>
      </c>
      <c r="E253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s="9">
        <f t="shared" si="156"/>
        <v>41334.750787037039</v>
      </c>
      <c r="L2535" s="9">
        <f t="shared" si="157"/>
        <v>41304.751284722224</v>
      </c>
      <c r="M2535" t="b">
        <v>0</v>
      </c>
      <c r="N2535">
        <v>136</v>
      </c>
      <c r="O2535" t="b">
        <v>1</v>
      </c>
      <c r="P2535" t="s">
        <v>8299</v>
      </c>
      <c r="Q2535" t="s">
        <v>8324</v>
      </c>
      <c r="R2535" t="s">
        <v>8353</v>
      </c>
      <c r="S2535" s="5">
        <f t="shared" si="158"/>
        <v>110.66666666666667</v>
      </c>
      <c r="T2535" s="4">
        <f t="shared" si="159"/>
        <v>61.029411764705884</v>
      </c>
    </row>
    <row r="2536" spans="1:20" ht="75" x14ac:dyDescent="0.25">
      <c r="A2536" s="3">
        <v>2534</v>
      </c>
      <c r="B2536" s="1" t="s">
        <v>2534</v>
      </c>
      <c r="C2536" s="1" t="s">
        <v>6643</v>
      </c>
      <c r="D2536">
        <v>2000</v>
      </c>
      <c r="E253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s="9">
        <f t="shared" si="156"/>
        <v>40179.25</v>
      </c>
      <c r="L2536" s="9">
        <f t="shared" si="157"/>
        <v>40127.700370370374</v>
      </c>
      <c r="M2536" t="b">
        <v>0</v>
      </c>
      <c r="N2536">
        <v>14</v>
      </c>
      <c r="O2536" t="b">
        <v>1</v>
      </c>
      <c r="P2536" t="s">
        <v>8299</v>
      </c>
      <c r="Q2536" t="s">
        <v>8324</v>
      </c>
      <c r="R2536" t="s">
        <v>8353</v>
      </c>
      <c r="S2536" s="5">
        <f t="shared" si="158"/>
        <v>105</v>
      </c>
      <c r="T2536" s="4">
        <f t="shared" si="159"/>
        <v>150</v>
      </c>
    </row>
    <row r="2537" spans="1:20" ht="15.75" x14ac:dyDescent="0.25">
      <c r="A2537" s="3">
        <v>2535</v>
      </c>
      <c r="B2537" s="1" t="s">
        <v>2535</v>
      </c>
      <c r="C2537" s="1" t="s">
        <v>6644</v>
      </c>
      <c r="D2537">
        <v>20000</v>
      </c>
      <c r="E253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s="9">
        <f t="shared" si="156"/>
        <v>41974.832696759258</v>
      </c>
      <c r="L2537" s="9">
        <f t="shared" si="157"/>
        <v>41943.791030092594</v>
      </c>
      <c r="M2537" t="b">
        <v>0</v>
      </c>
      <c r="N2537">
        <v>78</v>
      </c>
      <c r="O2537" t="b">
        <v>1</v>
      </c>
      <c r="P2537" t="s">
        <v>8299</v>
      </c>
      <c r="Q2537" t="s">
        <v>8324</v>
      </c>
      <c r="R2537" t="s">
        <v>8353</v>
      </c>
      <c r="S2537" s="5">
        <f t="shared" si="158"/>
        <v>103.77499999999999</v>
      </c>
      <c r="T2537" s="4">
        <f t="shared" si="159"/>
        <v>266.08974358974359</v>
      </c>
    </row>
    <row r="2538" spans="1:20" ht="60" x14ac:dyDescent="0.25">
      <c r="A2538" s="3">
        <v>2536</v>
      </c>
      <c r="B2538" s="1" t="s">
        <v>2536</v>
      </c>
      <c r="C2538" s="1" t="s">
        <v>6645</v>
      </c>
      <c r="D2538">
        <v>25</v>
      </c>
      <c r="E253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s="9">
        <f t="shared" si="156"/>
        <v>41485.106087962966</v>
      </c>
      <c r="L2538" s="9">
        <f t="shared" si="157"/>
        <v>41464.106087962966</v>
      </c>
      <c r="M2538" t="b">
        <v>0</v>
      </c>
      <c r="N2538">
        <v>4</v>
      </c>
      <c r="O2538" t="b">
        <v>1</v>
      </c>
      <c r="P2538" t="s">
        <v>8299</v>
      </c>
      <c r="Q2538" t="s">
        <v>8324</v>
      </c>
      <c r="R2538" t="s">
        <v>8353</v>
      </c>
      <c r="S2538" s="5">
        <f t="shared" si="158"/>
        <v>115.99999999999999</v>
      </c>
      <c r="T2538" s="4">
        <f t="shared" si="159"/>
        <v>7.25</v>
      </c>
    </row>
    <row r="2539" spans="1:20" ht="45" x14ac:dyDescent="0.25">
      <c r="A2539" s="3">
        <v>2537</v>
      </c>
      <c r="B2539" s="1" t="s">
        <v>2537</v>
      </c>
      <c r="C2539" s="1" t="s">
        <v>6646</v>
      </c>
      <c r="D2539">
        <v>1000</v>
      </c>
      <c r="E2539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s="9">
        <f t="shared" si="156"/>
        <v>40756.648784722223</v>
      </c>
      <c r="L2539" s="9">
        <f t="shared" si="157"/>
        <v>40696.648784722223</v>
      </c>
      <c r="M2539" t="b">
        <v>0</v>
      </c>
      <c r="N2539">
        <v>11</v>
      </c>
      <c r="O2539" t="b">
        <v>1</v>
      </c>
      <c r="P2539" t="s">
        <v>8299</v>
      </c>
      <c r="Q2539" t="s">
        <v>8324</v>
      </c>
      <c r="R2539" t="s">
        <v>8353</v>
      </c>
      <c r="S2539" s="5">
        <f t="shared" si="158"/>
        <v>110.00000000000001</v>
      </c>
      <c r="T2539" s="4">
        <f t="shared" si="159"/>
        <v>100</v>
      </c>
    </row>
    <row r="2540" spans="1:20" ht="45" x14ac:dyDescent="0.25">
      <c r="A2540" s="3">
        <v>2538</v>
      </c>
      <c r="B2540" s="1" t="s">
        <v>2538</v>
      </c>
      <c r="C2540" s="1" t="s">
        <v>6647</v>
      </c>
      <c r="D2540">
        <v>18000</v>
      </c>
      <c r="E2540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s="9">
        <f t="shared" si="156"/>
        <v>41329.207638888889</v>
      </c>
      <c r="L2540" s="9">
        <f t="shared" si="157"/>
        <v>41298.509965277779</v>
      </c>
      <c r="M2540" t="b">
        <v>0</v>
      </c>
      <c r="N2540">
        <v>185</v>
      </c>
      <c r="O2540" t="b">
        <v>1</v>
      </c>
      <c r="P2540" t="s">
        <v>8299</v>
      </c>
      <c r="Q2540" t="s">
        <v>8324</v>
      </c>
      <c r="R2540" t="s">
        <v>8353</v>
      </c>
      <c r="S2540" s="5">
        <f t="shared" si="158"/>
        <v>113.01761111111111</v>
      </c>
      <c r="T2540" s="4">
        <f t="shared" si="159"/>
        <v>109.96308108108107</v>
      </c>
    </row>
    <row r="2541" spans="1:20" ht="60" x14ac:dyDescent="0.25">
      <c r="A2541" s="3">
        <v>2539</v>
      </c>
      <c r="B2541" s="1" t="s">
        <v>2539</v>
      </c>
      <c r="C2541" s="1" t="s">
        <v>6648</v>
      </c>
      <c r="D2541">
        <v>10000</v>
      </c>
      <c r="E2541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s="9">
        <f t="shared" si="156"/>
        <v>42037.902222222227</v>
      </c>
      <c r="L2541" s="9">
        <f t="shared" si="157"/>
        <v>41977.902222222227</v>
      </c>
      <c r="M2541" t="b">
        <v>0</v>
      </c>
      <c r="N2541">
        <v>59</v>
      </c>
      <c r="O2541" t="b">
        <v>1</v>
      </c>
      <c r="P2541" t="s">
        <v>8299</v>
      </c>
      <c r="Q2541" t="s">
        <v>8324</v>
      </c>
      <c r="R2541" t="s">
        <v>8353</v>
      </c>
      <c r="S2541" s="5">
        <f t="shared" si="158"/>
        <v>100.25</v>
      </c>
      <c r="T2541" s="4">
        <f t="shared" si="159"/>
        <v>169.91525423728814</v>
      </c>
    </row>
    <row r="2542" spans="1:20" ht="60" x14ac:dyDescent="0.25">
      <c r="A2542" s="3">
        <v>2540</v>
      </c>
      <c r="B2542" s="1" t="s">
        <v>2540</v>
      </c>
      <c r="C2542" s="1" t="s">
        <v>6649</v>
      </c>
      <c r="D2542">
        <v>2500</v>
      </c>
      <c r="E2542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s="9">
        <f t="shared" si="156"/>
        <v>40845.675011574072</v>
      </c>
      <c r="L2542" s="9">
        <f t="shared" si="157"/>
        <v>40785.675011574072</v>
      </c>
      <c r="M2542" t="b">
        <v>0</v>
      </c>
      <c r="N2542">
        <v>27</v>
      </c>
      <c r="O2542" t="b">
        <v>1</v>
      </c>
      <c r="P2542" t="s">
        <v>8299</v>
      </c>
      <c r="Q2542" t="s">
        <v>8324</v>
      </c>
      <c r="R2542" t="s">
        <v>8353</v>
      </c>
      <c r="S2542" s="5">
        <f t="shared" si="158"/>
        <v>103.4</v>
      </c>
      <c r="T2542" s="4">
        <f t="shared" si="159"/>
        <v>95.740740740740748</v>
      </c>
    </row>
    <row r="2543" spans="1:20" ht="60" x14ac:dyDescent="0.25">
      <c r="A2543" s="3">
        <v>2541</v>
      </c>
      <c r="B2543" s="1" t="s">
        <v>2541</v>
      </c>
      <c r="C2543" s="1" t="s">
        <v>6650</v>
      </c>
      <c r="D2543">
        <v>3500</v>
      </c>
      <c r="E2543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s="9">
        <f t="shared" si="156"/>
        <v>41543.449282407404</v>
      </c>
      <c r="L2543" s="9">
        <f t="shared" si="157"/>
        <v>41483.449282407404</v>
      </c>
      <c r="M2543" t="b">
        <v>0</v>
      </c>
      <c r="N2543">
        <v>63</v>
      </c>
      <c r="O2543" t="b">
        <v>1</v>
      </c>
      <c r="P2543" t="s">
        <v>8299</v>
      </c>
      <c r="Q2543" t="s">
        <v>8324</v>
      </c>
      <c r="R2543" t="s">
        <v>8353</v>
      </c>
      <c r="S2543" s="5">
        <f t="shared" si="158"/>
        <v>107.02857142857142</v>
      </c>
      <c r="T2543" s="4">
        <f t="shared" si="159"/>
        <v>59.460317460317462</v>
      </c>
    </row>
    <row r="2544" spans="1:20" ht="45" x14ac:dyDescent="0.25">
      <c r="A2544" s="3">
        <v>2542</v>
      </c>
      <c r="B2544" s="1" t="s">
        <v>2542</v>
      </c>
      <c r="C2544" s="1" t="s">
        <v>6651</v>
      </c>
      <c r="D2544">
        <v>700</v>
      </c>
      <c r="E254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s="9">
        <f t="shared" si="156"/>
        <v>41548.165972222225</v>
      </c>
      <c r="L2544" s="9">
        <f t="shared" si="157"/>
        <v>41509.426585648151</v>
      </c>
      <c r="M2544" t="b">
        <v>0</v>
      </c>
      <c r="N2544">
        <v>13</v>
      </c>
      <c r="O2544" t="b">
        <v>1</v>
      </c>
      <c r="P2544" t="s">
        <v>8299</v>
      </c>
      <c r="Q2544" t="s">
        <v>8324</v>
      </c>
      <c r="R2544" t="s">
        <v>8353</v>
      </c>
      <c r="S2544" s="5">
        <f t="shared" si="158"/>
        <v>103.57142857142858</v>
      </c>
      <c r="T2544" s="4">
        <f t="shared" si="159"/>
        <v>55.769230769230766</v>
      </c>
    </row>
    <row r="2545" spans="1:20" ht="60" x14ac:dyDescent="0.25">
      <c r="A2545" s="3">
        <v>2543</v>
      </c>
      <c r="B2545" s="1" t="s">
        <v>2543</v>
      </c>
      <c r="C2545" s="1" t="s">
        <v>6652</v>
      </c>
      <c r="D2545">
        <v>250</v>
      </c>
      <c r="E254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s="9">
        <f t="shared" si="156"/>
        <v>40545.125</v>
      </c>
      <c r="L2545" s="9">
        <f t="shared" si="157"/>
        <v>40514.107615740737</v>
      </c>
      <c r="M2545" t="b">
        <v>0</v>
      </c>
      <c r="N2545">
        <v>13</v>
      </c>
      <c r="O2545" t="b">
        <v>1</v>
      </c>
      <c r="P2545" t="s">
        <v>8299</v>
      </c>
      <c r="Q2545" t="s">
        <v>8324</v>
      </c>
      <c r="R2545" t="s">
        <v>8353</v>
      </c>
      <c r="S2545" s="5">
        <f t="shared" si="158"/>
        <v>156.4</v>
      </c>
      <c r="T2545" s="4">
        <f t="shared" si="159"/>
        <v>30.076923076923077</v>
      </c>
    </row>
    <row r="2546" spans="1:20" ht="45" x14ac:dyDescent="0.25">
      <c r="A2546" s="3">
        <v>2544</v>
      </c>
      <c r="B2546" s="1" t="s">
        <v>2544</v>
      </c>
      <c r="C2546" s="1" t="s">
        <v>6653</v>
      </c>
      <c r="D2546">
        <v>5000</v>
      </c>
      <c r="E254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s="9">
        <f t="shared" si="156"/>
        <v>41098.520474537036</v>
      </c>
      <c r="L2546" s="9">
        <f t="shared" si="157"/>
        <v>41068.520474537036</v>
      </c>
      <c r="M2546" t="b">
        <v>0</v>
      </c>
      <c r="N2546">
        <v>57</v>
      </c>
      <c r="O2546" t="b">
        <v>1</v>
      </c>
      <c r="P2546" t="s">
        <v>8299</v>
      </c>
      <c r="Q2546" t="s">
        <v>8324</v>
      </c>
      <c r="R2546" t="s">
        <v>8353</v>
      </c>
      <c r="S2546" s="5">
        <f t="shared" si="158"/>
        <v>100.82</v>
      </c>
      <c r="T2546" s="4">
        <f t="shared" si="159"/>
        <v>88.438596491228068</v>
      </c>
    </row>
    <row r="2547" spans="1:20" ht="45" x14ac:dyDescent="0.25">
      <c r="A2547" s="3">
        <v>2545</v>
      </c>
      <c r="B2547" s="1" t="s">
        <v>2545</v>
      </c>
      <c r="C2547" s="1" t="s">
        <v>6654</v>
      </c>
      <c r="D2547">
        <v>2000</v>
      </c>
      <c r="E254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s="9">
        <f t="shared" si="156"/>
        <v>42062.020833333328</v>
      </c>
      <c r="L2547" s="9">
        <f t="shared" si="157"/>
        <v>42027.13817129629</v>
      </c>
      <c r="M2547" t="b">
        <v>0</v>
      </c>
      <c r="N2547">
        <v>61</v>
      </c>
      <c r="O2547" t="b">
        <v>1</v>
      </c>
      <c r="P2547" t="s">
        <v>8299</v>
      </c>
      <c r="Q2547" t="s">
        <v>8324</v>
      </c>
      <c r="R2547" t="s">
        <v>8353</v>
      </c>
      <c r="S2547" s="5">
        <f t="shared" si="158"/>
        <v>195.3</v>
      </c>
      <c r="T2547" s="4">
        <f t="shared" si="159"/>
        <v>64.032786885245898</v>
      </c>
    </row>
    <row r="2548" spans="1:20" ht="45" x14ac:dyDescent="0.25">
      <c r="A2548" s="3">
        <v>2546</v>
      </c>
      <c r="B2548" s="1" t="s">
        <v>2546</v>
      </c>
      <c r="C2548" s="1" t="s">
        <v>6655</v>
      </c>
      <c r="D2548">
        <v>3500</v>
      </c>
      <c r="E254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s="9">
        <f t="shared" si="156"/>
        <v>41552.208333333336</v>
      </c>
      <c r="L2548" s="9">
        <f t="shared" si="157"/>
        <v>41524.858553240738</v>
      </c>
      <c r="M2548" t="b">
        <v>0</v>
      </c>
      <c r="N2548">
        <v>65</v>
      </c>
      <c r="O2548" t="b">
        <v>1</v>
      </c>
      <c r="P2548" t="s">
        <v>8299</v>
      </c>
      <c r="Q2548" t="s">
        <v>8324</v>
      </c>
      <c r="R2548" t="s">
        <v>8353</v>
      </c>
      <c r="S2548" s="5">
        <f t="shared" si="158"/>
        <v>111.71428571428572</v>
      </c>
      <c r="T2548" s="4">
        <f t="shared" si="159"/>
        <v>60.153846153846153</v>
      </c>
    </row>
    <row r="2549" spans="1:20" ht="60" x14ac:dyDescent="0.25">
      <c r="A2549" s="3">
        <v>2547</v>
      </c>
      <c r="B2549" s="1" t="s">
        <v>2547</v>
      </c>
      <c r="C2549" s="1" t="s">
        <v>6656</v>
      </c>
      <c r="D2549">
        <v>5500</v>
      </c>
      <c r="E2549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s="9">
        <f t="shared" si="156"/>
        <v>41003.731516203705</v>
      </c>
      <c r="L2549" s="9">
        <f t="shared" si="157"/>
        <v>40973.773182870369</v>
      </c>
      <c r="M2549" t="b">
        <v>0</v>
      </c>
      <c r="N2549">
        <v>134</v>
      </c>
      <c r="O2549" t="b">
        <v>1</v>
      </c>
      <c r="P2549" t="s">
        <v>8299</v>
      </c>
      <c r="Q2549" t="s">
        <v>8324</v>
      </c>
      <c r="R2549" t="s">
        <v>8353</v>
      </c>
      <c r="S2549" s="5">
        <f t="shared" si="158"/>
        <v>119.85454545454546</v>
      </c>
      <c r="T2549" s="4">
        <f t="shared" si="159"/>
        <v>49.194029850746269</v>
      </c>
    </row>
    <row r="2550" spans="1:20" ht="60" x14ac:dyDescent="0.25">
      <c r="A2550" s="3">
        <v>2548</v>
      </c>
      <c r="B2550" s="1" t="s">
        <v>2548</v>
      </c>
      <c r="C2550" s="1" t="s">
        <v>6657</v>
      </c>
      <c r="D2550">
        <v>6000</v>
      </c>
      <c r="E2550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s="9">
        <f t="shared" si="156"/>
        <v>42643.185416666667</v>
      </c>
      <c r="L2550" s="9">
        <f t="shared" si="157"/>
        <v>42618.625428240746</v>
      </c>
      <c r="M2550" t="b">
        <v>0</v>
      </c>
      <c r="N2550">
        <v>37</v>
      </c>
      <c r="O2550" t="b">
        <v>1</v>
      </c>
      <c r="P2550" t="s">
        <v>8299</v>
      </c>
      <c r="Q2550" t="s">
        <v>8324</v>
      </c>
      <c r="R2550" t="s">
        <v>8353</v>
      </c>
      <c r="S2550" s="5">
        <f t="shared" si="158"/>
        <v>101.85</v>
      </c>
      <c r="T2550" s="4">
        <f t="shared" si="159"/>
        <v>165.16216216216216</v>
      </c>
    </row>
    <row r="2551" spans="1:20" ht="45" x14ac:dyDescent="0.25">
      <c r="A2551" s="3">
        <v>2549</v>
      </c>
      <c r="B2551" s="1" t="s">
        <v>2549</v>
      </c>
      <c r="C2551" s="1" t="s">
        <v>6658</v>
      </c>
      <c r="D2551">
        <v>1570</v>
      </c>
      <c r="E2551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s="9">
        <f t="shared" si="156"/>
        <v>41425.708333333336</v>
      </c>
      <c r="L2551" s="9">
        <f t="shared" si="157"/>
        <v>41390.757754629631</v>
      </c>
      <c r="M2551" t="b">
        <v>0</v>
      </c>
      <c r="N2551">
        <v>37</v>
      </c>
      <c r="O2551" t="b">
        <v>1</v>
      </c>
      <c r="P2551" t="s">
        <v>8299</v>
      </c>
      <c r="Q2551" t="s">
        <v>8324</v>
      </c>
      <c r="R2551" t="s">
        <v>8353</v>
      </c>
      <c r="S2551" s="5">
        <f t="shared" si="158"/>
        <v>102.80254777070064</v>
      </c>
      <c r="T2551" s="4">
        <f t="shared" si="159"/>
        <v>43.621621621621621</v>
      </c>
    </row>
    <row r="2552" spans="1:20" ht="60" x14ac:dyDescent="0.25">
      <c r="A2552" s="3">
        <v>2550</v>
      </c>
      <c r="B2552" s="1" t="s">
        <v>2550</v>
      </c>
      <c r="C2552" s="1" t="s">
        <v>6659</v>
      </c>
      <c r="D2552">
        <v>6500</v>
      </c>
      <c r="E2552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s="9">
        <f t="shared" si="156"/>
        <v>42285.165972222225</v>
      </c>
      <c r="L2552" s="9">
        <f t="shared" si="157"/>
        <v>42228.634328703702</v>
      </c>
      <c r="M2552" t="b">
        <v>0</v>
      </c>
      <c r="N2552">
        <v>150</v>
      </c>
      <c r="O2552" t="b">
        <v>1</v>
      </c>
      <c r="P2552" t="s">
        <v>8299</v>
      </c>
      <c r="Q2552" t="s">
        <v>8324</v>
      </c>
      <c r="R2552" t="s">
        <v>8353</v>
      </c>
      <c r="S2552" s="5">
        <f t="shared" si="158"/>
        <v>100.84615384615385</v>
      </c>
      <c r="T2552" s="4">
        <f t="shared" si="159"/>
        <v>43.7</v>
      </c>
    </row>
    <row r="2553" spans="1:20" ht="45" x14ac:dyDescent="0.25">
      <c r="A2553" s="3">
        <v>2551</v>
      </c>
      <c r="B2553" s="1" t="s">
        <v>2551</v>
      </c>
      <c r="C2553" s="1" t="s">
        <v>6660</v>
      </c>
      <c r="D2553">
        <v>3675</v>
      </c>
      <c r="E2553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s="9">
        <f t="shared" si="156"/>
        <v>40989.866666666669</v>
      </c>
      <c r="L2553" s="9">
        <f t="shared" si="157"/>
        <v>40961.252141203702</v>
      </c>
      <c r="M2553" t="b">
        <v>0</v>
      </c>
      <c r="N2553">
        <v>56</v>
      </c>
      <c r="O2553" t="b">
        <v>1</v>
      </c>
      <c r="P2553" t="s">
        <v>8299</v>
      </c>
      <c r="Q2553" t="s">
        <v>8324</v>
      </c>
      <c r="R2553" t="s">
        <v>8353</v>
      </c>
      <c r="S2553" s="5">
        <f t="shared" si="158"/>
        <v>102.73469387755102</v>
      </c>
      <c r="T2553" s="4">
        <f t="shared" si="159"/>
        <v>67.419642857142861</v>
      </c>
    </row>
    <row r="2554" spans="1:20" ht="60" x14ac:dyDescent="0.25">
      <c r="A2554" s="3">
        <v>2552</v>
      </c>
      <c r="B2554" s="1" t="s">
        <v>2552</v>
      </c>
      <c r="C2554" s="1" t="s">
        <v>6661</v>
      </c>
      <c r="D2554">
        <v>3000</v>
      </c>
      <c r="E255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s="9">
        <f t="shared" si="156"/>
        <v>42799.809965277775</v>
      </c>
      <c r="L2554" s="9">
        <f t="shared" si="157"/>
        <v>42769.809965277775</v>
      </c>
      <c r="M2554" t="b">
        <v>0</v>
      </c>
      <c r="N2554">
        <v>18</v>
      </c>
      <c r="O2554" t="b">
        <v>1</v>
      </c>
      <c r="P2554" t="s">
        <v>8299</v>
      </c>
      <c r="Q2554" t="s">
        <v>8324</v>
      </c>
      <c r="R2554" t="s">
        <v>8353</v>
      </c>
      <c r="S2554" s="5">
        <f t="shared" si="158"/>
        <v>106.5</v>
      </c>
      <c r="T2554" s="4">
        <f t="shared" si="159"/>
        <v>177.5</v>
      </c>
    </row>
    <row r="2555" spans="1:20" ht="45" x14ac:dyDescent="0.25">
      <c r="A2555" s="3">
        <v>2553</v>
      </c>
      <c r="B2555" s="1" t="s">
        <v>2553</v>
      </c>
      <c r="C2555" s="1" t="s">
        <v>6662</v>
      </c>
      <c r="D2555">
        <v>1500</v>
      </c>
      <c r="E255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s="9">
        <f t="shared" si="156"/>
        <v>41173.199155092596</v>
      </c>
      <c r="L2555" s="9">
        <f t="shared" si="157"/>
        <v>41113.199155092596</v>
      </c>
      <c r="M2555" t="b">
        <v>0</v>
      </c>
      <c r="N2555">
        <v>60</v>
      </c>
      <c r="O2555" t="b">
        <v>1</v>
      </c>
      <c r="P2555" t="s">
        <v>8299</v>
      </c>
      <c r="Q2555" t="s">
        <v>8324</v>
      </c>
      <c r="R2555" t="s">
        <v>8353</v>
      </c>
      <c r="S2555" s="5">
        <f t="shared" si="158"/>
        <v>155.53333333333333</v>
      </c>
      <c r="T2555" s="4">
        <f t="shared" si="159"/>
        <v>38.883333333333333</v>
      </c>
    </row>
    <row r="2556" spans="1:20" ht="60" x14ac:dyDescent="0.25">
      <c r="A2556" s="3">
        <v>2554</v>
      </c>
      <c r="B2556" s="1" t="s">
        <v>2554</v>
      </c>
      <c r="C2556" s="1" t="s">
        <v>6663</v>
      </c>
      <c r="D2556">
        <v>3000</v>
      </c>
      <c r="E255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s="9">
        <f t="shared" si="156"/>
        <v>42156.165972222225</v>
      </c>
      <c r="L2556" s="9">
        <f t="shared" si="157"/>
        <v>42125.078275462962</v>
      </c>
      <c r="M2556" t="b">
        <v>0</v>
      </c>
      <c r="N2556">
        <v>67</v>
      </c>
      <c r="O2556" t="b">
        <v>1</v>
      </c>
      <c r="P2556" t="s">
        <v>8299</v>
      </c>
      <c r="Q2556" t="s">
        <v>8324</v>
      </c>
      <c r="R2556" t="s">
        <v>8353</v>
      </c>
      <c r="S2556" s="5">
        <f t="shared" si="158"/>
        <v>122.8</v>
      </c>
      <c r="T2556" s="4">
        <f t="shared" si="159"/>
        <v>54.985074626865675</v>
      </c>
    </row>
    <row r="2557" spans="1:20" ht="60" x14ac:dyDescent="0.25">
      <c r="A2557" s="3">
        <v>2555</v>
      </c>
      <c r="B2557" s="1" t="s">
        <v>2555</v>
      </c>
      <c r="C2557" s="1" t="s">
        <v>6664</v>
      </c>
      <c r="D2557">
        <v>2000</v>
      </c>
      <c r="E255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s="9">
        <f t="shared" si="156"/>
        <v>41057.655011574076</v>
      </c>
      <c r="L2557" s="9">
        <f t="shared" si="157"/>
        <v>41026.655011574076</v>
      </c>
      <c r="M2557" t="b">
        <v>0</v>
      </c>
      <c r="N2557">
        <v>35</v>
      </c>
      <c r="O2557" t="b">
        <v>1</v>
      </c>
      <c r="P2557" t="s">
        <v>8299</v>
      </c>
      <c r="Q2557" t="s">
        <v>8324</v>
      </c>
      <c r="R2557" t="s">
        <v>8353</v>
      </c>
      <c r="S2557" s="5">
        <f t="shared" si="158"/>
        <v>107.35</v>
      </c>
      <c r="T2557" s="4">
        <f t="shared" si="159"/>
        <v>61.342857142857142</v>
      </c>
    </row>
    <row r="2558" spans="1:20" ht="60" x14ac:dyDescent="0.25">
      <c r="A2558" s="3">
        <v>2556</v>
      </c>
      <c r="B2558" s="1" t="s">
        <v>2556</v>
      </c>
      <c r="C2558" s="1" t="s">
        <v>6665</v>
      </c>
      <c r="D2558">
        <v>745</v>
      </c>
      <c r="E255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s="9">
        <f t="shared" si="156"/>
        <v>41267.991400462961</v>
      </c>
      <c r="L2558" s="9">
        <f t="shared" si="157"/>
        <v>41222.991400462961</v>
      </c>
      <c r="M2558" t="b">
        <v>0</v>
      </c>
      <c r="N2558">
        <v>34</v>
      </c>
      <c r="O2558" t="b">
        <v>1</v>
      </c>
      <c r="P2558" t="s">
        <v>8299</v>
      </c>
      <c r="Q2558" t="s">
        <v>8324</v>
      </c>
      <c r="R2558" t="s">
        <v>8353</v>
      </c>
      <c r="S2558" s="5">
        <f t="shared" si="158"/>
        <v>105.50335570469798</v>
      </c>
      <c r="T2558" s="4">
        <f t="shared" si="159"/>
        <v>23.117647058823529</v>
      </c>
    </row>
    <row r="2559" spans="1:20" ht="30" x14ac:dyDescent="0.25">
      <c r="A2559" s="3">
        <v>2557</v>
      </c>
      <c r="B2559" s="1" t="s">
        <v>2557</v>
      </c>
      <c r="C2559" s="1" t="s">
        <v>6666</v>
      </c>
      <c r="D2559">
        <v>900</v>
      </c>
      <c r="E2559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s="9">
        <f t="shared" si="156"/>
        <v>41774.745208333334</v>
      </c>
      <c r="L2559" s="9">
        <f t="shared" si="157"/>
        <v>41744.745208333334</v>
      </c>
      <c r="M2559" t="b">
        <v>0</v>
      </c>
      <c r="N2559">
        <v>36</v>
      </c>
      <c r="O2559" t="b">
        <v>1</v>
      </c>
      <c r="P2559" t="s">
        <v>8299</v>
      </c>
      <c r="Q2559" t="s">
        <v>8324</v>
      </c>
      <c r="R2559" t="s">
        <v>8353</v>
      </c>
      <c r="S2559" s="5">
        <f t="shared" si="158"/>
        <v>118.44444444444444</v>
      </c>
      <c r="T2559" s="4">
        <f t="shared" si="159"/>
        <v>29.611111111111111</v>
      </c>
    </row>
    <row r="2560" spans="1:20" ht="45" x14ac:dyDescent="0.25">
      <c r="A2560" s="3">
        <v>2558</v>
      </c>
      <c r="B2560" s="1" t="s">
        <v>2558</v>
      </c>
      <c r="C2560" s="1" t="s">
        <v>6667</v>
      </c>
      <c r="D2560">
        <v>1250</v>
      </c>
      <c r="E2560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s="9">
        <f t="shared" si="156"/>
        <v>42125.582638888889</v>
      </c>
      <c r="L2560" s="9">
        <f t="shared" si="157"/>
        <v>42093.860023148154</v>
      </c>
      <c r="M2560" t="b">
        <v>0</v>
      </c>
      <c r="N2560">
        <v>18</v>
      </c>
      <c r="O2560" t="b">
        <v>1</v>
      </c>
      <c r="P2560" t="s">
        <v>8299</v>
      </c>
      <c r="Q2560" t="s">
        <v>8324</v>
      </c>
      <c r="R2560" t="s">
        <v>8353</v>
      </c>
      <c r="S2560" s="5">
        <f t="shared" si="158"/>
        <v>108.88</v>
      </c>
      <c r="T2560" s="4">
        <f t="shared" si="159"/>
        <v>75.611111111111114</v>
      </c>
    </row>
    <row r="2561" spans="1:20" ht="60" x14ac:dyDescent="0.25">
      <c r="A2561" s="3">
        <v>2559</v>
      </c>
      <c r="B2561" s="1" t="s">
        <v>2559</v>
      </c>
      <c r="C2561" s="1" t="s">
        <v>6668</v>
      </c>
      <c r="D2561">
        <v>800</v>
      </c>
      <c r="E2561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s="9">
        <f t="shared" si="156"/>
        <v>40862.817361111112</v>
      </c>
      <c r="L2561" s="9">
        <f t="shared" si="157"/>
        <v>40829.873657407406</v>
      </c>
      <c r="M2561" t="b">
        <v>0</v>
      </c>
      <c r="N2561">
        <v>25</v>
      </c>
      <c r="O2561" t="b">
        <v>1</v>
      </c>
      <c r="P2561" t="s">
        <v>8299</v>
      </c>
      <c r="Q2561" t="s">
        <v>8324</v>
      </c>
      <c r="R2561" t="s">
        <v>8353</v>
      </c>
      <c r="S2561" s="5">
        <f t="shared" si="158"/>
        <v>111.25</v>
      </c>
      <c r="T2561" s="4">
        <f t="shared" si="159"/>
        <v>35.6</v>
      </c>
    </row>
    <row r="2562" spans="1:20" ht="60" x14ac:dyDescent="0.25">
      <c r="A2562" s="3">
        <v>2560</v>
      </c>
      <c r="B2562" s="1" t="s">
        <v>2560</v>
      </c>
      <c r="C2562" s="1" t="s">
        <v>6669</v>
      </c>
      <c r="D2562">
        <v>3000</v>
      </c>
      <c r="E2562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s="9">
        <f t="shared" si="156"/>
        <v>42069.951087962967</v>
      </c>
      <c r="L2562" s="9">
        <f t="shared" si="157"/>
        <v>42039.951087962967</v>
      </c>
      <c r="M2562" t="b">
        <v>0</v>
      </c>
      <c r="N2562">
        <v>21</v>
      </c>
      <c r="O2562" t="b">
        <v>1</v>
      </c>
      <c r="P2562" t="s">
        <v>8299</v>
      </c>
      <c r="Q2562" t="s">
        <v>8324</v>
      </c>
      <c r="R2562" t="s">
        <v>8353</v>
      </c>
      <c r="S2562" s="5">
        <f t="shared" si="158"/>
        <v>100.1</v>
      </c>
      <c r="T2562" s="4">
        <f t="shared" si="159"/>
        <v>143</v>
      </c>
    </row>
    <row r="2563" spans="1:20" ht="60" x14ac:dyDescent="0.25">
      <c r="A2563" s="3">
        <v>2561</v>
      </c>
      <c r="B2563" s="1" t="s">
        <v>2561</v>
      </c>
      <c r="C2563" s="1" t="s">
        <v>6670</v>
      </c>
      <c r="D2563">
        <v>100000</v>
      </c>
      <c r="E2563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s="9">
        <f t="shared" ref="K2563:K2626" si="160">(((I2563/60)/60)/24)+DATE(1970,1,1)</f>
        <v>42290.528807870374</v>
      </c>
      <c r="L2563" s="9">
        <f t="shared" ref="L2563:L2626" si="161">(((J2563/60)/60)/24)+DATE(1970,1,1)</f>
        <v>42260.528807870374</v>
      </c>
      <c r="M2563" t="b">
        <v>0</v>
      </c>
      <c r="N2563">
        <v>0</v>
      </c>
      <c r="O2563" t="b">
        <v>0</v>
      </c>
      <c r="P2563" t="s">
        <v>8283</v>
      </c>
      <c r="Q2563" t="s">
        <v>8335</v>
      </c>
      <c r="R2563" t="s">
        <v>8336</v>
      </c>
      <c r="S2563" s="5">
        <f t="shared" ref="S2563:S2626" si="162">+(E2563/D2563)*100</f>
        <v>0</v>
      </c>
      <c r="T2563" s="4" t="e">
        <f t="shared" ref="T2563:T2626" si="163">+E2563/N2563</f>
        <v>#DIV/0!</v>
      </c>
    </row>
    <row r="2564" spans="1:20" ht="60" x14ac:dyDescent="0.25">
      <c r="A2564" s="3">
        <v>2562</v>
      </c>
      <c r="B2564" s="1" t="s">
        <v>2562</v>
      </c>
      <c r="C2564" s="1" t="s">
        <v>6671</v>
      </c>
      <c r="D2564">
        <v>10000</v>
      </c>
      <c r="E256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s="9">
        <f t="shared" si="160"/>
        <v>42654.524756944447</v>
      </c>
      <c r="L2564" s="9">
        <f t="shared" si="161"/>
        <v>42594.524756944447</v>
      </c>
      <c r="M2564" t="b">
        <v>0</v>
      </c>
      <c r="N2564">
        <v>3</v>
      </c>
      <c r="O2564" t="b">
        <v>0</v>
      </c>
      <c r="P2564" t="s">
        <v>8283</v>
      </c>
      <c r="Q2564" t="s">
        <v>8335</v>
      </c>
      <c r="R2564" t="s">
        <v>8336</v>
      </c>
      <c r="S2564" s="5">
        <f t="shared" si="162"/>
        <v>0.75</v>
      </c>
      <c r="T2564" s="4">
        <f t="shared" si="163"/>
        <v>25</v>
      </c>
    </row>
    <row r="2565" spans="1:20" ht="30" x14ac:dyDescent="0.25">
      <c r="A2565" s="3">
        <v>2563</v>
      </c>
      <c r="B2565" s="1" t="s">
        <v>2563</v>
      </c>
      <c r="C2565" s="1" t="s">
        <v>6672</v>
      </c>
      <c r="D2565">
        <v>20000</v>
      </c>
      <c r="E256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s="9">
        <f t="shared" si="160"/>
        <v>42215.139479166668</v>
      </c>
      <c r="L2565" s="9">
        <f t="shared" si="161"/>
        <v>42155.139479166668</v>
      </c>
      <c r="M2565" t="b">
        <v>0</v>
      </c>
      <c r="N2565">
        <v>0</v>
      </c>
      <c r="O2565" t="b">
        <v>0</v>
      </c>
      <c r="P2565" t="s">
        <v>8283</v>
      </c>
      <c r="Q2565" t="s">
        <v>8335</v>
      </c>
      <c r="R2565" t="s">
        <v>8336</v>
      </c>
      <c r="S2565" s="5">
        <f t="shared" si="162"/>
        <v>0</v>
      </c>
      <c r="T2565" s="4" t="e">
        <f t="shared" si="163"/>
        <v>#DIV/0!</v>
      </c>
    </row>
    <row r="2566" spans="1:20" ht="45" x14ac:dyDescent="0.25">
      <c r="A2566" s="3">
        <v>2564</v>
      </c>
      <c r="B2566" s="1" t="s">
        <v>2564</v>
      </c>
      <c r="C2566" s="1" t="s">
        <v>6673</v>
      </c>
      <c r="D2566">
        <v>40000</v>
      </c>
      <c r="E256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s="9">
        <f t="shared" si="160"/>
        <v>41852.040497685186</v>
      </c>
      <c r="L2566" s="9">
        <f t="shared" si="161"/>
        <v>41822.040497685186</v>
      </c>
      <c r="M2566" t="b">
        <v>0</v>
      </c>
      <c r="N2566">
        <v>0</v>
      </c>
      <c r="O2566" t="b">
        <v>0</v>
      </c>
      <c r="P2566" t="s">
        <v>8283</v>
      </c>
      <c r="Q2566" t="s">
        <v>8335</v>
      </c>
      <c r="R2566" t="s">
        <v>8336</v>
      </c>
      <c r="S2566" s="5">
        <f t="shared" si="162"/>
        <v>0</v>
      </c>
      <c r="T2566" s="4" t="e">
        <f t="shared" si="163"/>
        <v>#DIV/0!</v>
      </c>
    </row>
    <row r="2567" spans="1:20" ht="45" x14ac:dyDescent="0.25">
      <c r="A2567" s="3">
        <v>2565</v>
      </c>
      <c r="B2567" s="1" t="s">
        <v>2565</v>
      </c>
      <c r="C2567" s="1" t="s">
        <v>6674</v>
      </c>
      <c r="D2567">
        <v>10000</v>
      </c>
      <c r="E256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s="9">
        <f t="shared" si="160"/>
        <v>42499.868055555555</v>
      </c>
      <c r="L2567" s="9">
        <f t="shared" si="161"/>
        <v>42440.650335648148</v>
      </c>
      <c r="M2567" t="b">
        <v>0</v>
      </c>
      <c r="N2567">
        <v>1</v>
      </c>
      <c r="O2567" t="b">
        <v>0</v>
      </c>
      <c r="P2567" t="s">
        <v>8283</v>
      </c>
      <c r="Q2567" t="s">
        <v>8335</v>
      </c>
      <c r="R2567" t="s">
        <v>8336</v>
      </c>
      <c r="S2567" s="5">
        <f t="shared" si="162"/>
        <v>1</v>
      </c>
      <c r="T2567" s="4">
        <f t="shared" si="163"/>
        <v>100</v>
      </c>
    </row>
    <row r="2568" spans="1:20" ht="45" x14ac:dyDescent="0.25">
      <c r="A2568" s="3">
        <v>2566</v>
      </c>
      <c r="B2568" s="1" t="s">
        <v>2566</v>
      </c>
      <c r="C2568" s="1" t="s">
        <v>6675</v>
      </c>
      <c r="D2568">
        <v>35000</v>
      </c>
      <c r="E256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s="9">
        <f t="shared" si="160"/>
        <v>41872.980879629627</v>
      </c>
      <c r="L2568" s="9">
        <f t="shared" si="161"/>
        <v>41842.980879629627</v>
      </c>
      <c r="M2568" t="b">
        <v>0</v>
      </c>
      <c r="N2568">
        <v>0</v>
      </c>
      <c r="O2568" t="b">
        <v>0</v>
      </c>
      <c r="P2568" t="s">
        <v>8283</v>
      </c>
      <c r="Q2568" t="s">
        <v>8335</v>
      </c>
      <c r="R2568" t="s">
        <v>8336</v>
      </c>
      <c r="S2568" s="5">
        <f t="shared" si="162"/>
        <v>0</v>
      </c>
      <c r="T2568" s="4" t="e">
        <f t="shared" si="163"/>
        <v>#DIV/0!</v>
      </c>
    </row>
    <row r="2569" spans="1:20" ht="45" x14ac:dyDescent="0.25">
      <c r="A2569" s="3">
        <v>2567</v>
      </c>
      <c r="B2569" s="1" t="s">
        <v>2567</v>
      </c>
      <c r="C2569" s="1" t="s">
        <v>6676</v>
      </c>
      <c r="D2569">
        <v>45000</v>
      </c>
      <c r="E2569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s="9">
        <f t="shared" si="160"/>
        <v>42117.878912037035</v>
      </c>
      <c r="L2569" s="9">
        <f t="shared" si="161"/>
        <v>42087.878912037035</v>
      </c>
      <c r="M2569" t="b">
        <v>0</v>
      </c>
      <c r="N2569">
        <v>2</v>
      </c>
      <c r="O2569" t="b">
        <v>0</v>
      </c>
      <c r="P2569" t="s">
        <v>8283</v>
      </c>
      <c r="Q2569" t="s">
        <v>8335</v>
      </c>
      <c r="R2569" t="s">
        <v>8336</v>
      </c>
      <c r="S2569" s="5">
        <f t="shared" si="162"/>
        <v>0.26666666666666666</v>
      </c>
      <c r="T2569" s="4">
        <f t="shared" si="163"/>
        <v>60</v>
      </c>
    </row>
    <row r="2570" spans="1:20" ht="60" x14ac:dyDescent="0.25">
      <c r="A2570" s="3">
        <v>2568</v>
      </c>
      <c r="B2570" s="1" t="s">
        <v>2568</v>
      </c>
      <c r="C2570" s="1" t="s">
        <v>6677</v>
      </c>
      <c r="D2570">
        <v>10000</v>
      </c>
      <c r="E2570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s="9">
        <f t="shared" si="160"/>
        <v>42614.666597222225</v>
      </c>
      <c r="L2570" s="9">
        <f t="shared" si="161"/>
        <v>42584.666597222225</v>
      </c>
      <c r="M2570" t="b">
        <v>0</v>
      </c>
      <c r="N2570">
        <v>1</v>
      </c>
      <c r="O2570" t="b">
        <v>0</v>
      </c>
      <c r="P2570" t="s">
        <v>8283</v>
      </c>
      <c r="Q2570" t="s">
        <v>8335</v>
      </c>
      <c r="R2570" t="s">
        <v>8336</v>
      </c>
      <c r="S2570" s="5">
        <f t="shared" si="162"/>
        <v>0.5</v>
      </c>
      <c r="T2570" s="4">
        <f t="shared" si="163"/>
        <v>50</v>
      </c>
    </row>
    <row r="2571" spans="1:20" ht="45" x14ac:dyDescent="0.25">
      <c r="A2571" s="3">
        <v>2569</v>
      </c>
      <c r="B2571" s="1" t="s">
        <v>2569</v>
      </c>
      <c r="C2571" s="1" t="s">
        <v>6678</v>
      </c>
      <c r="D2571">
        <v>6500</v>
      </c>
      <c r="E2571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s="9">
        <f t="shared" si="160"/>
        <v>42264.105462962965</v>
      </c>
      <c r="L2571" s="9">
        <f t="shared" si="161"/>
        <v>42234.105462962965</v>
      </c>
      <c r="M2571" t="b">
        <v>0</v>
      </c>
      <c r="N2571">
        <v>2</v>
      </c>
      <c r="O2571" t="b">
        <v>0</v>
      </c>
      <c r="P2571" t="s">
        <v>8283</v>
      </c>
      <c r="Q2571" t="s">
        <v>8335</v>
      </c>
      <c r="R2571" t="s">
        <v>8336</v>
      </c>
      <c r="S2571" s="5">
        <f t="shared" si="162"/>
        <v>2.2307692307692308</v>
      </c>
      <c r="T2571" s="4">
        <f t="shared" si="163"/>
        <v>72.5</v>
      </c>
    </row>
    <row r="2572" spans="1:20" ht="45" x14ac:dyDescent="0.25">
      <c r="A2572" s="3">
        <v>2570</v>
      </c>
      <c r="B2572" s="1" t="s">
        <v>2570</v>
      </c>
      <c r="C2572" s="1" t="s">
        <v>6679</v>
      </c>
      <c r="D2572">
        <v>7000</v>
      </c>
      <c r="E2572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s="9">
        <f t="shared" si="160"/>
        <v>42774.903182870374</v>
      </c>
      <c r="L2572" s="9">
        <f t="shared" si="161"/>
        <v>42744.903182870374</v>
      </c>
      <c r="M2572" t="b">
        <v>0</v>
      </c>
      <c r="N2572">
        <v>2</v>
      </c>
      <c r="O2572" t="b">
        <v>0</v>
      </c>
      <c r="P2572" t="s">
        <v>8283</v>
      </c>
      <c r="Q2572" t="s">
        <v>8335</v>
      </c>
      <c r="R2572" t="s">
        <v>8336</v>
      </c>
      <c r="S2572" s="5">
        <f t="shared" si="162"/>
        <v>0.84285714285714297</v>
      </c>
      <c r="T2572" s="4">
        <f t="shared" si="163"/>
        <v>29.5</v>
      </c>
    </row>
    <row r="2573" spans="1:20" ht="45" x14ac:dyDescent="0.25">
      <c r="A2573" s="3">
        <v>2571</v>
      </c>
      <c r="B2573" s="1" t="s">
        <v>2571</v>
      </c>
      <c r="C2573" s="1" t="s">
        <v>6680</v>
      </c>
      <c r="D2573">
        <v>100000</v>
      </c>
      <c r="E2573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s="9">
        <f t="shared" si="160"/>
        <v>42509.341678240744</v>
      </c>
      <c r="L2573" s="9">
        <f t="shared" si="161"/>
        <v>42449.341678240744</v>
      </c>
      <c r="M2573" t="b">
        <v>0</v>
      </c>
      <c r="N2573">
        <v>4</v>
      </c>
      <c r="O2573" t="b">
        <v>0</v>
      </c>
      <c r="P2573" t="s">
        <v>8283</v>
      </c>
      <c r="Q2573" t="s">
        <v>8335</v>
      </c>
      <c r="R2573" t="s">
        <v>8336</v>
      </c>
      <c r="S2573" s="5">
        <f t="shared" si="162"/>
        <v>0.25</v>
      </c>
      <c r="T2573" s="4">
        <f t="shared" si="163"/>
        <v>62.5</v>
      </c>
    </row>
    <row r="2574" spans="1:20" ht="45" x14ac:dyDescent="0.25">
      <c r="A2574" s="3">
        <v>2572</v>
      </c>
      <c r="B2574" s="1" t="s">
        <v>2572</v>
      </c>
      <c r="C2574" s="1" t="s">
        <v>6681</v>
      </c>
      <c r="D2574">
        <v>30000</v>
      </c>
      <c r="E257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s="9">
        <f t="shared" si="160"/>
        <v>42107.119409722218</v>
      </c>
      <c r="L2574" s="9">
        <f t="shared" si="161"/>
        <v>42077.119409722218</v>
      </c>
      <c r="M2574" t="b">
        <v>0</v>
      </c>
      <c r="N2574">
        <v>0</v>
      </c>
      <c r="O2574" t="b">
        <v>0</v>
      </c>
      <c r="P2574" t="s">
        <v>8283</v>
      </c>
      <c r="Q2574" t="s">
        <v>8335</v>
      </c>
      <c r="R2574" t="s">
        <v>8336</v>
      </c>
      <c r="S2574" s="5">
        <f t="shared" si="162"/>
        <v>0</v>
      </c>
      <c r="T2574" s="4" t="e">
        <f t="shared" si="163"/>
        <v>#DIV/0!</v>
      </c>
    </row>
    <row r="2575" spans="1:20" ht="60" x14ac:dyDescent="0.25">
      <c r="A2575" s="3">
        <v>2573</v>
      </c>
      <c r="B2575" s="1" t="s">
        <v>2573</v>
      </c>
      <c r="C2575" s="1" t="s">
        <v>6682</v>
      </c>
      <c r="D2575">
        <v>8000</v>
      </c>
      <c r="E257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s="9">
        <f t="shared" si="160"/>
        <v>41874.592002314814</v>
      </c>
      <c r="L2575" s="9">
        <f t="shared" si="161"/>
        <v>41829.592002314814</v>
      </c>
      <c r="M2575" t="b">
        <v>0</v>
      </c>
      <c r="N2575">
        <v>0</v>
      </c>
      <c r="O2575" t="b">
        <v>0</v>
      </c>
      <c r="P2575" t="s">
        <v>8283</v>
      </c>
      <c r="Q2575" t="s">
        <v>8335</v>
      </c>
      <c r="R2575" t="s">
        <v>8336</v>
      </c>
      <c r="S2575" s="5">
        <f t="shared" si="162"/>
        <v>0</v>
      </c>
      <c r="T2575" s="4" t="e">
        <f t="shared" si="163"/>
        <v>#DIV/0!</v>
      </c>
    </row>
    <row r="2576" spans="1:20" ht="60" x14ac:dyDescent="0.25">
      <c r="A2576" s="3">
        <v>2574</v>
      </c>
      <c r="B2576" s="1" t="s">
        <v>2574</v>
      </c>
      <c r="C2576" s="1" t="s">
        <v>6683</v>
      </c>
      <c r="D2576">
        <v>10000</v>
      </c>
      <c r="E257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s="9">
        <f t="shared" si="160"/>
        <v>42508.825752314813</v>
      </c>
      <c r="L2576" s="9">
        <f t="shared" si="161"/>
        <v>42487.825752314813</v>
      </c>
      <c r="M2576" t="b">
        <v>0</v>
      </c>
      <c r="N2576">
        <v>0</v>
      </c>
      <c r="O2576" t="b">
        <v>0</v>
      </c>
      <c r="P2576" t="s">
        <v>8283</v>
      </c>
      <c r="Q2576" t="s">
        <v>8335</v>
      </c>
      <c r="R2576" t="s">
        <v>8336</v>
      </c>
      <c r="S2576" s="5">
        <f t="shared" si="162"/>
        <v>0</v>
      </c>
      <c r="T2576" s="4" t="e">
        <f t="shared" si="163"/>
        <v>#DIV/0!</v>
      </c>
    </row>
    <row r="2577" spans="1:20" ht="60" x14ac:dyDescent="0.25">
      <c r="A2577" s="3">
        <v>2575</v>
      </c>
      <c r="B2577" s="1" t="s">
        <v>2575</v>
      </c>
      <c r="C2577" s="1" t="s">
        <v>6684</v>
      </c>
      <c r="D2577">
        <v>85000</v>
      </c>
      <c r="E257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s="9">
        <f t="shared" si="160"/>
        <v>42016.108726851846</v>
      </c>
      <c r="L2577" s="9">
        <f t="shared" si="161"/>
        <v>41986.108726851846</v>
      </c>
      <c r="M2577" t="b">
        <v>0</v>
      </c>
      <c r="N2577">
        <v>0</v>
      </c>
      <c r="O2577" t="b">
        <v>0</v>
      </c>
      <c r="P2577" t="s">
        <v>8283</v>
      </c>
      <c r="Q2577" t="s">
        <v>8335</v>
      </c>
      <c r="R2577" t="s">
        <v>8336</v>
      </c>
      <c r="S2577" s="5">
        <f t="shared" si="162"/>
        <v>0</v>
      </c>
      <c r="T2577" s="4" t="e">
        <f t="shared" si="163"/>
        <v>#DIV/0!</v>
      </c>
    </row>
    <row r="2578" spans="1:20" ht="30" x14ac:dyDescent="0.25">
      <c r="A2578" s="3">
        <v>2576</v>
      </c>
      <c r="B2578" s="1" t="s">
        <v>2576</v>
      </c>
      <c r="C2578" s="1" t="s">
        <v>6685</v>
      </c>
      <c r="D2578">
        <v>10000</v>
      </c>
      <c r="E257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s="9">
        <f t="shared" si="160"/>
        <v>42104.968136574069</v>
      </c>
      <c r="L2578" s="9">
        <f t="shared" si="161"/>
        <v>42060.00980324074</v>
      </c>
      <c r="M2578" t="b">
        <v>0</v>
      </c>
      <c r="N2578">
        <v>0</v>
      </c>
      <c r="O2578" t="b">
        <v>0</v>
      </c>
      <c r="P2578" t="s">
        <v>8283</v>
      </c>
      <c r="Q2578" t="s">
        <v>8335</v>
      </c>
      <c r="R2578" t="s">
        <v>8336</v>
      </c>
      <c r="S2578" s="5">
        <f t="shared" si="162"/>
        <v>0</v>
      </c>
      <c r="T2578" s="4" t="e">
        <f t="shared" si="163"/>
        <v>#DIV/0!</v>
      </c>
    </row>
    <row r="2579" spans="1:20" ht="60" x14ac:dyDescent="0.25">
      <c r="A2579" s="3">
        <v>2577</v>
      </c>
      <c r="B2579" s="1" t="s">
        <v>2577</v>
      </c>
      <c r="C2579" s="1" t="s">
        <v>6686</v>
      </c>
      <c r="D2579">
        <v>15000</v>
      </c>
      <c r="E2579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s="9">
        <f t="shared" si="160"/>
        <v>41855.820567129631</v>
      </c>
      <c r="L2579" s="9">
        <f t="shared" si="161"/>
        <v>41830.820567129631</v>
      </c>
      <c r="M2579" t="b">
        <v>0</v>
      </c>
      <c r="N2579">
        <v>0</v>
      </c>
      <c r="O2579" t="b">
        <v>0</v>
      </c>
      <c r="P2579" t="s">
        <v>8283</v>
      </c>
      <c r="Q2579" t="s">
        <v>8335</v>
      </c>
      <c r="R2579" t="s">
        <v>8336</v>
      </c>
      <c r="S2579" s="5">
        <f t="shared" si="162"/>
        <v>0</v>
      </c>
      <c r="T2579" s="4" t="e">
        <f t="shared" si="163"/>
        <v>#DIV/0!</v>
      </c>
    </row>
    <row r="2580" spans="1:20" ht="60" x14ac:dyDescent="0.25">
      <c r="A2580" s="3">
        <v>2578</v>
      </c>
      <c r="B2580" s="1" t="s">
        <v>2578</v>
      </c>
      <c r="C2580" s="1" t="s">
        <v>6687</v>
      </c>
      <c r="D2580">
        <v>6000</v>
      </c>
      <c r="E2580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s="9">
        <f t="shared" si="160"/>
        <v>42286.708333333328</v>
      </c>
      <c r="L2580" s="9">
        <f t="shared" si="161"/>
        <v>42238.022905092599</v>
      </c>
      <c r="M2580" t="b">
        <v>0</v>
      </c>
      <c r="N2580">
        <v>0</v>
      </c>
      <c r="O2580" t="b">
        <v>0</v>
      </c>
      <c r="P2580" t="s">
        <v>8283</v>
      </c>
      <c r="Q2580" t="s">
        <v>8335</v>
      </c>
      <c r="R2580" t="s">
        <v>8336</v>
      </c>
      <c r="S2580" s="5">
        <f t="shared" si="162"/>
        <v>0</v>
      </c>
      <c r="T2580" s="4" t="e">
        <f t="shared" si="163"/>
        <v>#DIV/0!</v>
      </c>
    </row>
    <row r="2581" spans="1:20" ht="45" x14ac:dyDescent="0.25">
      <c r="A2581" s="3">
        <v>2579</v>
      </c>
      <c r="B2581" s="1" t="s">
        <v>2579</v>
      </c>
      <c r="C2581" s="1" t="s">
        <v>6688</v>
      </c>
      <c r="D2581">
        <v>200000</v>
      </c>
      <c r="E2581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s="9">
        <f t="shared" si="160"/>
        <v>41897.829895833333</v>
      </c>
      <c r="L2581" s="9">
        <f t="shared" si="161"/>
        <v>41837.829895833333</v>
      </c>
      <c r="M2581" t="b">
        <v>0</v>
      </c>
      <c r="N2581">
        <v>12</v>
      </c>
      <c r="O2581" t="b">
        <v>0</v>
      </c>
      <c r="P2581" t="s">
        <v>8283</v>
      </c>
      <c r="Q2581" t="s">
        <v>8335</v>
      </c>
      <c r="R2581" t="s">
        <v>8336</v>
      </c>
      <c r="S2581" s="5">
        <f t="shared" si="162"/>
        <v>0.13849999999999998</v>
      </c>
      <c r="T2581" s="4">
        <f t="shared" si="163"/>
        <v>23.083333333333332</v>
      </c>
    </row>
    <row r="2582" spans="1:20" ht="45" x14ac:dyDescent="0.25">
      <c r="A2582" s="3">
        <v>2580</v>
      </c>
      <c r="B2582" s="1" t="s">
        <v>2580</v>
      </c>
      <c r="C2582" s="1" t="s">
        <v>6689</v>
      </c>
      <c r="D2582">
        <v>8500</v>
      </c>
      <c r="E2582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s="9">
        <f t="shared" si="160"/>
        <v>42140.125</v>
      </c>
      <c r="L2582" s="9">
        <f t="shared" si="161"/>
        <v>42110.326423611114</v>
      </c>
      <c r="M2582" t="b">
        <v>0</v>
      </c>
      <c r="N2582">
        <v>2</v>
      </c>
      <c r="O2582" t="b">
        <v>0</v>
      </c>
      <c r="P2582" t="s">
        <v>8283</v>
      </c>
      <c r="Q2582" t="s">
        <v>8335</v>
      </c>
      <c r="R2582" t="s">
        <v>8336</v>
      </c>
      <c r="S2582" s="5">
        <f t="shared" si="162"/>
        <v>0.6</v>
      </c>
      <c r="T2582" s="4">
        <f t="shared" si="163"/>
        <v>25.5</v>
      </c>
    </row>
    <row r="2583" spans="1:20" ht="45" x14ac:dyDescent="0.25">
      <c r="A2583" s="3">
        <v>2581</v>
      </c>
      <c r="B2583" s="1" t="s">
        <v>2581</v>
      </c>
      <c r="C2583" s="1" t="s">
        <v>6690</v>
      </c>
      <c r="D2583">
        <v>5000</v>
      </c>
      <c r="E2583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s="9">
        <f t="shared" si="160"/>
        <v>42324.670115740737</v>
      </c>
      <c r="L2583" s="9">
        <f t="shared" si="161"/>
        <v>42294.628449074073</v>
      </c>
      <c r="M2583" t="b">
        <v>0</v>
      </c>
      <c r="N2583">
        <v>11</v>
      </c>
      <c r="O2583" t="b">
        <v>0</v>
      </c>
      <c r="P2583" t="s">
        <v>8283</v>
      </c>
      <c r="Q2583" t="s">
        <v>8335</v>
      </c>
      <c r="R2583" t="s">
        <v>8336</v>
      </c>
      <c r="S2583" s="5">
        <f t="shared" si="162"/>
        <v>10.6</v>
      </c>
      <c r="T2583" s="4">
        <f t="shared" si="163"/>
        <v>48.18181818181818</v>
      </c>
    </row>
    <row r="2584" spans="1:20" ht="30" x14ac:dyDescent="0.25">
      <c r="A2584" s="3">
        <v>2582</v>
      </c>
      <c r="B2584" s="1" t="s">
        <v>2582</v>
      </c>
      <c r="C2584" s="1" t="s">
        <v>6691</v>
      </c>
      <c r="D2584">
        <v>90000</v>
      </c>
      <c r="E258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s="9">
        <f t="shared" si="160"/>
        <v>42672.988819444443</v>
      </c>
      <c r="L2584" s="9">
        <f t="shared" si="161"/>
        <v>42642.988819444443</v>
      </c>
      <c r="M2584" t="b">
        <v>0</v>
      </c>
      <c r="N2584">
        <v>1</v>
      </c>
      <c r="O2584" t="b">
        <v>0</v>
      </c>
      <c r="P2584" t="s">
        <v>8283</v>
      </c>
      <c r="Q2584" t="s">
        <v>8335</v>
      </c>
      <c r="R2584" t="s">
        <v>8336</v>
      </c>
      <c r="S2584" s="5">
        <f t="shared" si="162"/>
        <v>1.1111111111111111E-3</v>
      </c>
      <c r="T2584" s="4">
        <f t="shared" si="163"/>
        <v>1</v>
      </c>
    </row>
    <row r="2585" spans="1:20" ht="45" x14ac:dyDescent="0.25">
      <c r="A2585" s="3">
        <v>2583</v>
      </c>
      <c r="B2585" s="1" t="s">
        <v>2583</v>
      </c>
      <c r="C2585" s="1" t="s">
        <v>6692</v>
      </c>
      <c r="D2585">
        <v>1000</v>
      </c>
      <c r="E258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s="9">
        <f t="shared" si="160"/>
        <v>42079.727777777778</v>
      </c>
      <c r="L2585" s="9">
        <f t="shared" si="161"/>
        <v>42019.76944444445</v>
      </c>
      <c r="M2585" t="b">
        <v>0</v>
      </c>
      <c r="N2585">
        <v>5</v>
      </c>
      <c r="O2585" t="b">
        <v>0</v>
      </c>
      <c r="P2585" t="s">
        <v>8283</v>
      </c>
      <c r="Q2585" t="s">
        <v>8335</v>
      </c>
      <c r="R2585" t="s">
        <v>8336</v>
      </c>
      <c r="S2585" s="5">
        <f t="shared" si="162"/>
        <v>0.5</v>
      </c>
      <c r="T2585" s="4">
        <f t="shared" si="163"/>
        <v>1</v>
      </c>
    </row>
    <row r="2586" spans="1:20" ht="45" x14ac:dyDescent="0.25">
      <c r="A2586" s="3">
        <v>2584</v>
      </c>
      <c r="B2586" s="1" t="s">
        <v>2584</v>
      </c>
      <c r="C2586" s="1" t="s">
        <v>6693</v>
      </c>
      <c r="D2586">
        <v>10000</v>
      </c>
      <c r="E258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s="9">
        <f t="shared" si="160"/>
        <v>42170.173252314817</v>
      </c>
      <c r="L2586" s="9">
        <f t="shared" si="161"/>
        <v>42140.173252314817</v>
      </c>
      <c r="M2586" t="b">
        <v>0</v>
      </c>
      <c r="N2586">
        <v>0</v>
      </c>
      <c r="O2586" t="b">
        <v>0</v>
      </c>
      <c r="P2586" t="s">
        <v>8283</v>
      </c>
      <c r="Q2586" t="s">
        <v>8335</v>
      </c>
      <c r="R2586" t="s">
        <v>8336</v>
      </c>
      <c r="S2586" s="5">
        <f t="shared" si="162"/>
        <v>0</v>
      </c>
      <c r="T2586" s="4" t="e">
        <f t="shared" si="163"/>
        <v>#DIV/0!</v>
      </c>
    </row>
    <row r="2587" spans="1:20" ht="45" x14ac:dyDescent="0.25">
      <c r="A2587" s="3">
        <v>2585</v>
      </c>
      <c r="B2587" s="1" t="s">
        <v>2585</v>
      </c>
      <c r="C2587" s="1" t="s">
        <v>6694</v>
      </c>
      <c r="D2587">
        <v>30000</v>
      </c>
      <c r="E258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s="9">
        <f t="shared" si="160"/>
        <v>41825.963333333333</v>
      </c>
      <c r="L2587" s="9">
        <f t="shared" si="161"/>
        <v>41795.963333333333</v>
      </c>
      <c r="M2587" t="b">
        <v>0</v>
      </c>
      <c r="N2587">
        <v>1</v>
      </c>
      <c r="O2587" t="b">
        <v>0</v>
      </c>
      <c r="P2587" t="s">
        <v>8283</v>
      </c>
      <c r="Q2587" t="s">
        <v>8335</v>
      </c>
      <c r="R2587" t="s">
        <v>8336</v>
      </c>
      <c r="S2587" s="5">
        <f t="shared" si="162"/>
        <v>0.16666666666666669</v>
      </c>
      <c r="T2587" s="4">
        <f t="shared" si="163"/>
        <v>50</v>
      </c>
    </row>
    <row r="2588" spans="1:20" ht="30" x14ac:dyDescent="0.25">
      <c r="A2588" s="3">
        <v>2586</v>
      </c>
      <c r="B2588" s="1" t="s">
        <v>2586</v>
      </c>
      <c r="C2588" s="1" t="s">
        <v>6695</v>
      </c>
      <c r="D2588">
        <v>3000</v>
      </c>
      <c r="E258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s="9">
        <f t="shared" si="160"/>
        <v>42363.330277777779</v>
      </c>
      <c r="L2588" s="9">
        <f t="shared" si="161"/>
        <v>42333.330277777779</v>
      </c>
      <c r="M2588" t="b">
        <v>0</v>
      </c>
      <c r="N2588">
        <v>1</v>
      </c>
      <c r="O2588" t="b">
        <v>0</v>
      </c>
      <c r="P2588" t="s">
        <v>8283</v>
      </c>
      <c r="Q2588" t="s">
        <v>8335</v>
      </c>
      <c r="R2588" t="s">
        <v>8336</v>
      </c>
      <c r="S2588" s="5">
        <f t="shared" si="162"/>
        <v>0.16666666666666669</v>
      </c>
      <c r="T2588" s="4">
        <f t="shared" si="163"/>
        <v>5</v>
      </c>
    </row>
    <row r="2589" spans="1:20" ht="45" x14ac:dyDescent="0.25">
      <c r="A2589" s="3">
        <v>2587</v>
      </c>
      <c r="B2589" s="1" t="s">
        <v>2587</v>
      </c>
      <c r="C2589" s="1" t="s">
        <v>6696</v>
      </c>
      <c r="D2589">
        <v>50000</v>
      </c>
      <c r="E2589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s="9">
        <f t="shared" si="160"/>
        <v>42368.675381944442</v>
      </c>
      <c r="L2589" s="9">
        <f t="shared" si="161"/>
        <v>42338.675381944442</v>
      </c>
      <c r="M2589" t="b">
        <v>0</v>
      </c>
      <c r="N2589">
        <v>6</v>
      </c>
      <c r="O2589" t="b">
        <v>0</v>
      </c>
      <c r="P2589" t="s">
        <v>8283</v>
      </c>
      <c r="Q2589" t="s">
        <v>8335</v>
      </c>
      <c r="R2589" t="s">
        <v>8336</v>
      </c>
      <c r="S2589" s="5">
        <f t="shared" si="162"/>
        <v>2.4340000000000002</v>
      </c>
      <c r="T2589" s="4">
        <f t="shared" si="163"/>
        <v>202.83333333333334</v>
      </c>
    </row>
    <row r="2590" spans="1:20" ht="60" x14ac:dyDescent="0.25">
      <c r="A2590" s="3">
        <v>2588</v>
      </c>
      <c r="B2590" s="1" t="s">
        <v>2588</v>
      </c>
      <c r="C2590" s="1" t="s">
        <v>6697</v>
      </c>
      <c r="D2590">
        <v>6000</v>
      </c>
      <c r="E2590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s="9">
        <f t="shared" si="160"/>
        <v>42094.551388888889</v>
      </c>
      <c r="L2590" s="9">
        <f t="shared" si="161"/>
        <v>42042.676226851851</v>
      </c>
      <c r="M2590" t="b">
        <v>0</v>
      </c>
      <c r="N2590">
        <v>8</v>
      </c>
      <c r="O2590" t="b">
        <v>0</v>
      </c>
      <c r="P2590" t="s">
        <v>8283</v>
      </c>
      <c r="Q2590" t="s">
        <v>8335</v>
      </c>
      <c r="R2590" t="s">
        <v>8336</v>
      </c>
      <c r="S2590" s="5">
        <f t="shared" si="162"/>
        <v>3.8833333333333329</v>
      </c>
      <c r="T2590" s="4">
        <f t="shared" si="163"/>
        <v>29.125</v>
      </c>
    </row>
    <row r="2591" spans="1:20" ht="60" x14ac:dyDescent="0.25">
      <c r="A2591" s="3">
        <v>2589</v>
      </c>
      <c r="B2591" s="1" t="s">
        <v>2589</v>
      </c>
      <c r="C2591" s="1" t="s">
        <v>6698</v>
      </c>
      <c r="D2591">
        <v>50000</v>
      </c>
      <c r="E2591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s="9">
        <f t="shared" si="160"/>
        <v>42452.494525462964</v>
      </c>
      <c r="L2591" s="9">
        <f t="shared" si="161"/>
        <v>42422.536192129628</v>
      </c>
      <c r="M2591" t="b">
        <v>0</v>
      </c>
      <c r="N2591">
        <v>1</v>
      </c>
      <c r="O2591" t="b">
        <v>0</v>
      </c>
      <c r="P2591" t="s">
        <v>8283</v>
      </c>
      <c r="Q2591" t="s">
        <v>8335</v>
      </c>
      <c r="R2591" t="s">
        <v>8336</v>
      </c>
      <c r="S2591" s="5">
        <f t="shared" si="162"/>
        <v>0.01</v>
      </c>
      <c r="T2591" s="4">
        <f t="shared" si="163"/>
        <v>5</v>
      </c>
    </row>
    <row r="2592" spans="1:20" ht="60" x14ac:dyDescent="0.25">
      <c r="A2592" s="3">
        <v>2590</v>
      </c>
      <c r="B2592" s="1" t="s">
        <v>2590</v>
      </c>
      <c r="C2592" s="1" t="s">
        <v>6699</v>
      </c>
      <c r="D2592">
        <v>3000</v>
      </c>
      <c r="E2592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s="9">
        <f t="shared" si="160"/>
        <v>42395.589085648149</v>
      </c>
      <c r="L2592" s="9">
        <f t="shared" si="161"/>
        <v>42388.589085648149</v>
      </c>
      <c r="M2592" t="b">
        <v>0</v>
      </c>
      <c r="N2592">
        <v>0</v>
      </c>
      <c r="O2592" t="b">
        <v>0</v>
      </c>
      <c r="P2592" t="s">
        <v>8283</v>
      </c>
      <c r="Q2592" t="s">
        <v>8335</v>
      </c>
      <c r="R2592" t="s">
        <v>8336</v>
      </c>
      <c r="S2592" s="5">
        <f t="shared" si="162"/>
        <v>0</v>
      </c>
      <c r="T2592" s="4" t="e">
        <f t="shared" si="163"/>
        <v>#DIV/0!</v>
      </c>
    </row>
    <row r="2593" spans="1:20" ht="60" x14ac:dyDescent="0.25">
      <c r="A2593" s="3">
        <v>2591</v>
      </c>
      <c r="B2593" s="1" t="s">
        <v>2591</v>
      </c>
      <c r="C2593" s="1" t="s">
        <v>6700</v>
      </c>
      <c r="D2593">
        <v>1500</v>
      </c>
      <c r="E2593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s="9">
        <f t="shared" si="160"/>
        <v>42442.864861111113</v>
      </c>
      <c r="L2593" s="9">
        <f t="shared" si="161"/>
        <v>42382.906527777777</v>
      </c>
      <c r="M2593" t="b">
        <v>0</v>
      </c>
      <c r="N2593">
        <v>2</v>
      </c>
      <c r="O2593" t="b">
        <v>0</v>
      </c>
      <c r="P2593" t="s">
        <v>8283</v>
      </c>
      <c r="Q2593" t="s">
        <v>8335</v>
      </c>
      <c r="R2593" t="s">
        <v>8336</v>
      </c>
      <c r="S2593" s="5">
        <f t="shared" si="162"/>
        <v>1.7333333333333332</v>
      </c>
      <c r="T2593" s="4">
        <f t="shared" si="163"/>
        <v>13</v>
      </c>
    </row>
    <row r="2594" spans="1:20" ht="60" x14ac:dyDescent="0.25">
      <c r="A2594" s="3">
        <v>2592</v>
      </c>
      <c r="B2594" s="1" t="s">
        <v>2592</v>
      </c>
      <c r="C2594" s="1" t="s">
        <v>6701</v>
      </c>
      <c r="D2594">
        <v>30000</v>
      </c>
      <c r="E259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s="9">
        <f t="shared" si="160"/>
        <v>41917.801168981481</v>
      </c>
      <c r="L2594" s="9">
        <f t="shared" si="161"/>
        <v>41887.801168981481</v>
      </c>
      <c r="M2594" t="b">
        <v>0</v>
      </c>
      <c r="N2594">
        <v>1</v>
      </c>
      <c r="O2594" t="b">
        <v>0</v>
      </c>
      <c r="P2594" t="s">
        <v>8283</v>
      </c>
      <c r="Q2594" t="s">
        <v>8335</v>
      </c>
      <c r="R2594" t="s">
        <v>8336</v>
      </c>
      <c r="S2594" s="5">
        <f t="shared" si="162"/>
        <v>0.16666666666666669</v>
      </c>
      <c r="T2594" s="4">
        <f t="shared" si="163"/>
        <v>50</v>
      </c>
    </row>
    <row r="2595" spans="1:20" ht="45" x14ac:dyDescent="0.25">
      <c r="A2595" s="3">
        <v>2593</v>
      </c>
      <c r="B2595" s="1" t="s">
        <v>2593</v>
      </c>
      <c r="C2595" s="1" t="s">
        <v>6702</v>
      </c>
      <c r="D2595">
        <v>10000</v>
      </c>
      <c r="E259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s="9">
        <f t="shared" si="160"/>
        <v>42119.84520833334</v>
      </c>
      <c r="L2595" s="9">
        <f t="shared" si="161"/>
        <v>42089.84520833334</v>
      </c>
      <c r="M2595" t="b">
        <v>0</v>
      </c>
      <c r="N2595">
        <v>0</v>
      </c>
      <c r="O2595" t="b">
        <v>0</v>
      </c>
      <c r="P2595" t="s">
        <v>8283</v>
      </c>
      <c r="Q2595" t="s">
        <v>8335</v>
      </c>
      <c r="R2595" t="s">
        <v>8336</v>
      </c>
      <c r="S2595" s="5">
        <f t="shared" si="162"/>
        <v>0</v>
      </c>
      <c r="T2595" s="4" t="e">
        <f t="shared" si="163"/>
        <v>#DIV/0!</v>
      </c>
    </row>
    <row r="2596" spans="1:20" ht="45" x14ac:dyDescent="0.25">
      <c r="A2596" s="3">
        <v>2594</v>
      </c>
      <c r="B2596" s="1" t="s">
        <v>2594</v>
      </c>
      <c r="C2596" s="1" t="s">
        <v>6703</v>
      </c>
      <c r="D2596">
        <v>80000</v>
      </c>
      <c r="E259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s="9">
        <f t="shared" si="160"/>
        <v>41858.967916666668</v>
      </c>
      <c r="L2596" s="9">
        <f t="shared" si="161"/>
        <v>41828.967916666668</v>
      </c>
      <c r="M2596" t="b">
        <v>0</v>
      </c>
      <c r="N2596">
        <v>1</v>
      </c>
      <c r="O2596" t="b">
        <v>0</v>
      </c>
      <c r="P2596" t="s">
        <v>8283</v>
      </c>
      <c r="Q2596" t="s">
        <v>8335</v>
      </c>
      <c r="R2596" t="s">
        <v>8336</v>
      </c>
      <c r="S2596" s="5">
        <f t="shared" si="162"/>
        <v>1.25E-3</v>
      </c>
      <c r="T2596" s="4">
        <f t="shared" si="163"/>
        <v>1</v>
      </c>
    </row>
    <row r="2597" spans="1:20" ht="30" x14ac:dyDescent="0.25">
      <c r="A2597" s="3">
        <v>2595</v>
      </c>
      <c r="B2597" s="1" t="s">
        <v>2595</v>
      </c>
      <c r="C2597" s="1" t="s">
        <v>6704</v>
      </c>
      <c r="D2597">
        <v>15000</v>
      </c>
      <c r="E259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s="9">
        <f t="shared" si="160"/>
        <v>42790.244212962964</v>
      </c>
      <c r="L2597" s="9">
        <f t="shared" si="161"/>
        <v>42760.244212962964</v>
      </c>
      <c r="M2597" t="b">
        <v>0</v>
      </c>
      <c r="N2597">
        <v>19</v>
      </c>
      <c r="O2597" t="b">
        <v>0</v>
      </c>
      <c r="P2597" t="s">
        <v>8283</v>
      </c>
      <c r="Q2597" t="s">
        <v>8335</v>
      </c>
      <c r="R2597" t="s">
        <v>8336</v>
      </c>
      <c r="S2597" s="5">
        <f t="shared" si="162"/>
        <v>12.166666666666668</v>
      </c>
      <c r="T2597" s="4">
        <f t="shared" si="163"/>
        <v>96.05263157894737</v>
      </c>
    </row>
    <row r="2598" spans="1:20" ht="60" x14ac:dyDescent="0.25">
      <c r="A2598" s="3">
        <v>2596</v>
      </c>
      <c r="B2598" s="1" t="s">
        <v>2596</v>
      </c>
      <c r="C2598" s="1" t="s">
        <v>6705</v>
      </c>
      <c r="D2598">
        <v>35000</v>
      </c>
      <c r="E259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s="9">
        <f t="shared" si="160"/>
        <v>41858.664456018516</v>
      </c>
      <c r="L2598" s="9">
        <f t="shared" si="161"/>
        <v>41828.664456018516</v>
      </c>
      <c r="M2598" t="b">
        <v>0</v>
      </c>
      <c r="N2598">
        <v>27</v>
      </c>
      <c r="O2598" t="b">
        <v>0</v>
      </c>
      <c r="P2598" t="s">
        <v>8283</v>
      </c>
      <c r="Q2598" t="s">
        <v>8335</v>
      </c>
      <c r="R2598" t="s">
        <v>8336</v>
      </c>
      <c r="S2598" s="5">
        <f t="shared" si="162"/>
        <v>23.588571428571427</v>
      </c>
      <c r="T2598" s="4">
        <f t="shared" si="163"/>
        <v>305.77777777777777</v>
      </c>
    </row>
    <row r="2599" spans="1:20" ht="45" x14ac:dyDescent="0.25">
      <c r="A2599" s="3">
        <v>2597</v>
      </c>
      <c r="B2599" s="1" t="s">
        <v>2597</v>
      </c>
      <c r="C2599" s="1" t="s">
        <v>6706</v>
      </c>
      <c r="D2599">
        <v>1500</v>
      </c>
      <c r="E2599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s="9">
        <f t="shared" si="160"/>
        <v>42540.341631944444</v>
      </c>
      <c r="L2599" s="9">
        <f t="shared" si="161"/>
        <v>42510.341631944444</v>
      </c>
      <c r="M2599" t="b">
        <v>0</v>
      </c>
      <c r="N2599">
        <v>7</v>
      </c>
      <c r="O2599" t="b">
        <v>0</v>
      </c>
      <c r="P2599" t="s">
        <v>8283</v>
      </c>
      <c r="Q2599" t="s">
        <v>8335</v>
      </c>
      <c r="R2599" t="s">
        <v>8336</v>
      </c>
      <c r="S2599" s="5">
        <f t="shared" si="162"/>
        <v>5.6666666666666661</v>
      </c>
      <c r="T2599" s="4">
        <f t="shared" si="163"/>
        <v>12.142857142857142</v>
      </c>
    </row>
    <row r="2600" spans="1:20" ht="45" x14ac:dyDescent="0.25">
      <c r="A2600" s="3">
        <v>2598</v>
      </c>
      <c r="B2600" s="1" t="s">
        <v>2598</v>
      </c>
      <c r="C2600" s="1" t="s">
        <v>6707</v>
      </c>
      <c r="D2600">
        <v>3000</v>
      </c>
      <c r="E2600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s="9">
        <f t="shared" si="160"/>
        <v>42270.840289351851</v>
      </c>
      <c r="L2600" s="9">
        <f t="shared" si="161"/>
        <v>42240.840289351851</v>
      </c>
      <c r="M2600" t="b">
        <v>0</v>
      </c>
      <c r="N2600">
        <v>14</v>
      </c>
      <c r="O2600" t="b">
        <v>0</v>
      </c>
      <c r="P2600" t="s">
        <v>8283</v>
      </c>
      <c r="Q2600" t="s">
        <v>8335</v>
      </c>
      <c r="R2600" t="s">
        <v>8336</v>
      </c>
      <c r="S2600" s="5">
        <f t="shared" si="162"/>
        <v>39</v>
      </c>
      <c r="T2600" s="4">
        <f t="shared" si="163"/>
        <v>83.571428571428569</v>
      </c>
    </row>
    <row r="2601" spans="1:20" ht="45" x14ac:dyDescent="0.25">
      <c r="A2601" s="3">
        <v>2599</v>
      </c>
      <c r="B2601" s="1" t="s">
        <v>2599</v>
      </c>
      <c r="C2601" s="1" t="s">
        <v>6708</v>
      </c>
      <c r="D2601">
        <v>9041</v>
      </c>
      <c r="E2601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s="9">
        <f t="shared" si="160"/>
        <v>41854.754016203704</v>
      </c>
      <c r="L2601" s="9">
        <f t="shared" si="161"/>
        <v>41809.754016203704</v>
      </c>
      <c r="M2601" t="b">
        <v>0</v>
      </c>
      <c r="N2601">
        <v>5</v>
      </c>
      <c r="O2601" t="b">
        <v>0</v>
      </c>
      <c r="P2601" t="s">
        <v>8283</v>
      </c>
      <c r="Q2601" t="s">
        <v>8335</v>
      </c>
      <c r="R2601" t="s">
        <v>8336</v>
      </c>
      <c r="S2601" s="5">
        <f t="shared" si="162"/>
        <v>0.99546510341776351</v>
      </c>
      <c r="T2601" s="4">
        <f t="shared" si="163"/>
        <v>18</v>
      </c>
    </row>
    <row r="2602" spans="1:20" ht="45" x14ac:dyDescent="0.25">
      <c r="A2602" s="3">
        <v>2600</v>
      </c>
      <c r="B2602" s="1" t="s">
        <v>2600</v>
      </c>
      <c r="C2602" s="1" t="s">
        <v>6709</v>
      </c>
      <c r="D2602">
        <v>50000</v>
      </c>
      <c r="E2602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s="9">
        <f t="shared" si="160"/>
        <v>42454.858796296292</v>
      </c>
      <c r="L2602" s="9">
        <f t="shared" si="161"/>
        <v>42394.900462962964</v>
      </c>
      <c r="M2602" t="b">
        <v>0</v>
      </c>
      <c r="N2602">
        <v>30</v>
      </c>
      <c r="O2602" t="b">
        <v>0</v>
      </c>
      <c r="P2602" t="s">
        <v>8283</v>
      </c>
      <c r="Q2602" t="s">
        <v>8335</v>
      </c>
      <c r="R2602" t="s">
        <v>8336</v>
      </c>
      <c r="S2602" s="5">
        <f t="shared" si="162"/>
        <v>6.9320000000000004</v>
      </c>
      <c r="T2602" s="4">
        <f t="shared" si="163"/>
        <v>115.53333333333333</v>
      </c>
    </row>
    <row r="2603" spans="1:20" ht="60" x14ac:dyDescent="0.25">
      <c r="A2603" s="3">
        <v>2601</v>
      </c>
      <c r="B2603" s="1" t="s">
        <v>2601</v>
      </c>
      <c r="C2603" s="1" t="s">
        <v>6710</v>
      </c>
      <c r="D2603">
        <v>500</v>
      </c>
      <c r="E2603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s="9">
        <f t="shared" si="160"/>
        <v>41165.165972222225</v>
      </c>
      <c r="L2603" s="9">
        <f t="shared" si="161"/>
        <v>41150.902187499996</v>
      </c>
      <c r="M2603" t="b">
        <v>1</v>
      </c>
      <c r="N2603">
        <v>151</v>
      </c>
      <c r="O2603" t="b">
        <v>1</v>
      </c>
      <c r="P2603" t="s">
        <v>8300</v>
      </c>
      <c r="Q2603" t="s">
        <v>8318</v>
      </c>
      <c r="R2603" t="s">
        <v>8354</v>
      </c>
      <c r="S2603" s="5">
        <f t="shared" si="162"/>
        <v>661.4</v>
      </c>
      <c r="T2603" s="4">
        <f t="shared" si="163"/>
        <v>21.900662251655628</v>
      </c>
    </row>
    <row r="2604" spans="1:20" ht="45" x14ac:dyDescent="0.25">
      <c r="A2604" s="3">
        <v>2602</v>
      </c>
      <c r="B2604" s="1" t="s">
        <v>2602</v>
      </c>
      <c r="C2604" s="1" t="s">
        <v>6711</v>
      </c>
      <c r="D2604">
        <v>12000</v>
      </c>
      <c r="E260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s="9">
        <f t="shared" si="160"/>
        <v>41955.888888888891</v>
      </c>
      <c r="L2604" s="9">
        <f t="shared" si="161"/>
        <v>41915.747314814813</v>
      </c>
      <c r="M2604" t="b">
        <v>1</v>
      </c>
      <c r="N2604">
        <v>489</v>
      </c>
      <c r="O2604" t="b">
        <v>1</v>
      </c>
      <c r="P2604" t="s">
        <v>8300</v>
      </c>
      <c r="Q2604" t="s">
        <v>8318</v>
      </c>
      <c r="R2604" t="s">
        <v>8354</v>
      </c>
      <c r="S2604" s="5">
        <f t="shared" si="162"/>
        <v>326.0916666666667</v>
      </c>
      <c r="T2604" s="4">
        <f t="shared" si="163"/>
        <v>80.022494887525568</v>
      </c>
    </row>
    <row r="2605" spans="1:20" ht="30" x14ac:dyDescent="0.25">
      <c r="A2605" s="3">
        <v>2603</v>
      </c>
      <c r="B2605" s="1" t="s">
        <v>2603</v>
      </c>
      <c r="C2605" s="1" t="s">
        <v>6712</v>
      </c>
      <c r="D2605">
        <v>1750</v>
      </c>
      <c r="E260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s="9">
        <f t="shared" si="160"/>
        <v>41631.912662037037</v>
      </c>
      <c r="L2605" s="9">
        <f t="shared" si="161"/>
        <v>41617.912662037037</v>
      </c>
      <c r="M2605" t="b">
        <v>1</v>
      </c>
      <c r="N2605">
        <v>50</v>
      </c>
      <c r="O2605" t="b">
        <v>1</v>
      </c>
      <c r="P2605" t="s">
        <v>8300</v>
      </c>
      <c r="Q2605" t="s">
        <v>8318</v>
      </c>
      <c r="R2605" t="s">
        <v>8354</v>
      </c>
      <c r="S2605" s="5">
        <f t="shared" si="162"/>
        <v>101.48571428571429</v>
      </c>
      <c r="T2605" s="4">
        <f t="shared" si="163"/>
        <v>35.520000000000003</v>
      </c>
    </row>
    <row r="2606" spans="1:20" ht="45" x14ac:dyDescent="0.25">
      <c r="A2606" s="3">
        <v>2604</v>
      </c>
      <c r="B2606" s="1" t="s">
        <v>2604</v>
      </c>
      <c r="C2606" s="1" t="s">
        <v>6713</v>
      </c>
      <c r="D2606">
        <v>20000</v>
      </c>
      <c r="E260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s="9">
        <f t="shared" si="160"/>
        <v>41028.051192129627</v>
      </c>
      <c r="L2606" s="9">
        <f t="shared" si="161"/>
        <v>40998.051192129627</v>
      </c>
      <c r="M2606" t="b">
        <v>1</v>
      </c>
      <c r="N2606">
        <v>321</v>
      </c>
      <c r="O2606" t="b">
        <v>1</v>
      </c>
      <c r="P2606" t="s">
        <v>8300</v>
      </c>
      <c r="Q2606" t="s">
        <v>8318</v>
      </c>
      <c r="R2606" t="s">
        <v>8354</v>
      </c>
      <c r="S2606" s="5">
        <f t="shared" si="162"/>
        <v>104.21799999999999</v>
      </c>
      <c r="T2606" s="4">
        <f t="shared" si="163"/>
        <v>64.933333333333323</v>
      </c>
    </row>
    <row r="2607" spans="1:20" ht="60" x14ac:dyDescent="0.25">
      <c r="A2607" s="3">
        <v>2605</v>
      </c>
      <c r="B2607" s="1" t="s">
        <v>2605</v>
      </c>
      <c r="C2607" s="1" t="s">
        <v>6714</v>
      </c>
      <c r="D2607">
        <v>100000</v>
      </c>
      <c r="E260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s="9">
        <f t="shared" si="160"/>
        <v>42538.541550925926</v>
      </c>
      <c r="L2607" s="9">
        <f t="shared" si="161"/>
        <v>42508.541550925926</v>
      </c>
      <c r="M2607" t="b">
        <v>1</v>
      </c>
      <c r="N2607">
        <v>1762</v>
      </c>
      <c r="O2607" t="b">
        <v>1</v>
      </c>
      <c r="P2607" t="s">
        <v>8300</v>
      </c>
      <c r="Q2607" t="s">
        <v>8318</v>
      </c>
      <c r="R2607" t="s">
        <v>8354</v>
      </c>
      <c r="S2607" s="5">
        <f t="shared" si="162"/>
        <v>107.42157000000002</v>
      </c>
      <c r="T2607" s="4">
        <f t="shared" si="163"/>
        <v>60.965703745743475</v>
      </c>
    </row>
    <row r="2608" spans="1:20" ht="75" x14ac:dyDescent="0.25">
      <c r="A2608" s="3">
        <v>2606</v>
      </c>
      <c r="B2608" s="1" t="s">
        <v>2606</v>
      </c>
      <c r="C2608" s="1" t="s">
        <v>6715</v>
      </c>
      <c r="D2608">
        <v>11000</v>
      </c>
      <c r="E260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s="9">
        <f t="shared" si="160"/>
        <v>41758.712754629632</v>
      </c>
      <c r="L2608" s="9">
        <f t="shared" si="161"/>
        <v>41726.712754629632</v>
      </c>
      <c r="M2608" t="b">
        <v>1</v>
      </c>
      <c r="N2608">
        <v>385</v>
      </c>
      <c r="O2608" t="b">
        <v>1</v>
      </c>
      <c r="P2608" t="s">
        <v>8300</v>
      </c>
      <c r="Q2608" t="s">
        <v>8318</v>
      </c>
      <c r="R2608" t="s">
        <v>8354</v>
      </c>
      <c r="S2608" s="5">
        <f t="shared" si="162"/>
        <v>110.05454545454545</v>
      </c>
      <c r="T2608" s="4">
        <f t="shared" si="163"/>
        <v>31.444155844155844</v>
      </c>
    </row>
    <row r="2609" spans="1:20" ht="60" x14ac:dyDescent="0.25">
      <c r="A2609" s="3">
        <v>2607</v>
      </c>
      <c r="B2609" s="1" t="s">
        <v>2607</v>
      </c>
      <c r="C2609" s="1" t="s">
        <v>6716</v>
      </c>
      <c r="D2609">
        <v>8000</v>
      </c>
      <c r="E2609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s="9">
        <f t="shared" si="160"/>
        <v>42228.083333333328</v>
      </c>
      <c r="L2609" s="9">
        <f t="shared" si="161"/>
        <v>42184.874675925923</v>
      </c>
      <c r="M2609" t="b">
        <v>1</v>
      </c>
      <c r="N2609">
        <v>398</v>
      </c>
      <c r="O2609" t="b">
        <v>1</v>
      </c>
      <c r="P2609" t="s">
        <v>8300</v>
      </c>
      <c r="Q2609" t="s">
        <v>8318</v>
      </c>
      <c r="R2609" t="s">
        <v>8354</v>
      </c>
      <c r="S2609" s="5">
        <f t="shared" si="162"/>
        <v>407.7</v>
      </c>
      <c r="T2609" s="4">
        <f t="shared" si="163"/>
        <v>81.949748743718587</v>
      </c>
    </row>
    <row r="2610" spans="1:20" ht="45" x14ac:dyDescent="0.25">
      <c r="A2610" s="3">
        <v>2608</v>
      </c>
      <c r="B2610" s="1" t="s">
        <v>2608</v>
      </c>
      <c r="C2610" s="1" t="s">
        <v>6717</v>
      </c>
      <c r="D2610">
        <v>8000</v>
      </c>
      <c r="E2610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s="9">
        <f t="shared" si="160"/>
        <v>42809</v>
      </c>
      <c r="L2610" s="9">
        <f t="shared" si="161"/>
        <v>42767.801712962959</v>
      </c>
      <c r="M2610" t="b">
        <v>1</v>
      </c>
      <c r="N2610">
        <v>304</v>
      </c>
      <c r="O2610" t="b">
        <v>1</v>
      </c>
      <c r="P2610" t="s">
        <v>8300</v>
      </c>
      <c r="Q2610" t="s">
        <v>8318</v>
      </c>
      <c r="R2610" t="s">
        <v>8354</v>
      </c>
      <c r="S2610" s="5">
        <f t="shared" si="162"/>
        <v>223.92500000000001</v>
      </c>
      <c r="T2610" s="4">
        <f t="shared" si="163"/>
        <v>58.92763157894737</v>
      </c>
    </row>
    <row r="2611" spans="1:20" ht="60" x14ac:dyDescent="0.25">
      <c r="A2611" s="3">
        <v>2609</v>
      </c>
      <c r="B2611" s="1" t="s">
        <v>2609</v>
      </c>
      <c r="C2611" s="1" t="s">
        <v>6718</v>
      </c>
      <c r="D2611">
        <v>35000</v>
      </c>
      <c r="E2611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s="9">
        <f t="shared" si="160"/>
        <v>41105.237858796296</v>
      </c>
      <c r="L2611" s="9">
        <f t="shared" si="161"/>
        <v>41075.237858796296</v>
      </c>
      <c r="M2611" t="b">
        <v>1</v>
      </c>
      <c r="N2611">
        <v>676</v>
      </c>
      <c r="O2611" t="b">
        <v>1</v>
      </c>
      <c r="P2611" t="s">
        <v>8300</v>
      </c>
      <c r="Q2611" t="s">
        <v>8318</v>
      </c>
      <c r="R2611" t="s">
        <v>8354</v>
      </c>
      <c r="S2611" s="5">
        <f t="shared" si="162"/>
        <v>303.80111428571428</v>
      </c>
      <c r="T2611" s="4">
        <f t="shared" si="163"/>
        <v>157.29347633136095</v>
      </c>
    </row>
    <row r="2612" spans="1:20" ht="45" x14ac:dyDescent="0.25">
      <c r="A2612" s="3">
        <v>2610</v>
      </c>
      <c r="B2612" s="1" t="s">
        <v>2610</v>
      </c>
      <c r="C2612" s="1" t="s">
        <v>6719</v>
      </c>
      <c r="D2612">
        <v>22765</v>
      </c>
      <c r="E2612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s="9">
        <f t="shared" si="160"/>
        <v>42604.290972222225</v>
      </c>
      <c r="L2612" s="9">
        <f t="shared" si="161"/>
        <v>42564.881076388891</v>
      </c>
      <c r="M2612" t="b">
        <v>1</v>
      </c>
      <c r="N2612">
        <v>577</v>
      </c>
      <c r="O2612" t="b">
        <v>1</v>
      </c>
      <c r="P2612" t="s">
        <v>8300</v>
      </c>
      <c r="Q2612" t="s">
        <v>8318</v>
      </c>
      <c r="R2612" t="s">
        <v>8354</v>
      </c>
      <c r="S2612" s="5">
        <f t="shared" si="162"/>
        <v>141.3251043268175</v>
      </c>
      <c r="T2612" s="4">
        <f t="shared" si="163"/>
        <v>55.758509532062391</v>
      </c>
    </row>
    <row r="2613" spans="1:20" ht="60" x14ac:dyDescent="0.25">
      <c r="A2613" s="3">
        <v>2611</v>
      </c>
      <c r="B2613" s="1" t="s">
        <v>2611</v>
      </c>
      <c r="C2613" s="1" t="s">
        <v>6720</v>
      </c>
      <c r="D2613">
        <v>11000</v>
      </c>
      <c r="E2613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s="9">
        <f t="shared" si="160"/>
        <v>42737.957638888889</v>
      </c>
      <c r="L2613" s="9">
        <f t="shared" si="161"/>
        <v>42704.335810185185</v>
      </c>
      <c r="M2613" t="b">
        <v>1</v>
      </c>
      <c r="N2613">
        <v>3663</v>
      </c>
      <c r="O2613" t="b">
        <v>1</v>
      </c>
      <c r="P2613" t="s">
        <v>8300</v>
      </c>
      <c r="Q2613" t="s">
        <v>8318</v>
      </c>
      <c r="R2613" t="s">
        <v>8354</v>
      </c>
      <c r="S2613" s="5">
        <f t="shared" si="162"/>
        <v>2790.6363636363635</v>
      </c>
      <c r="T2613" s="4">
        <f t="shared" si="163"/>
        <v>83.802893802893806</v>
      </c>
    </row>
    <row r="2614" spans="1:20" ht="45" x14ac:dyDescent="0.25">
      <c r="A2614" s="3">
        <v>2612</v>
      </c>
      <c r="B2614" s="1" t="s">
        <v>2612</v>
      </c>
      <c r="C2614" s="1" t="s">
        <v>6721</v>
      </c>
      <c r="D2614">
        <v>10000</v>
      </c>
      <c r="E261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s="9">
        <f t="shared" si="160"/>
        <v>42013.143171296295</v>
      </c>
      <c r="L2614" s="9">
        <f t="shared" si="161"/>
        <v>41982.143171296295</v>
      </c>
      <c r="M2614" t="b">
        <v>1</v>
      </c>
      <c r="N2614">
        <v>294</v>
      </c>
      <c r="O2614" t="b">
        <v>1</v>
      </c>
      <c r="P2614" t="s">
        <v>8300</v>
      </c>
      <c r="Q2614" t="s">
        <v>8318</v>
      </c>
      <c r="R2614" t="s">
        <v>8354</v>
      </c>
      <c r="S2614" s="5">
        <f t="shared" si="162"/>
        <v>171.76130000000001</v>
      </c>
      <c r="T2614" s="4">
        <f t="shared" si="163"/>
        <v>58.422210884353746</v>
      </c>
    </row>
    <row r="2615" spans="1:20" ht="60" x14ac:dyDescent="0.25">
      <c r="A2615" s="3">
        <v>2613</v>
      </c>
      <c r="B2615" s="1" t="s">
        <v>2613</v>
      </c>
      <c r="C2615" s="1" t="s">
        <v>6722</v>
      </c>
      <c r="D2615">
        <v>7500</v>
      </c>
      <c r="E261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s="9">
        <f t="shared" si="160"/>
        <v>41173.81821759259</v>
      </c>
      <c r="L2615" s="9">
        <f t="shared" si="161"/>
        <v>41143.81821759259</v>
      </c>
      <c r="M2615" t="b">
        <v>1</v>
      </c>
      <c r="N2615">
        <v>28</v>
      </c>
      <c r="O2615" t="b">
        <v>1</v>
      </c>
      <c r="P2615" t="s">
        <v>8300</v>
      </c>
      <c r="Q2615" t="s">
        <v>8318</v>
      </c>
      <c r="R2615" t="s">
        <v>8354</v>
      </c>
      <c r="S2615" s="5">
        <f t="shared" si="162"/>
        <v>101.01333333333334</v>
      </c>
      <c r="T2615" s="4">
        <f t="shared" si="163"/>
        <v>270.57142857142856</v>
      </c>
    </row>
    <row r="2616" spans="1:20" ht="60" x14ac:dyDescent="0.25">
      <c r="A2616" s="3">
        <v>2614</v>
      </c>
      <c r="B2616" s="1" t="s">
        <v>2614</v>
      </c>
      <c r="C2616" s="1" t="s">
        <v>6723</v>
      </c>
      <c r="D2616">
        <v>10500</v>
      </c>
      <c r="E261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s="9">
        <f t="shared" si="160"/>
        <v>41759.208333333336</v>
      </c>
      <c r="L2616" s="9">
        <f t="shared" si="161"/>
        <v>41730.708472222221</v>
      </c>
      <c r="M2616" t="b">
        <v>1</v>
      </c>
      <c r="N2616">
        <v>100</v>
      </c>
      <c r="O2616" t="b">
        <v>1</v>
      </c>
      <c r="P2616" t="s">
        <v>8300</v>
      </c>
      <c r="Q2616" t="s">
        <v>8318</v>
      </c>
      <c r="R2616" t="s">
        <v>8354</v>
      </c>
      <c r="S2616" s="5">
        <f t="shared" si="162"/>
        <v>102</v>
      </c>
      <c r="T2616" s="4">
        <f t="shared" si="163"/>
        <v>107.1</v>
      </c>
    </row>
    <row r="2617" spans="1:20" ht="60" x14ac:dyDescent="0.25">
      <c r="A2617" s="3">
        <v>2615</v>
      </c>
      <c r="B2617" s="1" t="s">
        <v>2615</v>
      </c>
      <c r="C2617" s="1" t="s">
        <v>6724</v>
      </c>
      <c r="D2617">
        <v>2001</v>
      </c>
      <c r="E261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s="9">
        <f t="shared" si="160"/>
        <v>42490.5</v>
      </c>
      <c r="L2617" s="9">
        <f t="shared" si="161"/>
        <v>42453.49726851852</v>
      </c>
      <c r="M2617" t="b">
        <v>0</v>
      </c>
      <c r="N2617">
        <v>72</v>
      </c>
      <c r="O2617" t="b">
        <v>1</v>
      </c>
      <c r="P2617" t="s">
        <v>8300</v>
      </c>
      <c r="Q2617" t="s">
        <v>8318</v>
      </c>
      <c r="R2617" t="s">
        <v>8354</v>
      </c>
      <c r="S2617" s="5">
        <f t="shared" si="162"/>
        <v>169.76511744127936</v>
      </c>
      <c r="T2617" s="4">
        <f t="shared" si="163"/>
        <v>47.180555555555557</v>
      </c>
    </row>
    <row r="2618" spans="1:20" ht="45" x14ac:dyDescent="0.25">
      <c r="A2618" s="3">
        <v>2616</v>
      </c>
      <c r="B2618" s="1" t="s">
        <v>2616</v>
      </c>
      <c r="C2618" s="1" t="s">
        <v>6725</v>
      </c>
      <c r="D2618">
        <v>25000</v>
      </c>
      <c r="E261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s="9">
        <f t="shared" si="160"/>
        <v>42241.99454861111</v>
      </c>
      <c r="L2618" s="9">
        <f t="shared" si="161"/>
        <v>42211.99454861111</v>
      </c>
      <c r="M2618" t="b">
        <v>1</v>
      </c>
      <c r="N2618">
        <v>238</v>
      </c>
      <c r="O2618" t="b">
        <v>1</v>
      </c>
      <c r="P2618" t="s">
        <v>8300</v>
      </c>
      <c r="Q2618" t="s">
        <v>8318</v>
      </c>
      <c r="R2618" t="s">
        <v>8354</v>
      </c>
      <c r="S2618" s="5">
        <f t="shared" si="162"/>
        <v>114.53400000000001</v>
      </c>
      <c r="T2618" s="4">
        <f t="shared" si="163"/>
        <v>120.30882352941177</v>
      </c>
    </row>
    <row r="2619" spans="1:20" ht="60" x14ac:dyDescent="0.25">
      <c r="A2619" s="3">
        <v>2617</v>
      </c>
      <c r="B2619" s="1" t="s">
        <v>2617</v>
      </c>
      <c r="C2619" s="1" t="s">
        <v>6726</v>
      </c>
      <c r="D2619">
        <v>500</v>
      </c>
      <c r="E2619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s="9">
        <f t="shared" si="160"/>
        <v>41932.874432870369</v>
      </c>
      <c r="L2619" s="9">
        <f t="shared" si="161"/>
        <v>41902.874432870369</v>
      </c>
      <c r="M2619" t="b">
        <v>1</v>
      </c>
      <c r="N2619">
        <v>159</v>
      </c>
      <c r="O2619" t="b">
        <v>1</v>
      </c>
      <c r="P2619" t="s">
        <v>8300</v>
      </c>
      <c r="Q2619" t="s">
        <v>8318</v>
      </c>
      <c r="R2619" t="s">
        <v>8354</v>
      </c>
      <c r="S2619" s="5">
        <f t="shared" si="162"/>
        <v>877.6</v>
      </c>
      <c r="T2619" s="4">
        <f t="shared" si="163"/>
        <v>27.59748427672956</v>
      </c>
    </row>
    <row r="2620" spans="1:20" ht="30" x14ac:dyDescent="0.25">
      <c r="A2620" s="3">
        <v>2618</v>
      </c>
      <c r="B2620" s="1" t="s">
        <v>2618</v>
      </c>
      <c r="C2620" s="1" t="s">
        <v>6727</v>
      </c>
      <c r="D2620">
        <v>15000</v>
      </c>
      <c r="E2620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s="9">
        <f t="shared" si="160"/>
        <v>42339.834039351852</v>
      </c>
      <c r="L2620" s="9">
        <f t="shared" si="161"/>
        <v>42279.792372685188</v>
      </c>
      <c r="M2620" t="b">
        <v>1</v>
      </c>
      <c r="N2620">
        <v>77</v>
      </c>
      <c r="O2620" t="b">
        <v>1</v>
      </c>
      <c r="P2620" t="s">
        <v>8300</v>
      </c>
      <c r="Q2620" t="s">
        <v>8318</v>
      </c>
      <c r="R2620" t="s">
        <v>8354</v>
      </c>
      <c r="S2620" s="5">
        <f t="shared" si="162"/>
        <v>105.38666666666667</v>
      </c>
      <c r="T2620" s="4">
        <f t="shared" si="163"/>
        <v>205.2987012987013</v>
      </c>
    </row>
    <row r="2621" spans="1:20" ht="60" x14ac:dyDescent="0.25">
      <c r="A2621" s="3">
        <v>2619</v>
      </c>
      <c r="B2621" s="1" t="s">
        <v>2619</v>
      </c>
      <c r="C2621" s="1" t="s">
        <v>6728</v>
      </c>
      <c r="D2621">
        <v>1000</v>
      </c>
      <c r="E2621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s="9">
        <f t="shared" si="160"/>
        <v>42300.458333333328</v>
      </c>
      <c r="L2621" s="9">
        <f t="shared" si="161"/>
        <v>42273.884305555555</v>
      </c>
      <c r="M2621" t="b">
        <v>1</v>
      </c>
      <c r="N2621">
        <v>53</v>
      </c>
      <c r="O2621" t="b">
        <v>1</v>
      </c>
      <c r="P2621" t="s">
        <v>8300</v>
      </c>
      <c r="Q2621" t="s">
        <v>8318</v>
      </c>
      <c r="R2621" t="s">
        <v>8354</v>
      </c>
      <c r="S2621" s="5">
        <f t="shared" si="162"/>
        <v>188.39999999999998</v>
      </c>
      <c r="T2621" s="4">
        <f t="shared" si="163"/>
        <v>35.547169811320757</v>
      </c>
    </row>
    <row r="2622" spans="1:20" ht="60" x14ac:dyDescent="0.25">
      <c r="A2622" s="3">
        <v>2620</v>
      </c>
      <c r="B2622" s="1" t="s">
        <v>2620</v>
      </c>
      <c r="C2622" s="1" t="s">
        <v>6729</v>
      </c>
      <c r="D2622">
        <v>65000</v>
      </c>
      <c r="E2622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s="9">
        <f t="shared" si="160"/>
        <v>42288.041666666672</v>
      </c>
      <c r="L2622" s="9">
        <f t="shared" si="161"/>
        <v>42251.16715277778</v>
      </c>
      <c r="M2622" t="b">
        <v>1</v>
      </c>
      <c r="N2622">
        <v>1251</v>
      </c>
      <c r="O2622" t="b">
        <v>1</v>
      </c>
      <c r="P2622" t="s">
        <v>8300</v>
      </c>
      <c r="Q2622" t="s">
        <v>8318</v>
      </c>
      <c r="R2622" t="s">
        <v>8354</v>
      </c>
      <c r="S2622" s="5">
        <f t="shared" si="162"/>
        <v>143.65230769230772</v>
      </c>
      <c r="T2622" s="4">
        <f t="shared" si="163"/>
        <v>74.639488409272587</v>
      </c>
    </row>
    <row r="2623" spans="1:20" ht="60" x14ac:dyDescent="0.25">
      <c r="A2623" s="3">
        <v>2621</v>
      </c>
      <c r="B2623" s="1" t="s">
        <v>2621</v>
      </c>
      <c r="C2623" s="1" t="s">
        <v>6730</v>
      </c>
      <c r="D2623">
        <v>15000</v>
      </c>
      <c r="E2623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s="9">
        <f t="shared" si="160"/>
        <v>42145.74754629629</v>
      </c>
      <c r="L2623" s="9">
        <f t="shared" si="161"/>
        <v>42115.74754629629</v>
      </c>
      <c r="M2623" t="b">
        <v>1</v>
      </c>
      <c r="N2623">
        <v>465</v>
      </c>
      <c r="O2623" t="b">
        <v>1</v>
      </c>
      <c r="P2623" t="s">
        <v>8300</v>
      </c>
      <c r="Q2623" t="s">
        <v>8318</v>
      </c>
      <c r="R2623" t="s">
        <v>8354</v>
      </c>
      <c r="S2623" s="5">
        <f t="shared" si="162"/>
        <v>145.88</v>
      </c>
      <c r="T2623" s="4">
        <f t="shared" si="163"/>
        <v>47.058064516129029</v>
      </c>
    </row>
    <row r="2624" spans="1:20" ht="60" x14ac:dyDescent="0.25">
      <c r="A2624" s="3">
        <v>2622</v>
      </c>
      <c r="B2624" s="1" t="s">
        <v>2622</v>
      </c>
      <c r="C2624" s="1" t="s">
        <v>6731</v>
      </c>
      <c r="D2624">
        <v>1500</v>
      </c>
      <c r="E262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s="9">
        <f t="shared" si="160"/>
        <v>42734.74324074074</v>
      </c>
      <c r="L2624" s="9">
        <f t="shared" si="161"/>
        <v>42689.74324074074</v>
      </c>
      <c r="M2624" t="b">
        <v>0</v>
      </c>
      <c r="N2624">
        <v>74</v>
      </c>
      <c r="O2624" t="b">
        <v>1</v>
      </c>
      <c r="P2624" t="s">
        <v>8300</v>
      </c>
      <c r="Q2624" t="s">
        <v>8318</v>
      </c>
      <c r="R2624" t="s">
        <v>8354</v>
      </c>
      <c r="S2624" s="5">
        <f t="shared" si="162"/>
        <v>131.184</v>
      </c>
      <c r="T2624" s="4">
        <f t="shared" si="163"/>
        <v>26.591351351351353</v>
      </c>
    </row>
    <row r="2625" spans="1:20" ht="60" x14ac:dyDescent="0.25">
      <c r="A2625" s="3">
        <v>2623</v>
      </c>
      <c r="B2625" s="1" t="s">
        <v>2623</v>
      </c>
      <c r="C2625" s="1" t="s">
        <v>6732</v>
      </c>
      <c r="D2625">
        <v>2000</v>
      </c>
      <c r="E262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s="9">
        <f t="shared" si="160"/>
        <v>42706.256550925929</v>
      </c>
      <c r="L2625" s="9">
        <f t="shared" si="161"/>
        <v>42692.256550925929</v>
      </c>
      <c r="M2625" t="b">
        <v>0</v>
      </c>
      <c r="N2625">
        <v>62</v>
      </c>
      <c r="O2625" t="b">
        <v>1</v>
      </c>
      <c r="P2625" t="s">
        <v>8300</v>
      </c>
      <c r="Q2625" t="s">
        <v>8318</v>
      </c>
      <c r="R2625" t="s">
        <v>8354</v>
      </c>
      <c r="S2625" s="5">
        <f t="shared" si="162"/>
        <v>113.99999999999999</v>
      </c>
      <c r="T2625" s="4">
        <f t="shared" si="163"/>
        <v>36.774193548387096</v>
      </c>
    </row>
    <row r="2626" spans="1:20" ht="60" x14ac:dyDescent="0.25">
      <c r="A2626" s="3">
        <v>2624</v>
      </c>
      <c r="B2626" s="1" t="s">
        <v>2624</v>
      </c>
      <c r="C2626" s="1" t="s">
        <v>6733</v>
      </c>
      <c r="D2626">
        <v>8000</v>
      </c>
      <c r="E262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s="9">
        <f t="shared" si="160"/>
        <v>41165.42155092593</v>
      </c>
      <c r="L2626" s="9">
        <f t="shared" si="161"/>
        <v>41144.42155092593</v>
      </c>
      <c r="M2626" t="b">
        <v>0</v>
      </c>
      <c r="N2626">
        <v>3468</v>
      </c>
      <c r="O2626" t="b">
        <v>1</v>
      </c>
      <c r="P2626" t="s">
        <v>8300</v>
      </c>
      <c r="Q2626" t="s">
        <v>8318</v>
      </c>
      <c r="R2626" t="s">
        <v>8354</v>
      </c>
      <c r="S2626" s="5">
        <f t="shared" si="162"/>
        <v>1379.4206249999997</v>
      </c>
      <c r="T2626" s="4">
        <f t="shared" si="163"/>
        <v>31.820544982698959</v>
      </c>
    </row>
    <row r="2627" spans="1:20" ht="60" x14ac:dyDescent="0.25">
      <c r="A2627" s="3">
        <v>2625</v>
      </c>
      <c r="B2627" s="1" t="s">
        <v>2625</v>
      </c>
      <c r="C2627" s="1" t="s">
        <v>6734</v>
      </c>
      <c r="D2627">
        <v>150</v>
      </c>
      <c r="E262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s="9">
        <f t="shared" ref="K2627:K2690" si="164">(((I2627/60)/60)/24)+DATE(1970,1,1)</f>
        <v>42683.851944444439</v>
      </c>
      <c r="L2627" s="9">
        <f t="shared" ref="L2627:L2690" si="165">(((J2627/60)/60)/24)+DATE(1970,1,1)</f>
        <v>42658.810277777782</v>
      </c>
      <c r="M2627" t="b">
        <v>0</v>
      </c>
      <c r="N2627">
        <v>52</v>
      </c>
      <c r="O2627" t="b">
        <v>1</v>
      </c>
      <c r="P2627" t="s">
        <v>8300</v>
      </c>
      <c r="Q2627" t="s">
        <v>8318</v>
      </c>
      <c r="R2627" t="s">
        <v>8354</v>
      </c>
      <c r="S2627" s="5">
        <f t="shared" ref="S2627:S2690" si="166">+(E2627/D2627)*100</f>
        <v>956</v>
      </c>
      <c r="T2627" s="4">
        <f t="shared" ref="T2627:T2690" si="167">+E2627/N2627</f>
        <v>27.576923076923077</v>
      </c>
    </row>
    <row r="2628" spans="1:20" ht="45" x14ac:dyDescent="0.25">
      <c r="A2628" s="3">
        <v>2626</v>
      </c>
      <c r="B2628" s="1" t="s">
        <v>2626</v>
      </c>
      <c r="C2628" s="1" t="s">
        <v>6735</v>
      </c>
      <c r="D2628">
        <v>2500</v>
      </c>
      <c r="E262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s="9">
        <f t="shared" si="164"/>
        <v>42158.628113425926</v>
      </c>
      <c r="L2628" s="9">
        <f t="shared" si="165"/>
        <v>42128.628113425926</v>
      </c>
      <c r="M2628" t="b">
        <v>0</v>
      </c>
      <c r="N2628">
        <v>50</v>
      </c>
      <c r="O2628" t="b">
        <v>1</v>
      </c>
      <c r="P2628" t="s">
        <v>8300</v>
      </c>
      <c r="Q2628" t="s">
        <v>8318</v>
      </c>
      <c r="R2628" t="s">
        <v>8354</v>
      </c>
      <c r="S2628" s="5">
        <f t="shared" si="166"/>
        <v>112.00000000000001</v>
      </c>
      <c r="T2628" s="4">
        <f t="shared" si="167"/>
        <v>56</v>
      </c>
    </row>
    <row r="2629" spans="1:20" ht="60" x14ac:dyDescent="0.25">
      <c r="A2629" s="3">
        <v>2627</v>
      </c>
      <c r="B2629" s="1" t="s">
        <v>2627</v>
      </c>
      <c r="C2629" s="1" t="s">
        <v>6736</v>
      </c>
      <c r="D2629">
        <v>150</v>
      </c>
      <c r="E2629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s="9">
        <f t="shared" si="164"/>
        <v>42334.871076388896</v>
      </c>
      <c r="L2629" s="9">
        <f t="shared" si="165"/>
        <v>42304.829409722224</v>
      </c>
      <c r="M2629" t="b">
        <v>0</v>
      </c>
      <c r="N2629">
        <v>45</v>
      </c>
      <c r="O2629" t="b">
        <v>1</v>
      </c>
      <c r="P2629" t="s">
        <v>8300</v>
      </c>
      <c r="Q2629" t="s">
        <v>8318</v>
      </c>
      <c r="R2629" t="s">
        <v>8354</v>
      </c>
      <c r="S2629" s="5">
        <f t="shared" si="166"/>
        <v>646.66666666666663</v>
      </c>
      <c r="T2629" s="4">
        <f t="shared" si="167"/>
        <v>21.555555555555557</v>
      </c>
    </row>
    <row r="2630" spans="1:20" ht="45" x14ac:dyDescent="0.25">
      <c r="A2630" s="3">
        <v>2628</v>
      </c>
      <c r="B2630" s="1" t="s">
        <v>2628</v>
      </c>
      <c r="C2630" s="1" t="s">
        <v>6737</v>
      </c>
      <c r="D2630">
        <v>839</v>
      </c>
      <c r="E2630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s="9">
        <f t="shared" si="164"/>
        <v>41973.966053240743</v>
      </c>
      <c r="L2630" s="9">
        <f t="shared" si="165"/>
        <v>41953.966053240743</v>
      </c>
      <c r="M2630" t="b">
        <v>0</v>
      </c>
      <c r="N2630">
        <v>21</v>
      </c>
      <c r="O2630" t="b">
        <v>1</v>
      </c>
      <c r="P2630" t="s">
        <v>8300</v>
      </c>
      <c r="Q2630" t="s">
        <v>8318</v>
      </c>
      <c r="R2630" t="s">
        <v>8354</v>
      </c>
      <c r="S2630" s="5">
        <f t="shared" si="166"/>
        <v>110.36948748510132</v>
      </c>
      <c r="T2630" s="4">
        <f t="shared" si="167"/>
        <v>44.095238095238095</v>
      </c>
    </row>
    <row r="2631" spans="1:20" ht="45" x14ac:dyDescent="0.25">
      <c r="A2631" s="3">
        <v>2629</v>
      </c>
      <c r="B2631" s="1" t="s">
        <v>2629</v>
      </c>
      <c r="C2631" s="1" t="s">
        <v>6738</v>
      </c>
      <c r="D2631">
        <v>5000</v>
      </c>
      <c r="E2631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s="9">
        <f t="shared" si="164"/>
        <v>42138.538449074069</v>
      </c>
      <c r="L2631" s="9">
        <f t="shared" si="165"/>
        <v>42108.538449074069</v>
      </c>
      <c r="M2631" t="b">
        <v>0</v>
      </c>
      <c r="N2631">
        <v>100</v>
      </c>
      <c r="O2631" t="b">
        <v>1</v>
      </c>
      <c r="P2631" t="s">
        <v>8300</v>
      </c>
      <c r="Q2631" t="s">
        <v>8318</v>
      </c>
      <c r="R2631" t="s">
        <v>8354</v>
      </c>
      <c r="S2631" s="5">
        <f t="shared" si="166"/>
        <v>127.74000000000001</v>
      </c>
      <c r="T2631" s="4">
        <f t="shared" si="167"/>
        <v>63.87</v>
      </c>
    </row>
    <row r="2632" spans="1:20" ht="60" x14ac:dyDescent="0.25">
      <c r="A2632" s="3">
        <v>2630</v>
      </c>
      <c r="B2632" s="1" t="s">
        <v>2630</v>
      </c>
      <c r="C2632" s="1" t="s">
        <v>6739</v>
      </c>
      <c r="D2632">
        <v>2000</v>
      </c>
      <c r="E2632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s="9">
        <f t="shared" si="164"/>
        <v>42551.416666666672</v>
      </c>
      <c r="L2632" s="9">
        <f t="shared" si="165"/>
        <v>42524.105462962965</v>
      </c>
      <c r="M2632" t="b">
        <v>0</v>
      </c>
      <c r="N2632">
        <v>81</v>
      </c>
      <c r="O2632" t="b">
        <v>1</v>
      </c>
      <c r="P2632" t="s">
        <v>8300</v>
      </c>
      <c r="Q2632" t="s">
        <v>8318</v>
      </c>
      <c r="R2632" t="s">
        <v>8354</v>
      </c>
      <c r="S2632" s="5">
        <f t="shared" si="166"/>
        <v>157.9</v>
      </c>
      <c r="T2632" s="4">
        <f t="shared" si="167"/>
        <v>38.987654320987652</v>
      </c>
    </row>
    <row r="2633" spans="1:20" ht="45" x14ac:dyDescent="0.25">
      <c r="A2633" s="3">
        <v>2631</v>
      </c>
      <c r="B2633" s="1" t="s">
        <v>2631</v>
      </c>
      <c r="C2633" s="1" t="s">
        <v>6740</v>
      </c>
      <c r="D2633">
        <v>20000</v>
      </c>
      <c r="E2633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s="9">
        <f t="shared" si="164"/>
        <v>42246.169293981482</v>
      </c>
      <c r="L2633" s="9">
        <f t="shared" si="165"/>
        <v>42218.169293981482</v>
      </c>
      <c r="M2633" t="b">
        <v>0</v>
      </c>
      <c r="N2633">
        <v>286</v>
      </c>
      <c r="O2633" t="b">
        <v>1</v>
      </c>
      <c r="P2633" t="s">
        <v>8300</v>
      </c>
      <c r="Q2633" t="s">
        <v>8318</v>
      </c>
      <c r="R2633" t="s">
        <v>8354</v>
      </c>
      <c r="S2633" s="5">
        <f t="shared" si="166"/>
        <v>114.66525000000001</v>
      </c>
      <c r="T2633" s="4">
        <f t="shared" si="167"/>
        <v>80.185489510489504</v>
      </c>
    </row>
    <row r="2634" spans="1:20" ht="45" x14ac:dyDescent="0.25">
      <c r="A2634" s="3">
        <v>2632</v>
      </c>
      <c r="B2634" s="1" t="s">
        <v>2632</v>
      </c>
      <c r="C2634" s="1" t="s">
        <v>6741</v>
      </c>
      <c r="D2634">
        <v>1070</v>
      </c>
      <c r="E263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s="9">
        <f t="shared" si="164"/>
        <v>42519.061793981484</v>
      </c>
      <c r="L2634" s="9">
        <f t="shared" si="165"/>
        <v>42494.061793981484</v>
      </c>
      <c r="M2634" t="b">
        <v>0</v>
      </c>
      <c r="N2634">
        <v>42</v>
      </c>
      <c r="O2634" t="b">
        <v>1</v>
      </c>
      <c r="P2634" t="s">
        <v>8300</v>
      </c>
      <c r="Q2634" t="s">
        <v>8318</v>
      </c>
      <c r="R2634" t="s">
        <v>8354</v>
      </c>
      <c r="S2634" s="5">
        <f t="shared" si="166"/>
        <v>137.00934579439252</v>
      </c>
      <c r="T2634" s="4">
        <f t="shared" si="167"/>
        <v>34.904761904761905</v>
      </c>
    </row>
    <row r="2635" spans="1:20" ht="60" x14ac:dyDescent="0.25">
      <c r="A2635" s="3">
        <v>2633</v>
      </c>
      <c r="B2635" s="1" t="s">
        <v>2633</v>
      </c>
      <c r="C2635" s="1" t="s">
        <v>6742</v>
      </c>
      <c r="D2635">
        <v>5000</v>
      </c>
      <c r="E263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s="9">
        <f t="shared" si="164"/>
        <v>41697.958333333336</v>
      </c>
      <c r="L2635" s="9">
        <f t="shared" si="165"/>
        <v>41667.823287037041</v>
      </c>
      <c r="M2635" t="b">
        <v>0</v>
      </c>
      <c r="N2635">
        <v>199</v>
      </c>
      <c r="O2635" t="b">
        <v>1</v>
      </c>
      <c r="P2635" t="s">
        <v>8300</v>
      </c>
      <c r="Q2635" t="s">
        <v>8318</v>
      </c>
      <c r="R2635" t="s">
        <v>8354</v>
      </c>
      <c r="S2635" s="5">
        <f t="shared" si="166"/>
        <v>354.62</v>
      </c>
      <c r="T2635" s="4">
        <f t="shared" si="167"/>
        <v>89.100502512562812</v>
      </c>
    </row>
    <row r="2636" spans="1:20" ht="45" x14ac:dyDescent="0.25">
      <c r="A2636" s="3">
        <v>2634</v>
      </c>
      <c r="B2636" s="1" t="s">
        <v>2634</v>
      </c>
      <c r="C2636" s="1" t="s">
        <v>6743</v>
      </c>
      <c r="D2636">
        <v>930</v>
      </c>
      <c r="E263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s="9">
        <f t="shared" si="164"/>
        <v>42642.656493055561</v>
      </c>
      <c r="L2636" s="9">
        <f t="shared" si="165"/>
        <v>42612.656493055561</v>
      </c>
      <c r="M2636" t="b">
        <v>0</v>
      </c>
      <c r="N2636">
        <v>25</v>
      </c>
      <c r="O2636" t="b">
        <v>1</v>
      </c>
      <c r="P2636" t="s">
        <v>8300</v>
      </c>
      <c r="Q2636" t="s">
        <v>8318</v>
      </c>
      <c r="R2636" t="s">
        <v>8354</v>
      </c>
      <c r="S2636" s="5">
        <f t="shared" si="166"/>
        <v>106.02150537634409</v>
      </c>
      <c r="T2636" s="4">
        <f t="shared" si="167"/>
        <v>39.44</v>
      </c>
    </row>
    <row r="2637" spans="1:20" ht="60" x14ac:dyDescent="0.25">
      <c r="A2637" s="3">
        <v>2635</v>
      </c>
      <c r="B2637" s="1" t="s">
        <v>2635</v>
      </c>
      <c r="C2637" s="1" t="s">
        <v>6744</v>
      </c>
      <c r="D2637">
        <v>11500</v>
      </c>
      <c r="E263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s="9">
        <f t="shared" si="164"/>
        <v>42072.909270833334</v>
      </c>
      <c r="L2637" s="9">
        <f t="shared" si="165"/>
        <v>42037.950937500005</v>
      </c>
      <c r="M2637" t="b">
        <v>0</v>
      </c>
      <c r="N2637">
        <v>84</v>
      </c>
      <c r="O2637" t="b">
        <v>1</v>
      </c>
      <c r="P2637" t="s">
        <v>8300</v>
      </c>
      <c r="Q2637" t="s">
        <v>8318</v>
      </c>
      <c r="R2637" t="s">
        <v>8354</v>
      </c>
      <c r="S2637" s="5">
        <f t="shared" si="166"/>
        <v>100</v>
      </c>
      <c r="T2637" s="4">
        <f t="shared" si="167"/>
        <v>136.9047619047619</v>
      </c>
    </row>
    <row r="2638" spans="1:20" ht="60" x14ac:dyDescent="0.25">
      <c r="A2638" s="3">
        <v>2636</v>
      </c>
      <c r="B2638" s="1" t="s">
        <v>2636</v>
      </c>
      <c r="C2638" s="1" t="s">
        <v>6745</v>
      </c>
      <c r="D2638">
        <v>1000</v>
      </c>
      <c r="E263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s="9">
        <f t="shared" si="164"/>
        <v>42659.041666666672</v>
      </c>
      <c r="L2638" s="9">
        <f t="shared" si="165"/>
        <v>42636.614745370374</v>
      </c>
      <c r="M2638" t="b">
        <v>0</v>
      </c>
      <c r="N2638">
        <v>50</v>
      </c>
      <c r="O2638" t="b">
        <v>1</v>
      </c>
      <c r="P2638" t="s">
        <v>8300</v>
      </c>
      <c r="Q2638" t="s">
        <v>8318</v>
      </c>
      <c r="R2638" t="s">
        <v>8354</v>
      </c>
      <c r="S2638" s="5">
        <f t="shared" si="166"/>
        <v>187.3</v>
      </c>
      <c r="T2638" s="4">
        <f t="shared" si="167"/>
        <v>37.46</v>
      </c>
    </row>
    <row r="2639" spans="1:20" ht="45" x14ac:dyDescent="0.25">
      <c r="A2639" s="3">
        <v>2637</v>
      </c>
      <c r="B2639" s="1" t="s">
        <v>2637</v>
      </c>
      <c r="C2639" s="1" t="s">
        <v>6746</v>
      </c>
      <c r="D2639">
        <v>500</v>
      </c>
      <c r="E2639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s="9">
        <f t="shared" si="164"/>
        <v>42655.549479166672</v>
      </c>
      <c r="L2639" s="9">
        <f t="shared" si="165"/>
        <v>42639.549479166672</v>
      </c>
      <c r="M2639" t="b">
        <v>0</v>
      </c>
      <c r="N2639">
        <v>26</v>
      </c>
      <c r="O2639" t="b">
        <v>1</v>
      </c>
      <c r="P2639" t="s">
        <v>8300</v>
      </c>
      <c r="Q2639" t="s">
        <v>8318</v>
      </c>
      <c r="R2639" t="s">
        <v>8354</v>
      </c>
      <c r="S2639" s="5">
        <f t="shared" si="166"/>
        <v>166.2</v>
      </c>
      <c r="T2639" s="4">
        <f t="shared" si="167"/>
        <v>31.96153846153846</v>
      </c>
    </row>
    <row r="2640" spans="1:20" ht="45" x14ac:dyDescent="0.25">
      <c r="A2640" s="3">
        <v>2638</v>
      </c>
      <c r="B2640" s="1" t="s">
        <v>2638</v>
      </c>
      <c r="C2640" s="1" t="s">
        <v>6747</v>
      </c>
      <c r="D2640">
        <v>347</v>
      </c>
      <c r="E2640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s="9">
        <f t="shared" si="164"/>
        <v>42019.913136574076</v>
      </c>
      <c r="L2640" s="9">
        <f t="shared" si="165"/>
        <v>41989.913136574076</v>
      </c>
      <c r="M2640" t="b">
        <v>0</v>
      </c>
      <c r="N2640">
        <v>14</v>
      </c>
      <c r="O2640" t="b">
        <v>1</v>
      </c>
      <c r="P2640" t="s">
        <v>8300</v>
      </c>
      <c r="Q2640" t="s">
        <v>8318</v>
      </c>
      <c r="R2640" t="s">
        <v>8354</v>
      </c>
      <c r="S2640" s="5">
        <f t="shared" si="166"/>
        <v>101.72910662824208</v>
      </c>
      <c r="T2640" s="4">
        <f t="shared" si="167"/>
        <v>25.214285714285715</v>
      </c>
    </row>
    <row r="2641" spans="1:20" ht="60" x14ac:dyDescent="0.25">
      <c r="A2641" s="3">
        <v>2639</v>
      </c>
      <c r="B2641" s="1" t="s">
        <v>2639</v>
      </c>
      <c r="C2641" s="1" t="s">
        <v>6748</v>
      </c>
      <c r="D2641">
        <v>300</v>
      </c>
      <c r="E2641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s="9">
        <f t="shared" si="164"/>
        <v>42054.86513888889</v>
      </c>
      <c r="L2641" s="9">
        <f t="shared" si="165"/>
        <v>42024.86513888889</v>
      </c>
      <c r="M2641" t="b">
        <v>0</v>
      </c>
      <c r="N2641">
        <v>49</v>
      </c>
      <c r="O2641" t="b">
        <v>1</v>
      </c>
      <c r="P2641" t="s">
        <v>8300</v>
      </c>
      <c r="Q2641" t="s">
        <v>8318</v>
      </c>
      <c r="R2641" t="s">
        <v>8354</v>
      </c>
      <c r="S2641" s="5">
        <f t="shared" si="166"/>
        <v>164</v>
      </c>
      <c r="T2641" s="4">
        <f t="shared" si="167"/>
        <v>10.040816326530612</v>
      </c>
    </row>
    <row r="2642" spans="1:20" ht="75" x14ac:dyDescent="0.25">
      <c r="A2642" s="3">
        <v>2640</v>
      </c>
      <c r="B2642" s="1" t="s">
        <v>2640</v>
      </c>
      <c r="C2642" s="1" t="s">
        <v>6749</v>
      </c>
      <c r="D2642">
        <v>3000</v>
      </c>
      <c r="E2642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s="9">
        <f t="shared" si="164"/>
        <v>42163.160578703704</v>
      </c>
      <c r="L2642" s="9">
        <f t="shared" si="165"/>
        <v>42103.160578703704</v>
      </c>
      <c r="M2642" t="b">
        <v>0</v>
      </c>
      <c r="N2642">
        <v>69</v>
      </c>
      <c r="O2642" t="b">
        <v>1</v>
      </c>
      <c r="P2642" t="s">
        <v>8300</v>
      </c>
      <c r="Q2642" t="s">
        <v>8318</v>
      </c>
      <c r="R2642" t="s">
        <v>8354</v>
      </c>
      <c r="S2642" s="5">
        <f t="shared" si="166"/>
        <v>105.66666666666666</v>
      </c>
      <c r="T2642" s="4">
        <f t="shared" si="167"/>
        <v>45.94202898550725</v>
      </c>
    </row>
    <row r="2643" spans="1:20" ht="30" x14ac:dyDescent="0.25">
      <c r="A2643" s="3">
        <v>2641</v>
      </c>
      <c r="B2643" s="1" t="s">
        <v>2641</v>
      </c>
      <c r="C2643" s="1" t="s">
        <v>6750</v>
      </c>
      <c r="D2643">
        <v>1500</v>
      </c>
      <c r="E2643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s="9">
        <f t="shared" si="164"/>
        <v>41897.839583333334</v>
      </c>
      <c r="L2643" s="9">
        <f t="shared" si="165"/>
        <v>41880.827118055553</v>
      </c>
      <c r="M2643" t="b">
        <v>0</v>
      </c>
      <c r="N2643">
        <v>1</v>
      </c>
      <c r="O2643" t="b">
        <v>0</v>
      </c>
      <c r="P2643" t="s">
        <v>8300</v>
      </c>
      <c r="Q2643" t="s">
        <v>8318</v>
      </c>
      <c r="R2643" t="s">
        <v>8354</v>
      </c>
      <c r="S2643" s="5">
        <f t="shared" si="166"/>
        <v>1</v>
      </c>
      <c r="T2643" s="4">
        <f t="shared" si="167"/>
        <v>15</v>
      </c>
    </row>
    <row r="2644" spans="1:20" ht="60" x14ac:dyDescent="0.25">
      <c r="A2644" s="3">
        <v>2642</v>
      </c>
      <c r="B2644" s="1" t="s">
        <v>2642</v>
      </c>
      <c r="C2644" s="1" t="s">
        <v>6751</v>
      </c>
      <c r="D2644">
        <v>500000</v>
      </c>
      <c r="E264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s="9">
        <f t="shared" si="164"/>
        <v>42566.289583333331</v>
      </c>
      <c r="L2644" s="9">
        <f t="shared" si="165"/>
        <v>42536.246620370366</v>
      </c>
      <c r="M2644" t="b">
        <v>0</v>
      </c>
      <c r="N2644">
        <v>0</v>
      </c>
      <c r="O2644" t="b">
        <v>0</v>
      </c>
      <c r="P2644" t="s">
        <v>8300</v>
      </c>
      <c r="Q2644" t="s">
        <v>8318</v>
      </c>
      <c r="R2644" t="s">
        <v>8354</v>
      </c>
      <c r="S2644" s="5">
        <f t="shared" si="166"/>
        <v>0</v>
      </c>
      <c r="T2644" s="4" t="e">
        <f t="shared" si="167"/>
        <v>#DIV/0!</v>
      </c>
    </row>
    <row r="2645" spans="1:20" ht="60" x14ac:dyDescent="0.25">
      <c r="A2645" s="3">
        <v>2643</v>
      </c>
      <c r="B2645" s="1" t="s">
        <v>2643</v>
      </c>
      <c r="C2645" s="1" t="s">
        <v>6752</v>
      </c>
      <c r="D2645">
        <v>1000000</v>
      </c>
      <c r="E264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s="9">
        <f t="shared" si="164"/>
        <v>42725.332638888889</v>
      </c>
      <c r="L2645" s="9">
        <f t="shared" si="165"/>
        <v>42689.582349537035</v>
      </c>
      <c r="M2645" t="b">
        <v>1</v>
      </c>
      <c r="N2645">
        <v>1501</v>
      </c>
      <c r="O2645" t="b">
        <v>0</v>
      </c>
      <c r="P2645" t="s">
        <v>8300</v>
      </c>
      <c r="Q2645" t="s">
        <v>8318</v>
      </c>
      <c r="R2645" t="s">
        <v>8354</v>
      </c>
      <c r="S2645" s="5">
        <f t="shared" si="166"/>
        <v>33.559730999999999</v>
      </c>
      <c r="T2645" s="4">
        <f t="shared" si="167"/>
        <v>223.58248500999335</v>
      </c>
    </row>
    <row r="2646" spans="1:20" ht="45" x14ac:dyDescent="0.25">
      <c r="A2646" s="3">
        <v>2644</v>
      </c>
      <c r="B2646" s="1" t="s">
        <v>2644</v>
      </c>
      <c r="C2646" s="1" t="s">
        <v>6753</v>
      </c>
      <c r="D2646">
        <v>100000</v>
      </c>
      <c r="E264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s="9">
        <f t="shared" si="164"/>
        <v>42804.792071759264</v>
      </c>
      <c r="L2646" s="9">
        <f t="shared" si="165"/>
        <v>42774.792071759264</v>
      </c>
      <c r="M2646" t="b">
        <v>1</v>
      </c>
      <c r="N2646">
        <v>52</v>
      </c>
      <c r="O2646" t="b">
        <v>0</v>
      </c>
      <c r="P2646" t="s">
        <v>8300</v>
      </c>
      <c r="Q2646" t="s">
        <v>8318</v>
      </c>
      <c r="R2646" t="s">
        <v>8354</v>
      </c>
      <c r="S2646" s="5">
        <f t="shared" si="166"/>
        <v>2.0529999999999999</v>
      </c>
      <c r="T2646" s="4">
        <f t="shared" si="167"/>
        <v>39.480769230769234</v>
      </c>
    </row>
    <row r="2647" spans="1:20" ht="60" x14ac:dyDescent="0.25">
      <c r="A2647" s="3">
        <v>2645</v>
      </c>
      <c r="B2647" s="1" t="s">
        <v>2645</v>
      </c>
      <c r="C2647" s="1" t="s">
        <v>6754</v>
      </c>
      <c r="D2647">
        <v>20000</v>
      </c>
      <c r="E264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s="9">
        <f t="shared" si="164"/>
        <v>41951.884293981479</v>
      </c>
      <c r="L2647" s="9">
        <f t="shared" si="165"/>
        <v>41921.842627314814</v>
      </c>
      <c r="M2647" t="b">
        <v>1</v>
      </c>
      <c r="N2647">
        <v>23</v>
      </c>
      <c r="O2647" t="b">
        <v>0</v>
      </c>
      <c r="P2647" t="s">
        <v>8300</v>
      </c>
      <c r="Q2647" t="s">
        <v>8318</v>
      </c>
      <c r="R2647" t="s">
        <v>8354</v>
      </c>
      <c r="S2647" s="5">
        <f t="shared" si="166"/>
        <v>10.5</v>
      </c>
      <c r="T2647" s="4">
        <f t="shared" si="167"/>
        <v>91.304347826086953</v>
      </c>
    </row>
    <row r="2648" spans="1:20" ht="45" x14ac:dyDescent="0.25">
      <c r="A2648" s="3">
        <v>2646</v>
      </c>
      <c r="B2648" s="1" t="s">
        <v>2646</v>
      </c>
      <c r="C2648" s="1" t="s">
        <v>6755</v>
      </c>
      <c r="D2648">
        <v>500000</v>
      </c>
      <c r="E264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s="9">
        <f t="shared" si="164"/>
        <v>42256.313298611116</v>
      </c>
      <c r="L2648" s="9">
        <f t="shared" si="165"/>
        <v>42226.313298611116</v>
      </c>
      <c r="M2648" t="b">
        <v>1</v>
      </c>
      <c r="N2648">
        <v>535</v>
      </c>
      <c r="O2648" t="b">
        <v>0</v>
      </c>
      <c r="P2648" t="s">
        <v>8300</v>
      </c>
      <c r="Q2648" t="s">
        <v>8318</v>
      </c>
      <c r="R2648" t="s">
        <v>8354</v>
      </c>
      <c r="S2648" s="5">
        <f t="shared" si="166"/>
        <v>8.4172840000000004</v>
      </c>
      <c r="T2648" s="4">
        <f t="shared" si="167"/>
        <v>78.666205607476627</v>
      </c>
    </row>
    <row r="2649" spans="1:20" ht="60" x14ac:dyDescent="0.25">
      <c r="A2649" s="3">
        <v>2647</v>
      </c>
      <c r="B2649" s="1" t="s">
        <v>2647</v>
      </c>
      <c r="C2649" s="1" t="s">
        <v>6756</v>
      </c>
      <c r="D2649">
        <v>2500</v>
      </c>
      <c r="E2649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s="9">
        <f t="shared" si="164"/>
        <v>42230.261793981481</v>
      </c>
      <c r="L2649" s="9">
        <f t="shared" si="165"/>
        <v>42200.261793981481</v>
      </c>
      <c r="M2649" t="b">
        <v>0</v>
      </c>
      <c r="N2649">
        <v>3</v>
      </c>
      <c r="O2649" t="b">
        <v>0</v>
      </c>
      <c r="P2649" t="s">
        <v>8300</v>
      </c>
      <c r="Q2649" t="s">
        <v>8318</v>
      </c>
      <c r="R2649" t="s">
        <v>8354</v>
      </c>
      <c r="S2649" s="5">
        <f t="shared" si="166"/>
        <v>1.44</v>
      </c>
      <c r="T2649" s="4">
        <f t="shared" si="167"/>
        <v>12</v>
      </c>
    </row>
    <row r="2650" spans="1:20" ht="60" x14ac:dyDescent="0.25">
      <c r="A2650" s="3">
        <v>2648</v>
      </c>
      <c r="B2650" s="1" t="s">
        <v>2648</v>
      </c>
      <c r="C2650" s="1" t="s">
        <v>6757</v>
      </c>
      <c r="D2650">
        <v>12000</v>
      </c>
      <c r="E2650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s="9">
        <f t="shared" si="164"/>
        <v>42438.714814814812</v>
      </c>
      <c r="L2650" s="9">
        <f t="shared" si="165"/>
        <v>42408.714814814812</v>
      </c>
      <c r="M2650" t="b">
        <v>0</v>
      </c>
      <c r="N2650">
        <v>6</v>
      </c>
      <c r="O2650" t="b">
        <v>0</v>
      </c>
      <c r="P2650" t="s">
        <v>8300</v>
      </c>
      <c r="Q2650" t="s">
        <v>8318</v>
      </c>
      <c r="R2650" t="s">
        <v>8354</v>
      </c>
      <c r="S2650" s="5">
        <f t="shared" si="166"/>
        <v>0.88333333333333341</v>
      </c>
      <c r="T2650" s="4">
        <f t="shared" si="167"/>
        <v>17.666666666666668</v>
      </c>
    </row>
    <row r="2651" spans="1:20" ht="30" x14ac:dyDescent="0.25">
      <c r="A2651" s="3">
        <v>2649</v>
      </c>
      <c r="B2651" s="1" t="s">
        <v>2649</v>
      </c>
      <c r="C2651" s="1" t="s">
        <v>6758</v>
      </c>
      <c r="D2651">
        <v>125000</v>
      </c>
      <c r="E2651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s="9">
        <f t="shared" si="164"/>
        <v>42401.99700231482</v>
      </c>
      <c r="L2651" s="9">
        <f t="shared" si="165"/>
        <v>42341.99700231482</v>
      </c>
      <c r="M2651" t="b">
        <v>0</v>
      </c>
      <c r="N2651">
        <v>3</v>
      </c>
      <c r="O2651" t="b">
        <v>0</v>
      </c>
      <c r="P2651" t="s">
        <v>8300</v>
      </c>
      <c r="Q2651" t="s">
        <v>8318</v>
      </c>
      <c r="R2651" t="s">
        <v>8354</v>
      </c>
      <c r="S2651" s="5">
        <f t="shared" si="166"/>
        <v>9.920000000000001E-2</v>
      </c>
      <c r="T2651" s="4">
        <f t="shared" si="167"/>
        <v>41.333333333333336</v>
      </c>
    </row>
    <row r="2652" spans="1:20" ht="60" x14ac:dyDescent="0.25">
      <c r="A2652" s="3">
        <v>2650</v>
      </c>
      <c r="B2652" s="1" t="s">
        <v>2650</v>
      </c>
      <c r="C2652" s="1" t="s">
        <v>6759</v>
      </c>
      <c r="D2652">
        <v>60000</v>
      </c>
      <c r="E2652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s="9">
        <f t="shared" si="164"/>
        <v>42725.624340277776</v>
      </c>
      <c r="L2652" s="9">
        <f t="shared" si="165"/>
        <v>42695.624340277776</v>
      </c>
      <c r="M2652" t="b">
        <v>0</v>
      </c>
      <c r="N2652">
        <v>5</v>
      </c>
      <c r="O2652" t="b">
        <v>0</v>
      </c>
      <c r="P2652" t="s">
        <v>8300</v>
      </c>
      <c r="Q2652" t="s">
        <v>8318</v>
      </c>
      <c r="R2652" t="s">
        <v>8354</v>
      </c>
      <c r="S2652" s="5">
        <f t="shared" si="166"/>
        <v>0.59666666666666668</v>
      </c>
      <c r="T2652" s="4">
        <f t="shared" si="167"/>
        <v>71.599999999999994</v>
      </c>
    </row>
    <row r="2653" spans="1:20" ht="60" x14ac:dyDescent="0.25">
      <c r="A2653" s="3">
        <v>2651</v>
      </c>
      <c r="B2653" s="1" t="s">
        <v>2651</v>
      </c>
      <c r="C2653" s="1" t="s">
        <v>6760</v>
      </c>
      <c r="D2653">
        <v>280000</v>
      </c>
      <c r="E2653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s="9">
        <f t="shared" si="164"/>
        <v>42355.805659722217</v>
      </c>
      <c r="L2653" s="9">
        <f t="shared" si="165"/>
        <v>42327.805659722217</v>
      </c>
      <c r="M2653" t="b">
        <v>0</v>
      </c>
      <c r="N2653">
        <v>17</v>
      </c>
      <c r="O2653" t="b">
        <v>0</v>
      </c>
      <c r="P2653" t="s">
        <v>8300</v>
      </c>
      <c r="Q2653" t="s">
        <v>8318</v>
      </c>
      <c r="R2653" t="s">
        <v>8354</v>
      </c>
      <c r="S2653" s="5">
        <f t="shared" si="166"/>
        <v>1.8689285714285715</v>
      </c>
      <c r="T2653" s="4">
        <f t="shared" si="167"/>
        <v>307.8235294117647</v>
      </c>
    </row>
    <row r="2654" spans="1:20" ht="60" x14ac:dyDescent="0.25">
      <c r="A2654" s="3">
        <v>2652</v>
      </c>
      <c r="B2654" s="1" t="s">
        <v>2652</v>
      </c>
      <c r="C2654" s="1" t="s">
        <v>6761</v>
      </c>
      <c r="D2654">
        <v>100000</v>
      </c>
      <c r="E265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s="9">
        <f t="shared" si="164"/>
        <v>41983.158854166672</v>
      </c>
      <c r="L2654" s="9">
        <f t="shared" si="165"/>
        <v>41953.158854166672</v>
      </c>
      <c r="M2654" t="b">
        <v>0</v>
      </c>
      <c r="N2654">
        <v>11</v>
      </c>
      <c r="O2654" t="b">
        <v>0</v>
      </c>
      <c r="P2654" t="s">
        <v>8300</v>
      </c>
      <c r="Q2654" t="s">
        <v>8318</v>
      </c>
      <c r="R2654" t="s">
        <v>8354</v>
      </c>
      <c r="S2654" s="5">
        <f t="shared" si="166"/>
        <v>0.88500000000000001</v>
      </c>
      <c r="T2654" s="4">
        <f t="shared" si="167"/>
        <v>80.454545454545453</v>
      </c>
    </row>
    <row r="2655" spans="1:20" ht="45" x14ac:dyDescent="0.25">
      <c r="A2655" s="3">
        <v>2653</v>
      </c>
      <c r="B2655" s="1" t="s">
        <v>2653</v>
      </c>
      <c r="C2655" s="1" t="s">
        <v>6762</v>
      </c>
      <c r="D2655">
        <v>51000</v>
      </c>
      <c r="E265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s="9">
        <f t="shared" si="164"/>
        <v>41803.166666666664</v>
      </c>
      <c r="L2655" s="9">
        <f t="shared" si="165"/>
        <v>41771.651932870373</v>
      </c>
      <c r="M2655" t="b">
        <v>0</v>
      </c>
      <c r="N2655">
        <v>70</v>
      </c>
      <c r="O2655" t="b">
        <v>0</v>
      </c>
      <c r="P2655" t="s">
        <v>8300</v>
      </c>
      <c r="Q2655" t="s">
        <v>8318</v>
      </c>
      <c r="R2655" t="s">
        <v>8354</v>
      </c>
      <c r="S2655" s="5">
        <f t="shared" si="166"/>
        <v>11.52156862745098</v>
      </c>
      <c r="T2655" s="4">
        <f t="shared" si="167"/>
        <v>83.942857142857136</v>
      </c>
    </row>
    <row r="2656" spans="1:20" ht="60" x14ac:dyDescent="0.25">
      <c r="A2656" s="3">
        <v>2654</v>
      </c>
      <c r="B2656" s="1" t="s">
        <v>2654</v>
      </c>
      <c r="C2656" s="1" t="s">
        <v>6763</v>
      </c>
      <c r="D2656">
        <v>100000</v>
      </c>
      <c r="E265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s="9">
        <f t="shared" si="164"/>
        <v>42115.559328703705</v>
      </c>
      <c r="L2656" s="9">
        <f t="shared" si="165"/>
        <v>42055.600995370376</v>
      </c>
      <c r="M2656" t="b">
        <v>0</v>
      </c>
      <c r="N2656">
        <v>6</v>
      </c>
      <c r="O2656" t="b">
        <v>0</v>
      </c>
      <c r="P2656" t="s">
        <v>8300</v>
      </c>
      <c r="Q2656" t="s">
        <v>8318</v>
      </c>
      <c r="R2656" t="s">
        <v>8354</v>
      </c>
      <c r="S2656" s="5">
        <f t="shared" si="166"/>
        <v>5.1000000000000004E-2</v>
      </c>
      <c r="T2656" s="4">
        <f t="shared" si="167"/>
        <v>8.5</v>
      </c>
    </row>
    <row r="2657" spans="1:20" ht="15.75" x14ac:dyDescent="0.25">
      <c r="A2657" s="3">
        <v>2655</v>
      </c>
      <c r="B2657" s="1" t="s">
        <v>2655</v>
      </c>
      <c r="C2657" s="1" t="s">
        <v>6764</v>
      </c>
      <c r="D2657">
        <v>15000</v>
      </c>
      <c r="E265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s="9">
        <f t="shared" si="164"/>
        <v>42409.833333333328</v>
      </c>
      <c r="L2657" s="9">
        <f t="shared" si="165"/>
        <v>42381.866284722222</v>
      </c>
      <c r="M2657" t="b">
        <v>0</v>
      </c>
      <c r="N2657">
        <v>43</v>
      </c>
      <c r="O2657" t="b">
        <v>0</v>
      </c>
      <c r="P2657" t="s">
        <v>8300</v>
      </c>
      <c r="Q2657" t="s">
        <v>8318</v>
      </c>
      <c r="R2657" t="s">
        <v>8354</v>
      </c>
      <c r="S2657" s="5">
        <f t="shared" si="166"/>
        <v>21.033333333333335</v>
      </c>
      <c r="T2657" s="4">
        <f t="shared" si="167"/>
        <v>73.372093023255815</v>
      </c>
    </row>
    <row r="2658" spans="1:20" ht="30" x14ac:dyDescent="0.25">
      <c r="A2658" s="3">
        <v>2656</v>
      </c>
      <c r="B2658" s="1" t="s">
        <v>2656</v>
      </c>
      <c r="C2658" s="1" t="s">
        <v>6765</v>
      </c>
      <c r="D2658">
        <v>150000</v>
      </c>
      <c r="E265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s="9">
        <f t="shared" si="164"/>
        <v>42806.791666666672</v>
      </c>
      <c r="L2658" s="9">
        <f t="shared" si="165"/>
        <v>42767.688518518517</v>
      </c>
      <c r="M2658" t="b">
        <v>0</v>
      </c>
      <c r="N2658">
        <v>152</v>
      </c>
      <c r="O2658" t="b">
        <v>0</v>
      </c>
      <c r="P2658" t="s">
        <v>8300</v>
      </c>
      <c r="Q2658" t="s">
        <v>8318</v>
      </c>
      <c r="R2658" t="s">
        <v>8354</v>
      </c>
      <c r="S2658" s="5">
        <f t="shared" si="166"/>
        <v>11.436666666666667</v>
      </c>
      <c r="T2658" s="4">
        <f t="shared" si="167"/>
        <v>112.86184210526316</v>
      </c>
    </row>
    <row r="2659" spans="1:20" ht="60" x14ac:dyDescent="0.25">
      <c r="A2659" s="3">
        <v>2657</v>
      </c>
      <c r="B2659" s="1" t="s">
        <v>2657</v>
      </c>
      <c r="C2659" s="1" t="s">
        <v>6766</v>
      </c>
      <c r="D2659">
        <v>30000</v>
      </c>
      <c r="E2659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s="9">
        <f t="shared" si="164"/>
        <v>42585.0625</v>
      </c>
      <c r="L2659" s="9">
        <f t="shared" si="165"/>
        <v>42551.928854166668</v>
      </c>
      <c r="M2659" t="b">
        <v>0</v>
      </c>
      <c r="N2659">
        <v>59</v>
      </c>
      <c r="O2659" t="b">
        <v>0</v>
      </c>
      <c r="P2659" t="s">
        <v>8300</v>
      </c>
      <c r="Q2659" t="s">
        <v>8318</v>
      </c>
      <c r="R2659" t="s">
        <v>8354</v>
      </c>
      <c r="S2659" s="5">
        <f t="shared" si="166"/>
        <v>18.737933333333334</v>
      </c>
      <c r="T2659" s="4">
        <f t="shared" si="167"/>
        <v>95.277627118644077</v>
      </c>
    </row>
    <row r="2660" spans="1:20" ht="45" x14ac:dyDescent="0.25">
      <c r="A2660" s="3">
        <v>2658</v>
      </c>
      <c r="B2660" s="1" t="s">
        <v>2658</v>
      </c>
      <c r="C2660" s="1" t="s">
        <v>6767</v>
      </c>
      <c r="D2660">
        <v>98000</v>
      </c>
      <c r="E2660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s="9">
        <f t="shared" si="164"/>
        <v>42581.884189814817</v>
      </c>
      <c r="L2660" s="9">
        <f t="shared" si="165"/>
        <v>42551.884189814817</v>
      </c>
      <c r="M2660" t="b">
        <v>0</v>
      </c>
      <c r="N2660">
        <v>4</v>
      </c>
      <c r="O2660" t="b">
        <v>0</v>
      </c>
      <c r="P2660" t="s">
        <v>8300</v>
      </c>
      <c r="Q2660" t="s">
        <v>8318</v>
      </c>
      <c r="R2660" t="s">
        <v>8354</v>
      </c>
      <c r="S2660" s="5">
        <f t="shared" si="166"/>
        <v>9.285714285714286E-2</v>
      </c>
      <c r="T2660" s="4">
        <f t="shared" si="167"/>
        <v>22.75</v>
      </c>
    </row>
    <row r="2661" spans="1:20" ht="15.75" x14ac:dyDescent="0.25">
      <c r="A2661" s="3">
        <v>2659</v>
      </c>
      <c r="B2661" s="1" t="s">
        <v>2659</v>
      </c>
      <c r="C2661" s="1" t="s">
        <v>6768</v>
      </c>
      <c r="D2661">
        <v>49000</v>
      </c>
      <c r="E2661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s="9">
        <f t="shared" si="164"/>
        <v>42112.069560185191</v>
      </c>
      <c r="L2661" s="9">
        <f t="shared" si="165"/>
        <v>42082.069560185191</v>
      </c>
      <c r="M2661" t="b">
        <v>0</v>
      </c>
      <c r="N2661">
        <v>10</v>
      </c>
      <c r="O2661" t="b">
        <v>0</v>
      </c>
      <c r="P2661" t="s">
        <v>8300</v>
      </c>
      <c r="Q2661" t="s">
        <v>8318</v>
      </c>
      <c r="R2661" t="s">
        <v>8354</v>
      </c>
      <c r="S2661" s="5">
        <f t="shared" si="166"/>
        <v>2.7204081632653061</v>
      </c>
      <c r="T2661" s="4">
        <f t="shared" si="167"/>
        <v>133.30000000000001</v>
      </c>
    </row>
    <row r="2662" spans="1:20" ht="60" x14ac:dyDescent="0.25">
      <c r="A2662" s="3">
        <v>2660</v>
      </c>
      <c r="B2662" s="1" t="s">
        <v>2660</v>
      </c>
      <c r="C2662" s="1" t="s">
        <v>6769</v>
      </c>
      <c r="D2662">
        <v>20000</v>
      </c>
      <c r="E2662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s="9">
        <f t="shared" si="164"/>
        <v>42332.754837962959</v>
      </c>
      <c r="L2662" s="9">
        <f t="shared" si="165"/>
        <v>42272.713171296295</v>
      </c>
      <c r="M2662" t="b">
        <v>0</v>
      </c>
      <c r="N2662">
        <v>5</v>
      </c>
      <c r="O2662" t="b">
        <v>0</v>
      </c>
      <c r="P2662" t="s">
        <v>8300</v>
      </c>
      <c r="Q2662" t="s">
        <v>8318</v>
      </c>
      <c r="R2662" t="s">
        <v>8354</v>
      </c>
      <c r="S2662" s="5">
        <f t="shared" si="166"/>
        <v>9.5000000000000001E-2</v>
      </c>
      <c r="T2662" s="4">
        <f t="shared" si="167"/>
        <v>3.8</v>
      </c>
    </row>
    <row r="2663" spans="1:20" ht="45" x14ac:dyDescent="0.25">
      <c r="A2663" s="3">
        <v>2661</v>
      </c>
      <c r="B2663" s="1" t="s">
        <v>2661</v>
      </c>
      <c r="C2663" s="1" t="s">
        <v>6770</v>
      </c>
      <c r="D2663">
        <v>5000</v>
      </c>
      <c r="E2663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s="9">
        <f t="shared" si="164"/>
        <v>41572.958449074074</v>
      </c>
      <c r="L2663" s="9">
        <f t="shared" si="165"/>
        <v>41542.958449074074</v>
      </c>
      <c r="M2663" t="b">
        <v>0</v>
      </c>
      <c r="N2663">
        <v>60</v>
      </c>
      <c r="O2663" t="b">
        <v>1</v>
      </c>
      <c r="P2663" t="s">
        <v>8301</v>
      </c>
      <c r="Q2663" t="s">
        <v>8318</v>
      </c>
      <c r="R2663" t="s">
        <v>8355</v>
      </c>
      <c r="S2663" s="5">
        <f t="shared" si="166"/>
        <v>102.89999999999999</v>
      </c>
      <c r="T2663" s="4">
        <f t="shared" si="167"/>
        <v>85.75</v>
      </c>
    </row>
    <row r="2664" spans="1:20" ht="45" x14ac:dyDescent="0.25">
      <c r="A2664" s="3">
        <v>2662</v>
      </c>
      <c r="B2664" s="1" t="s">
        <v>2662</v>
      </c>
      <c r="C2664" s="1" t="s">
        <v>6771</v>
      </c>
      <c r="D2664">
        <v>20000</v>
      </c>
      <c r="E266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s="9">
        <f t="shared" si="164"/>
        <v>42237.746678240743</v>
      </c>
      <c r="L2664" s="9">
        <f t="shared" si="165"/>
        <v>42207.746678240743</v>
      </c>
      <c r="M2664" t="b">
        <v>0</v>
      </c>
      <c r="N2664">
        <v>80</v>
      </c>
      <c r="O2664" t="b">
        <v>1</v>
      </c>
      <c r="P2664" t="s">
        <v>8301</v>
      </c>
      <c r="Q2664" t="s">
        <v>8318</v>
      </c>
      <c r="R2664" t="s">
        <v>8355</v>
      </c>
      <c r="S2664" s="5">
        <f t="shared" si="166"/>
        <v>106.80000000000001</v>
      </c>
      <c r="T2664" s="4">
        <f t="shared" si="167"/>
        <v>267</v>
      </c>
    </row>
    <row r="2665" spans="1:20" ht="60" x14ac:dyDescent="0.25">
      <c r="A2665" s="3">
        <v>2663</v>
      </c>
      <c r="B2665" s="1" t="s">
        <v>2663</v>
      </c>
      <c r="C2665" s="1" t="s">
        <v>6772</v>
      </c>
      <c r="D2665">
        <v>20000</v>
      </c>
      <c r="E266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s="9">
        <f t="shared" si="164"/>
        <v>42251.625</v>
      </c>
      <c r="L2665" s="9">
        <f t="shared" si="165"/>
        <v>42222.622766203705</v>
      </c>
      <c r="M2665" t="b">
        <v>0</v>
      </c>
      <c r="N2665">
        <v>56</v>
      </c>
      <c r="O2665" t="b">
        <v>1</v>
      </c>
      <c r="P2665" t="s">
        <v>8301</v>
      </c>
      <c r="Q2665" t="s">
        <v>8318</v>
      </c>
      <c r="R2665" t="s">
        <v>8355</v>
      </c>
      <c r="S2665" s="5">
        <f t="shared" si="166"/>
        <v>104.59625</v>
      </c>
      <c r="T2665" s="4">
        <f t="shared" si="167"/>
        <v>373.55803571428572</v>
      </c>
    </row>
    <row r="2666" spans="1:20" ht="60" x14ac:dyDescent="0.25">
      <c r="A2666" s="3">
        <v>2664</v>
      </c>
      <c r="B2666" s="1" t="s">
        <v>2664</v>
      </c>
      <c r="C2666" s="1" t="s">
        <v>6773</v>
      </c>
      <c r="D2666">
        <v>17500</v>
      </c>
      <c r="E266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s="9">
        <f t="shared" si="164"/>
        <v>42347.290972222225</v>
      </c>
      <c r="L2666" s="9">
        <f t="shared" si="165"/>
        <v>42313.02542824074</v>
      </c>
      <c r="M2666" t="b">
        <v>0</v>
      </c>
      <c r="N2666">
        <v>104</v>
      </c>
      <c r="O2666" t="b">
        <v>1</v>
      </c>
      <c r="P2666" t="s">
        <v>8301</v>
      </c>
      <c r="Q2666" t="s">
        <v>8318</v>
      </c>
      <c r="R2666" t="s">
        <v>8355</v>
      </c>
      <c r="S2666" s="5">
        <f t="shared" si="166"/>
        <v>103.42857142857143</v>
      </c>
      <c r="T2666" s="4">
        <f t="shared" si="167"/>
        <v>174.03846153846155</v>
      </c>
    </row>
    <row r="2667" spans="1:20" ht="60" x14ac:dyDescent="0.25">
      <c r="A2667" s="3">
        <v>2665</v>
      </c>
      <c r="B2667" s="1" t="s">
        <v>2665</v>
      </c>
      <c r="C2667" s="1" t="s">
        <v>6774</v>
      </c>
      <c r="D2667">
        <v>3500</v>
      </c>
      <c r="E266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s="9">
        <f t="shared" si="164"/>
        <v>42128.895532407405</v>
      </c>
      <c r="L2667" s="9">
        <f t="shared" si="165"/>
        <v>42083.895532407405</v>
      </c>
      <c r="M2667" t="b">
        <v>0</v>
      </c>
      <c r="N2667">
        <v>46</v>
      </c>
      <c r="O2667" t="b">
        <v>1</v>
      </c>
      <c r="P2667" t="s">
        <v>8301</v>
      </c>
      <c r="Q2667" t="s">
        <v>8318</v>
      </c>
      <c r="R2667" t="s">
        <v>8355</v>
      </c>
      <c r="S2667" s="5">
        <f t="shared" si="166"/>
        <v>123.14285714285715</v>
      </c>
      <c r="T2667" s="4">
        <f t="shared" si="167"/>
        <v>93.695652173913047</v>
      </c>
    </row>
    <row r="2668" spans="1:20" ht="60" x14ac:dyDescent="0.25">
      <c r="A2668" s="3">
        <v>2666</v>
      </c>
      <c r="B2668" s="1" t="s">
        <v>2666</v>
      </c>
      <c r="C2668" s="1" t="s">
        <v>6775</v>
      </c>
      <c r="D2668">
        <v>10000</v>
      </c>
      <c r="E266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s="9">
        <f t="shared" si="164"/>
        <v>42272.875</v>
      </c>
      <c r="L2668" s="9">
        <f t="shared" si="165"/>
        <v>42235.764340277776</v>
      </c>
      <c r="M2668" t="b">
        <v>0</v>
      </c>
      <c r="N2668">
        <v>206</v>
      </c>
      <c r="O2668" t="b">
        <v>1</v>
      </c>
      <c r="P2668" t="s">
        <v>8301</v>
      </c>
      <c r="Q2668" t="s">
        <v>8318</v>
      </c>
      <c r="R2668" t="s">
        <v>8355</v>
      </c>
      <c r="S2668" s="5">
        <f t="shared" si="166"/>
        <v>159.29509999999999</v>
      </c>
      <c r="T2668" s="4">
        <f t="shared" si="167"/>
        <v>77.327718446601949</v>
      </c>
    </row>
    <row r="2669" spans="1:20" ht="60" x14ac:dyDescent="0.25">
      <c r="A2669" s="3">
        <v>2667</v>
      </c>
      <c r="B2669" s="1" t="s">
        <v>2667</v>
      </c>
      <c r="C2669" s="1" t="s">
        <v>6776</v>
      </c>
      <c r="D2669">
        <v>1500</v>
      </c>
      <c r="E2669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s="9">
        <f t="shared" si="164"/>
        <v>42410.926111111112</v>
      </c>
      <c r="L2669" s="9">
        <f t="shared" si="165"/>
        <v>42380.926111111112</v>
      </c>
      <c r="M2669" t="b">
        <v>0</v>
      </c>
      <c r="N2669">
        <v>18</v>
      </c>
      <c r="O2669" t="b">
        <v>1</v>
      </c>
      <c r="P2669" t="s">
        <v>8301</v>
      </c>
      <c r="Q2669" t="s">
        <v>8318</v>
      </c>
      <c r="R2669" t="s">
        <v>8355</v>
      </c>
      <c r="S2669" s="5">
        <f t="shared" si="166"/>
        <v>110.66666666666667</v>
      </c>
      <c r="T2669" s="4">
        <f t="shared" si="167"/>
        <v>92.222222222222229</v>
      </c>
    </row>
    <row r="2670" spans="1:20" ht="30" x14ac:dyDescent="0.25">
      <c r="A2670" s="3">
        <v>2668</v>
      </c>
      <c r="B2670" s="1" t="s">
        <v>2668</v>
      </c>
      <c r="C2670" s="1" t="s">
        <v>6777</v>
      </c>
      <c r="D2670">
        <v>1000</v>
      </c>
      <c r="E2670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s="9">
        <f t="shared" si="164"/>
        <v>42317.60555555555</v>
      </c>
      <c r="L2670" s="9">
        <f t="shared" si="165"/>
        <v>42275.588715277772</v>
      </c>
      <c r="M2670" t="b">
        <v>0</v>
      </c>
      <c r="N2670">
        <v>28</v>
      </c>
      <c r="O2670" t="b">
        <v>1</v>
      </c>
      <c r="P2670" t="s">
        <v>8301</v>
      </c>
      <c r="Q2670" t="s">
        <v>8318</v>
      </c>
      <c r="R2670" t="s">
        <v>8355</v>
      </c>
      <c r="S2670" s="5">
        <f t="shared" si="166"/>
        <v>170.70000000000002</v>
      </c>
      <c r="T2670" s="4">
        <f t="shared" si="167"/>
        <v>60.964285714285715</v>
      </c>
    </row>
    <row r="2671" spans="1:20" ht="60" x14ac:dyDescent="0.25">
      <c r="A2671" s="3">
        <v>2669</v>
      </c>
      <c r="B2671" s="1" t="s">
        <v>2669</v>
      </c>
      <c r="C2671" s="1" t="s">
        <v>6778</v>
      </c>
      <c r="D2671">
        <v>800</v>
      </c>
      <c r="E2671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s="9">
        <f t="shared" si="164"/>
        <v>42379.035833333335</v>
      </c>
      <c r="L2671" s="9">
        <f t="shared" si="165"/>
        <v>42319.035833333335</v>
      </c>
      <c r="M2671" t="b">
        <v>0</v>
      </c>
      <c r="N2671">
        <v>11</v>
      </c>
      <c r="O2671" t="b">
        <v>1</v>
      </c>
      <c r="P2671" t="s">
        <v>8301</v>
      </c>
      <c r="Q2671" t="s">
        <v>8318</v>
      </c>
      <c r="R2671" t="s">
        <v>8355</v>
      </c>
      <c r="S2671" s="5">
        <f t="shared" si="166"/>
        <v>125.125</v>
      </c>
      <c r="T2671" s="4">
        <f t="shared" si="167"/>
        <v>91</v>
      </c>
    </row>
    <row r="2672" spans="1:20" ht="60" x14ac:dyDescent="0.25">
      <c r="A2672" s="3">
        <v>2670</v>
      </c>
      <c r="B2672" s="1" t="s">
        <v>2670</v>
      </c>
      <c r="C2672" s="1" t="s">
        <v>6779</v>
      </c>
      <c r="D2672">
        <v>38888</v>
      </c>
      <c r="E2672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s="9">
        <f t="shared" si="164"/>
        <v>41849.020601851851</v>
      </c>
      <c r="L2672" s="9">
        <f t="shared" si="165"/>
        <v>41821.020601851851</v>
      </c>
      <c r="M2672" t="b">
        <v>1</v>
      </c>
      <c r="N2672">
        <v>60</v>
      </c>
      <c r="O2672" t="b">
        <v>0</v>
      </c>
      <c r="P2672" t="s">
        <v>8301</v>
      </c>
      <c r="Q2672" t="s">
        <v>8318</v>
      </c>
      <c r="R2672" t="s">
        <v>8355</v>
      </c>
      <c r="S2672" s="5">
        <f t="shared" si="166"/>
        <v>6.4158609339642041</v>
      </c>
      <c r="T2672" s="4">
        <f t="shared" si="167"/>
        <v>41.583333333333336</v>
      </c>
    </row>
    <row r="2673" spans="1:20" ht="45" x14ac:dyDescent="0.25">
      <c r="A2673" s="3">
        <v>2671</v>
      </c>
      <c r="B2673" s="1" t="s">
        <v>2671</v>
      </c>
      <c r="C2673" s="1" t="s">
        <v>6780</v>
      </c>
      <c r="D2673">
        <v>25000</v>
      </c>
      <c r="E2673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s="9">
        <f t="shared" si="164"/>
        <v>41992.818055555559</v>
      </c>
      <c r="L2673" s="9">
        <f t="shared" si="165"/>
        <v>41962.749027777783</v>
      </c>
      <c r="M2673" t="b">
        <v>1</v>
      </c>
      <c r="N2673">
        <v>84</v>
      </c>
      <c r="O2673" t="b">
        <v>0</v>
      </c>
      <c r="P2673" t="s">
        <v>8301</v>
      </c>
      <c r="Q2673" t="s">
        <v>8318</v>
      </c>
      <c r="R2673" t="s">
        <v>8355</v>
      </c>
      <c r="S2673" s="5">
        <f t="shared" si="166"/>
        <v>11.343999999999999</v>
      </c>
      <c r="T2673" s="4">
        <f t="shared" si="167"/>
        <v>33.761904761904759</v>
      </c>
    </row>
    <row r="2674" spans="1:20" ht="60" x14ac:dyDescent="0.25">
      <c r="A2674" s="3">
        <v>2672</v>
      </c>
      <c r="B2674" s="1" t="s">
        <v>2672</v>
      </c>
      <c r="C2674" s="1" t="s">
        <v>6781</v>
      </c>
      <c r="D2674">
        <v>10000</v>
      </c>
      <c r="E267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s="9">
        <f t="shared" si="164"/>
        <v>42366.25</v>
      </c>
      <c r="L2674" s="9">
        <f t="shared" si="165"/>
        <v>42344.884143518517</v>
      </c>
      <c r="M2674" t="b">
        <v>1</v>
      </c>
      <c r="N2674">
        <v>47</v>
      </c>
      <c r="O2674" t="b">
        <v>0</v>
      </c>
      <c r="P2674" t="s">
        <v>8301</v>
      </c>
      <c r="Q2674" t="s">
        <v>8318</v>
      </c>
      <c r="R2674" t="s">
        <v>8355</v>
      </c>
      <c r="S2674" s="5">
        <f t="shared" si="166"/>
        <v>33.19</v>
      </c>
      <c r="T2674" s="4">
        <f t="shared" si="167"/>
        <v>70.61702127659575</v>
      </c>
    </row>
    <row r="2675" spans="1:20" ht="60" x14ac:dyDescent="0.25">
      <c r="A2675" s="3">
        <v>2673</v>
      </c>
      <c r="B2675" s="1" t="s">
        <v>2673</v>
      </c>
      <c r="C2675" s="1" t="s">
        <v>6782</v>
      </c>
      <c r="D2675">
        <v>40000</v>
      </c>
      <c r="E267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s="9">
        <f t="shared" si="164"/>
        <v>41941.947916666664</v>
      </c>
      <c r="L2675" s="9">
        <f t="shared" si="165"/>
        <v>41912.541655092595</v>
      </c>
      <c r="M2675" t="b">
        <v>1</v>
      </c>
      <c r="N2675">
        <v>66</v>
      </c>
      <c r="O2675" t="b">
        <v>0</v>
      </c>
      <c r="P2675" t="s">
        <v>8301</v>
      </c>
      <c r="Q2675" t="s">
        <v>8318</v>
      </c>
      <c r="R2675" t="s">
        <v>8355</v>
      </c>
      <c r="S2675" s="5">
        <f t="shared" si="166"/>
        <v>27.58</v>
      </c>
      <c r="T2675" s="4">
        <f t="shared" si="167"/>
        <v>167.15151515151516</v>
      </c>
    </row>
    <row r="2676" spans="1:20" ht="60" x14ac:dyDescent="0.25">
      <c r="A2676" s="3">
        <v>2674</v>
      </c>
      <c r="B2676" s="1" t="s">
        <v>2674</v>
      </c>
      <c r="C2676" s="1" t="s">
        <v>6783</v>
      </c>
      <c r="D2676">
        <v>35000</v>
      </c>
      <c r="E267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s="9">
        <f t="shared" si="164"/>
        <v>42556.207638888889</v>
      </c>
      <c r="L2676" s="9">
        <f t="shared" si="165"/>
        <v>42529.632754629631</v>
      </c>
      <c r="M2676" t="b">
        <v>1</v>
      </c>
      <c r="N2676">
        <v>171</v>
      </c>
      <c r="O2676" t="b">
        <v>0</v>
      </c>
      <c r="P2676" t="s">
        <v>8301</v>
      </c>
      <c r="Q2676" t="s">
        <v>8318</v>
      </c>
      <c r="R2676" t="s">
        <v>8355</v>
      </c>
      <c r="S2676" s="5">
        <f t="shared" si="166"/>
        <v>62.839999999999996</v>
      </c>
      <c r="T2676" s="4">
        <f t="shared" si="167"/>
        <v>128.61988304093566</v>
      </c>
    </row>
    <row r="2677" spans="1:20" ht="60" x14ac:dyDescent="0.25">
      <c r="A2677" s="3">
        <v>2675</v>
      </c>
      <c r="B2677" s="1" t="s">
        <v>2675</v>
      </c>
      <c r="C2677" s="1" t="s">
        <v>6784</v>
      </c>
      <c r="D2677">
        <v>25000</v>
      </c>
      <c r="E267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s="9">
        <f t="shared" si="164"/>
        <v>41953.899178240739</v>
      </c>
      <c r="L2677" s="9">
        <f t="shared" si="165"/>
        <v>41923.857511574075</v>
      </c>
      <c r="M2677" t="b">
        <v>1</v>
      </c>
      <c r="N2677">
        <v>29</v>
      </c>
      <c r="O2677" t="b">
        <v>0</v>
      </c>
      <c r="P2677" t="s">
        <v>8301</v>
      </c>
      <c r="Q2677" t="s">
        <v>8318</v>
      </c>
      <c r="R2677" t="s">
        <v>8355</v>
      </c>
      <c r="S2677" s="5">
        <f t="shared" si="166"/>
        <v>7.5880000000000001</v>
      </c>
      <c r="T2677" s="4">
        <f t="shared" si="167"/>
        <v>65.41379310344827</v>
      </c>
    </row>
    <row r="2678" spans="1:20" ht="60" x14ac:dyDescent="0.25">
      <c r="A2678" s="3">
        <v>2676</v>
      </c>
      <c r="B2678" s="1" t="s">
        <v>2676</v>
      </c>
      <c r="C2678" s="1" t="s">
        <v>6785</v>
      </c>
      <c r="D2678">
        <v>2100</v>
      </c>
      <c r="E267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s="9">
        <f t="shared" si="164"/>
        <v>42512.624699074076</v>
      </c>
      <c r="L2678" s="9">
        <f t="shared" si="165"/>
        <v>42482.624699074076</v>
      </c>
      <c r="M2678" t="b">
        <v>0</v>
      </c>
      <c r="N2678">
        <v>9</v>
      </c>
      <c r="O2678" t="b">
        <v>0</v>
      </c>
      <c r="P2678" t="s">
        <v>8301</v>
      </c>
      <c r="Q2678" t="s">
        <v>8318</v>
      </c>
      <c r="R2678" t="s">
        <v>8355</v>
      </c>
      <c r="S2678" s="5">
        <f t="shared" si="166"/>
        <v>50.38095238095238</v>
      </c>
      <c r="T2678" s="4">
        <f t="shared" si="167"/>
        <v>117.55555555555556</v>
      </c>
    </row>
    <row r="2679" spans="1:20" ht="45" x14ac:dyDescent="0.25">
      <c r="A2679" s="3">
        <v>2677</v>
      </c>
      <c r="B2679" s="1" t="s">
        <v>2677</v>
      </c>
      <c r="C2679" s="1" t="s">
        <v>6786</v>
      </c>
      <c r="D2679">
        <v>19500</v>
      </c>
      <c r="E2679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s="9">
        <f t="shared" si="164"/>
        <v>41823.029432870368</v>
      </c>
      <c r="L2679" s="9">
        <f t="shared" si="165"/>
        <v>41793.029432870368</v>
      </c>
      <c r="M2679" t="b">
        <v>0</v>
      </c>
      <c r="N2679">
        <v>27</v>
      </c>
      <c r="O2679" t="b">
        <v>0</v>
      </c>
      <c r="P2679" t="s">
        <v>8301</v>
      </c>
      <c r="Q2679" t="s">
        <v>8318</v>
      </c>
      <c r="R2679" t="s">
        <v>8355</v>
      </c>
      <c r="S2679" s="5">
        <f t="shared" si="166"/>
        <v>17.512820512820511</v>
      </c>
      <c r="T2679" s="4">
        <f t="shared" si="167"/>
        <v>126.48148148148148</v>
      </c>
    </row>
    <row r="2680" spans="1:20" ht="60" x14ac:dyDescent="0.25">
      <c r="A2680" s="3">
        <v>2678</v>
      </c>
      <c r="B2680" s="1" t="s">
        <v>2678</v>
      </c>
      <c r="C2680" s="1" t="s">
        <v>6787</v>
      </c>
      <c r="D2680">
        <v>8000000</v>
      </c>
      <c r="E2680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s="9">
        <f t="shared" si="164"/>
        <v>42271.798206018517</v>
      </c>
      <c r="L2680" s="9">
        <f t="shared" si="165"/>
        <v>42241.798206018517</v>
      </c>
      <c r="M2680" t="b">
        <v>0</v>
      </c>
      <c r="N2680">
        <v>2</v>
      </c>
      <c r="O2680" t="b">
        <v>0</v>
      </c>
      <c r="P2680" t="s">
        <v>8301</v>
      </c>
      <c r="Q2680" t="s">
        <v>8318</v>
      </c>
      <c r="R2680" t="s">
        <v>8355</v>
      </c>
      <c r="S2680" s="5">
        <f t="shared" si="166"/>
        <v>1.375E-2</v>
      </c>
      <c r="T2680" s="4">
        <f t="shared" si="167"/>
        <v>550</v>
      </c>
    </row>
    <row r="2681" spans="1:20" ht="60" x14ac:dyDescent="0.25">
      <c r="A2681" s="3">
        <v>2679</v>
      </c>
      <c r="B2681" s="1" t="s">
        <v>2679</v>
      </c>
      <c r="C2681" s="1" t="s">
        <v>6788</v>
      </c>
      <c r="D2681">
        <v>40000</v>
      </c>
      <c r="E2681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s="9">
        <f t="shared" si="164"/>
        <v>42063.001087962963</v>
      </c>
      <c r="L2681" s="9">
        <f t="shared" si="165"/>
        <v>42033.001087962963</v>
      </c>
      <c r="M2681" t="b">
        <v>0</v>
      </c>
      <c r="N2681">
        <v>3</v>
      </c>
      <c r="O2681" t="b">
        <v>0</v>
      </c>
      <c r="P2681" t="s">
        <v>8301</v>
      </c>
      <c r="Q2681" t="s">
        <v>8318</v>
      </c>
      <c r="R2681" t="s">
        <v>8355</v>
      </c>
      <c r="S2681" s="5">
        <f t="shared" si="166"/>
        <v>0.33</v>
      </c>
      <c r="T2681" s="4">
        <f t="shared" si="167"/>
        <v>44</v>
      </c>
    </row>
    <row r="2682" spans="1:20" ht="15.75" x14ac:dyDescent="0.25">
      <c r="A2682" s="3">
        <v>2680</v>
      </c>
      <c r="B2682" s="1" t="s">
        <v>2680</v>
      </c>
      <c r="C2682" s="1" t="s">
        <v>6789</v>
      </c>
      <c r="D2682">
        <v>32000</v>
      </c>
      <c r="E2682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s="9">
        <f t="shared" si="164"/>
        <v>42466.170034722221</v>
      </c>
      <c r="L2682" s="9">
        <f t="shared" si="165"/>
        <v>42436.211701388893</v>
      </c>
      <c r="M2682" t="b">
        <v>0</v>
      </c>
      <c r="N2682">
        <v>4</v>
      </c>
      <c r="O2682" t="b">
        <v>0</v>
      </c>
      <c r="P2682" t="s">
        <v>8301</v>
      </c>
      <c r="Q2682" t="s">
        <v>8318</v>
      </c>
      <c r="R2682" t="s">
        <v>8355</v>
      </c>
      <c r="S2682" s="5">
        <f t="shared" si="166"/>
        <v>0.86250000000000004</v>
      </c>
      <c r="T2682" s="4">
        <f t="shared" si="167"/>
        <v>69</v>
      </c>
    </row>
    <row r="2683" spans="1:20" ht="45" x14ac:dyDescent="0.25">
      <c r="A2683" s="3">
        <v>2681</v>
      </c>
      <c r="B2683" s="1" t="s">
        <v>2681</v>
      </c>
      <c r="C2683" s="1" t="s">
        <v>6790</v>
      </c>
      <c r="D2683">
        <v>8000</v>
      </c>
      <c r="E2683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s="9">
        <f t="shared" si="164"/>
        <v>41830.895254629628</v>
      </c>
      <c r="L2683" s="9">
        <f t="shared" si="165"/>
        <v>41805.895254629628</v>
      </c>
      <c r="M2683" t="b">
        <v>0</v>
      </c>
      <c r="N2683">
        <v>2</v>
      </c>
      <c r="O2683" t="b">
        <v>0</v>
      </c>
      <c r="P2683" t="s">
        <v>8283</v>
      </c>
      <c r="Q2683" t="s">
        <v>8335</v>
      </c>
      <c r="R2683" t="s">
        <v>8336</v>
      </c>
      <c r="S2683" s="5">
        <f t="shared" si="166"/>
        <v>0.6875</v>
      </c>
      <c r="T2683" s="4">
        <f t="shared" si="167"/>
        <v>27.5</v>
      </c>
    </row>
    <row r="2684" spans="1:20" ht="45" x14ac:dyDescent="0.25">
      <c r="A2684" s="3">
        <v>2682</v>
      </c>
      <c r="B2684" s="1" t="s">
        <v>2682</v>
      </c>
      <c r="C2684" s="1" t="s">
        <v>6791</v>
      </c>
      <c r="D2684">
        <v>6000</v>
      </c>
      <c r="E268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s="9">
        <f t="shared" si="164"/>
        <v>41965.249305555553</v>
      </c>
      <c r="L2684" s="9">
        <f t="shared" si="165"/>
        <v>41932.871990740743</v>
      </c>
      <c r="M2684" t="b">
        <v>0</v>
      </c>
      <c r="N2684">
        <v>20</v>
      </c>
      <c r="O2684" t="b">
        <v>0</v>
      </c>
      <c r="P2684" t="s">
        <v>8283</v>
      </c>
      <c r="Q2684" t="s">
        <v>8335</v>
      </c>
      <c r="R2684" t="s">
        <v>8336</v>
      </c>
      <c r="S2684" s="5">
        <f t="shared" si="166"/>
        <v>28.299999999999997</v>
      </c>
      <c r="T2684" s="4">
        <f t="shared" si="167"/>
        <v>84.9</v>
      </c>
    </row>
    <row r="2685" spans="1:20" ht="60" x14ac:dyDescent="0.25">
      <c r="A2685" s="3">
        <v>2683</v>
      </c>
      <c r="B2685" s="1" t="s">
        <v>2683</v>
      </c>
      <c r="C2685" s="1" t="s">
        <v>6792</v>
      </c>
      <c r="D2685">
        <v>15000</v>
      </c>
      <c r="E268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s="9">
        <f t="shared" si="164"/>
        <v>42064.75509259259</v>
      </c>
      <c r="L2685" s="9">
        <f t="shared" si="165"/>
        <v>42034.75509259259</v>
      </c>
      <c r="M2685" t="b">
        <v>0</v>
      </c>
      <c r="N2685">
        <v>3</v>
      </c>
      <c r="O2685" t="b">
        <v>0</v>
      </c>
      <c r="P2685" t="s">
        <v>8283</v>
      </c>
      <c r="Q2685" t="s">
        <v>8335</v>
      </c>
      <c r="R2685" t="s">
        <v>8336</v>
      </c>
      <c r="S2685" s="5">
        <f t="shared" si="166"/>
        <v>0.24</v>
      </c>
      <c r="T2685" s="4">
        <f t="shared" si="167"/>
        <v>12</v>
      </c>
    </row>
    <row r="2686" spans="1:20" ht="60" x14ac:dyDescent="0.25">
      <c r="A2686" s="3">
        <v>2684</v>
      </c>
      <c r="B2686" s="1" t="s">
        <v>2684</v>
      </c>
      <c r="C2686" s="1" t="s">
        <v>6793</v>
      </c>
      <c r="D2686">
        <v>70000</v>
      </c>
      <c r="E268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s="9">
        <f t="shared" si="164"/>
        <v>41860.914641203701</v>
      </c>
      <c r="L2686" s="9">
        <f t="shared" si="165"/>
        <v>41820.914641203701</v>
      </c>
      <c r="M2686" t="b">
        <v>0</v>
      </c>
      <c r="N2686">
        <v>4</v>
      </c>
      <c r="O2686" t="b">
        <v>0</v>
      </c>
      <c r="P2686" t="s">
        <v>8283</v>
      </c>
      <c r="Q2686" t="s">
        <v>8335</v>
      </c>
      <c r="R2686" t="s">
        <v>8336</v>
      </c>
      <c r="S2686" s="5">
        <f t="shared" si="166"/>
        <v>1.1428571428571428</v>
      </c>
      <c r="T2686" s="4">
        <f t="shared" si="167"/>
        <v>200</v>
      </c>
    </row>
    <row r="2687" spans="1:20" ht="60" x14ac:dyDescent="0.25">
      <c r="A2687" s="3">
        <v>2685</v>
      </c>
      <c r="B2687" s="1" t="s">
        <v>2685</v>
      </c>
      <c r="C2687" s="1" t="s">
        <v>6794</v>
      </c>
      <c r="D2687">
        <v>50000</v>
      </c>
      <c r="E268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s="9">
        <f t="shared" si="164"/>
        <v>42121.654282407413</v>
      </c>
      <c r="L2687" s="9">
        <f t="shared" si="165"/>
        <v>42061.69594907407</v>
      </c>
      <c r="M2687" t="b">
        <v>0</v>
      </c>
      <c r="N2687">
        <v>1</v>
      </c>
      <c r="O2687" t="b">
        <v>0</v>
      </c>
      <c r="P2687" t="s">
        <v>8283</v>
      </c>
      <c r="Q2687" t="s">
        <v>8335</v>
      </c>
      <c r="R2687" t="s">
        <v>8336</v>
      </c>
      <c r="S2687" s="5">
        <f t="shared" si="166"/>
        <v>0.02</v>
      </c>
      <c r="T2687" s="4">
        <f t="shared" si="167"/>
        <v>10</v>
      </c>
    </row>
    <row r="2688" spans="1:20" ht="60" x14ac:dyDescent="0.25">
      <c r="A2688" s="3">
        <v>2686</v>
      </c>
      <c r="B2688" s="1" t="s">
        <v>2686</v>
      </c>
      <c r="C2688" s="1" t="s">
        <v>6795</v>
      </c>
      <c r="D2688">
        <v>30000</v>
      </c>
      <c r="E268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s="9">
        <f t="shared" si="164"/>
        <v>41912.974803240737</v>
      </c>
      <c r="L2688" s="9">
        <f t="shared" si="165"/>
        <v>41892.974803240737</v>
      </c>
      <c r="M2688" t="b">
        <v>0</v>
      </c>
      <c r="N2688">
        <v>0</v>
      </c>
      <c r="O2688" t="b">
        <v>0</v>
      </c>
      <c r="P2688" t="s">
        <v>8283</v>
      </c>
      <c r="Q2688" t="s">
        <v>8335</v>
      </c>
      <c r="R2688" t="s">
        <v>8336</v>
      </c>
      <c r="S2688" s="5">
        <f t="shared" si="166"/>
        <v>0</v>
      </c>
      <c r="T2688" s="4" t="e">
        <f t="shared" si="167"/>
        <v>#DIV/0!</v>
      </c>
    </row>
    <row r="2689" spans="1:20" ht="45" x14ac:dyDescent="0.25">
      <c r="A2689" s="3">
        <v>2687</v>
      </c>
      <c r="B2689" s="1" t="s">
        <v>2687</v>
      </c>
      <c r="C2689" s="1" t="s">
        <v>6796</v>
      </c>
      <c r="D2689">
        <v>15000</v>
      </c>
      <c r="E2689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s="9">
        <f t="shared" si="164"/>
        <v>42184.64025462963</v>
      </c>
      <c r="L2689" s="9">
        <f t="shared" si="165"/>
        <v>42154.64025462963</v>
      </c>
      <c r="M2689" t="b">
        <v>0</v>
      </c>
      <c r="N2689">
        <v>0</v>
      </c>
      <c r="O2689" t="b">
        <v>0</v>
      </c>
      <c r="P2689" t="s">
        <v>8283</v>
      </c>
      <c r="Q2689" t="s">
        <v>8335</v>
      </c>
      <c r="R2689" t="s">
        <v>8336</v>
      </c>
      <c r="S2689" s="5">
        <f t="shared" si="166"/>
        <v>0</v>
      </c>
      <c r="T2689" s="4" t="e">
        <f t="shared" si="167"/>
        <v>#DIV/0!</v>
      </c>
    </row>
    <row r="2690" spans="1:20" ht="30" x14ac:dyDescent="0.25">
      <c r="A2690" s="3">
        <v>2688</v>
      </c>
      <c r="B2690" s="1" t="s">
        <v>2688</v>
      </c>
      <c r="C2690" s="1" t="s">
        <v>6797</v>
      </c>
      <c r="D2690">
        <v>50000</v>
      </c>
      <c r="E2690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s="9">
        <f t="shared" si="164"/>
        <v>42059.125</v>
      </c>
      <c r="L2690" s="9">
        <f t="shared" si="165"/>
        <v>42028.118865740747</v>
      </c>
      <c r="M2690" t="b">
        <v>0</v>
      </c>
      <c r="N2690">
        <v>14</v>
      </c>
      <c r="O2690" t="b">
        <v>0</v>
      </c>
      <c r="P2690" t="s">
        <v>8283</v>
      </c>
      <c r="Q2690" t="s">
        <v>8335</v>
      </c>
      <c r="R2690" t="s">
        <v>8336</v>
      </c>
      <c r="S2690" s="5">
        <f t="shared" si="166"/>
        <v>0.14799999999999999</v>
      </c>
      <c r="T2690" s="4">
        <f t="shared" si="167"/>
        <v>5.2857142857142856</v>
      </c>
    </row>
    <row r="2691" spans="1:20" ht="60" x14ac:dyDescent="0.25">
      <c r="A2691" s="3">
        <v>2689</v>
      </c>
      <c r="B2691" s="1" t="s">
        <v>2689</v>
      </c>
      <c r="C2691" s="1" t="s">
        <v>6798</v>
      </c>
      <c r="D2691">
        <v>35000</v>
      </c>
      <c r="E2691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s="9">
        <f t="shared" ref="K2691:K2754" si="168">(((I2691/60)/60)/24)+DATE(1970,1,1)</f>
        <v>42581.961689814809</v>
      </c>
      <c r="L2691" s="9">
        <f t="shared" ref="L2691:L2754" si="169">(((J2691/60)/60)/24)+DATE(1970,1,1)</f>
        <v>42551.961689814809</v>
      </c>
      <c r="M2691" t="b">
        <v>0</v>
      </c>
      <c r="N2691">
        <v>1</v>
      </c>
      <c r="O2691" t="b">
        <v>0</v>
      </c>
      <c r="P2691" t="s">
        <v>8283</v>
      </c>
      <c r="Q2691" t="s">
        <v>8335</v>
      </c>
      <c r="R2691" t="s">
        <v>8336</v>
      </c>
      <c r="S2691" s="5">
        <f t="shared" ref="S2691:S2754" si="170">+(E2691/D2691)*100</f>
        <v>2.8571428571428571E-3</v>
      </c>
      <c r="T2691" s="4">
        <f t="shared" ref="T2691:T2754" si="171">+E2691/N2691</f>
        <v>1</v>
      </c>
    </row>
    <row r="2692" spans="1:20" ht="60" x14ac:dyDescent="0.25">
      <c r="A2692" s="3">
        <v>2690</v>
      </c>
      <c r="B2692" s="1" t="s">
        <v>2690</v>
      </c>
      <c r="C2692" s="1" t="s">
        <v>6799</v>
      </c>
      <c r="D2692">
        <v>80000</v>
      </c>
      <c r="E2692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s="9">
        <f t="shared" si="168"/>
        <v>42158.105046296296</v>
      </c>
      <c r="L2692" s="9">
        <f t="shared" si="169"/>
        <v>42113.105046296296</v>
      </c>
      <c r="M2692" t="b">
        <v>0</v>
      </c>
      <c r="N2692">
        <v>118</v>
      </c>
      <c r="O2692" t="b">
        <v>0</v>
      </c>
      <c r="P2692" t="s">
        <v>8283</v>
      </c>
      <c r="Q2692" t="s">
        <v>8335</v>
      </c>
      <c r="R2692" t="s">
        <v>8336</v>
      </c>
      <c r="S2692" s="5">
        <f t="shared" si="170"/>
        <v>10.7325</v>
      </c>
      <c r="T2692" s="4">
        <f t="shared" si="171"/>
        <v>72.762711864406782</v>
      </c>
    </row>
    <row r="2693" spans="1:20" ht="30" x14ac:dyDescent="0.25">
      <c r="A2693" s="3">
        <v>2691</v>
      </c>
      <c r="B2693" s="1" t="s">
        <v>2691</v>
      </c>
      <c r="C2693" s="1" t="s">
        <v>6800</v>
      </c>
      <c r="D2693">
        <v>65000</v>
      </c>
      <c r="E2693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s="9">
        <f t="shared" si="168"/>
        <v>42134.724039351851</v>
      </c>
      <c r="L2693" s="9">
        <f t="shared" si="169"/>
        <v>42089.724039351851</v>
      </c>
      <c r="M2693" t="b">
        <v>0</v>
      </c>
      <c r="N2693">
        <v>2</v>
      </c>
      <c r="O2693" t="b">
        <v>0</v>
      </c>
      <c r="P2693" t="s">
        <v>8283</v>
      </c>
      <c r="Q2693" t="s">
        <v>8335</v>
      </c>
      <c r="R2693" t="s">
        <v>8336</v>
      </c>
      <c r="S2693" s="5">
        <f t="shared" si="170"/>
        <v>5.3846153846153842E-2</v>
      </c>
      <c r="T2693" s="4">
        <f t="shared" si="171"/>
        <v>17.5</v>
      </c>
    </row>
    <row r="2694" spans="1:20" ht="45" x14ac:dyDescent="0.25">
      <c r="A2694" s="3">
        <v>2692</v>
      </c>
      <c r="B2694" s="1" t="s">
        <v>2692</v>
      </c>
      <c r="C2694" s="1" t="s">
        <v>6801</v>
      </c>
      <c r="D2694">
        <v>3500</v>
      </c>
      <c r="E269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s="9">
        <f t="shared" si="168"/>
        <v>42088.292361111111</v>
      </c>
      <c r="L2694" s="9">
        <f t="shared" si="169"/>
        <v>42058.334027777775</v>
      </c>
      <c r="M2694" t="b">
        <v>0</v>
      </c>
      <c r="N2694">
        <v>1</v>
      </c>
      <c r="O2694" t="b">
        <v>0</v>
      </c>
      <c r="P2694" t="s">
        <v>8283</v>
      </c>
      <c r="Q2694" t="s">
        <v>8335</v>
      </c>
      <c r="R2694" t="s">
        <v>8336</v>
      </c>
      <c r="S2694" s="5">
        <f t="shared" si="170"/>
        <v>0.7142857142857143</v>
      </c>
      <c r="T2694" s="4">
        <f t="shared" si="171"/>
        <v>25</v>
      </c>
    </row>
    <row r="2695" spans="1:20" ht="60" x14ac:dyDescent="0.25">
      <c r="A2695" s="3">
        <v>2693</v>
      </c>
      <c r="B2695" s="1" t="s">
        <v>2693</v>
      </c>
      <c r="C2695" s="1" t="s">
        <v>6802</v>
      </c>
      <c r="D2695">
        <v>5000</v>
      </c>
      <c r="E269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s="9">
        <f t="shared" si="168"/>
        <v>41864.138495370367</v>
      </c>
      <c r="L2695" s="9">
        <f t="shared" si="169"/>
        <v>41834.138495370367</v>
      </c>
      <c r="M2695" t="b">
        <v>0</v>
      </c>
      <c r="N2695">
        <v>3</v>
      </c>
      <c r="O2695" t="b">
        <v>0</v>
      </c>
      <c r="P2695" t="s">
        <v>8283</v>
      </c>
      <c r="Q2695" t="s">
        <v>8335</v>
      </c>
      <c r="R2695" t="s">
        <v>8336</v>
      </c>
      <c r="S2695" s="5">
        <f t="shared" si="170"/>
        <v>0.8</v>
      </c>
      <c r="T2695" s="4">
        <f t="shared" si="171"/>
        <v>13.333333333333334</v>
      </c>
    </row>
    <row r="2696" spans="1:20" ht="60" x14ac:dyDescent="0.25">
      <c r="A2696" s="3">
        <v>2694</v>
      </c>
      <c r="B2696" s="1" t="s">
        <v>2694</v>
      </c>
      <c r="C2696" s="1" t="s">
        <v>6803</v>
      </c>
      <c r="D2696">
        <v>30000</v>
      </c>
      <c r="E269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s="9">
        <f t="shared" si="168"/>
        <v>41908.140497685185</v>
      </c>
      <c r="L2696" s="9">
        <f t="shared" si="169"/>
        <v>41878.140497685185</v>
      </c>
      <c r="M2696" t="b">
        <v>0</v>
      </c>
      <c r="N2696">
        <v>1</v>
      </c>
      <c r="O2696" t="b">
        <v>0</v>
      </c>
      <c r="P2696" t="s">
        <v>8283</v>
      </c>
      <c r="Q2696" t="s">
        <v>8335</v>
      </c>
      <c r="R2696" t="s">
        <v>8336</v>
      </c>
      <c r="S2696" s="5">
        <f t="shared" si="170"/>
        <v>3.3333333333333335E-3</v>
      </c>
      <c r="T2696" s="4">
        <f t="shared" si="171"/>
        <v>1</v>
      </c>
    </row>
    <row r="2697" spans="1:20" ht="45" x14ac:dyDescent="0.25">
      <c r="A2697" s="3">
        <v>2695</v>
      </c>
      <c r="B2697" s="1" t="s">
        <v>2695</v>
      </c>
      <c r="C2697" s="1" t="s">
        <v>6804</v>
      </c>
      <c r="D2697">
        <v>15000</v>
      </c>
      <c r="E269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s="9">
        <f t="shared" si="168"/>
        <v>42108.14025462963</v>
      </c>
      <c r="L2697" s="9">
        <f t="shared" si="169"/>
        <v>42048.181921296295</v>
      </c>
      <c r="M2697" t="b">
        <v>0</v>
      </c>
      <c r="N2697">
        <v>3</v>
      </c>
      <c r="O2697" t="b">
        <v>0</v>
      </c>
      <c r="P2697" t="s">
        <v>8283</v>
      </c>
      <c r="Q2697" t="s">
        <v>8335</v>
      </c>
      <c r="R2697" t="s">
        <v>8336</v>
      </c>
      <c r="S2697" s="5">
        <f t="shared" si="170"/>
        <v>0.47333333333333333</v>
      </c>
      <c r="T2697" s="4">
        <f t="shared" si="171"/>
        <v>23.666666666666668</v>
      </c>
    </row>
    <row r="2698" spans="1:20" ht="60" x14ac:dyDescent="0.25">
      <c r="A2698" s="3">
        <v>2696</v>
      </c>
      <c r="B2698" s="1" t="s">
        <v>2696</v>
      </c>
      <c r="C2698" s="1" t="s">
        <v>6805</v>
      </c>
      <c r="D2698">
        <v>60000</v>
      </c>
      <c r="E269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s="9">
        <f t="shared" si="168"/>
        <v>41998.844444444447</v>
      </c>
      <c r="L2698" s="9">
        <f t="shared" si="169"/>
        <v>41964.844444444447</v>
      </c>
      <c r="M2698" t="b">
        <v>0</v>
      </c>
      <c r="N2698">
        <v>38</v>
      </c>
      <c r="O2698" t="b">
        <v>0</v>
      </c>
      <c r="P2698" t="s">
        <v>8283</v>
      </c>
      <c r="Q2698" t="s">
        <v>8335</v>
      </c>
      <c r="R2698" t="s">
        <v>8336</v>
      </c>
      <c r="S2698" s="5">
        <f t="shared" si="170"/>
        <v>5.65</v>
      </c>
      <c r="T2698" s="4">
        <f t="shared" si="171"/>
        <v>89.21052631578948</v>
      </c>
    </row>
    <row r="2699" spans="1:20" ht="45" x14ac:dyDescent="0.25">
      <c r="A2699" s="3">
        <v>2697</v>
      </c>
      <c r="B2699" s="1" t="s">
        <v>2697</v>
      </c>
      <c r="C2699" s="1" t="s">
        <v>6806</v>
      </c>
      <c r="D2699">
        <v>23000</v>
      </c>
      <c r="E2699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s="9">
        <f t="shared" si="168"/>
        <v>42218.916666666672</v>
      </c>
      <c r="L2699" s="9">
        <f t="shared" si="169"/>
        <v>42187.940081018518</v>
      </c>
      <c r="M2699" t="b">
        <v>0</v>
      </c>
      <c r="N2699">
        <v>52</v>
      </c>
      <c r="O2699" t="b">
        <v>0</v>
      </c>
      <c r="P2699" t="s">
        <v>8283</v>
      </c>
      <c r="Q2699" t="s">
        <v>8335</v>
      </c>
      <c r="R2699" t="s">
        <v>8336</v>
      </c>
      <c r="S2699" s="5">
        <f t="shared" si="170"/>
        <v>26.35217391304348</v>
      </c>
      <c r="T2699" s="4">
        <f t="shared" si="171"/>
        <v>116.55769230769231</v>
      </c>
    </row>
    <row r="2700" spans="1:20" ht="45" x14ac:dyDescent="0.25">
      <c r="A2700" s="3">
        <v>2698</v>
      </c>
      <c r="B2700" s="1" t="s">
        <v>2698</v>
      </c>
      <c r="C2700" s="1" t="s">
        <v>6807</v>
      </c>
      <c r="D2700">
        <v>8000</v>
      </c>
      <c r="E2700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s="9">
        <f t="shared" si="168"/>
        <v>41817.898240740738</v>
      </c>
      <c r="L2700" s="9">
        <f t="shared" si="169"/>
        <v>41787.898240740738</v>
      </c>
      <c r="M2700" t="b">
        <v>0</v>
      </c>
      <c r="N2700">
        <v>2</v>
      </c>
      <c r="O2700" t="b">
        <v>0</v>
      </c>
      <c r="P2700" t="s">
        <v>8283</v>
      </c>
      <c r="Q2700" t="s">
        <v>8335</v>
      </c>
      <c r="R2700" t="s">
        <v>8336</v>
      </c>
      <c r="S2700" s="5">
        <f t="shared" si="170"/>
        <v>0.325125</v>
      </c>
      <c r="T2700" s="4">
        <f t="shared" si="171"/>
        <v>13.005000000000001</v>
      </c>
    </row>
    <row r="2701" spans="1:20" ht="45" x14ac:dyDescent="0.25">
      <c r="A2701" s="3">
        <v>2699</v>
      </c>
      <c r="B2701" s="1" t="s">
        <v>2699</v>
      </c>
      <c r="C2701" s="1" t="s">
        <v>6808</v>
      </c>
      <c r="D2701">
        <v>2</v>
      </c>
      <c r="E2701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s="9">
        <f t="shared" si="168"/>
        <v>41859.896562499998</v>
      </c>
      <c r="L2701" s="9">
        <f t="shared" si="169"/>
        <v>41829.896562499998</v>
      </c>
      <c r="M2701" t="b">
        <v>0</v>
      </c>
      <c r="N2701">
        <v>0</v>
      </c>
      <c r="O2701" t="b">
        <v>0</v>
      </c>
      <c r="P2701" t="s">
        <v>8283</v>
      </c>
      <c r="Q2701" t="s">
        <v>8335</v>
      </c>
      <c r="R2701" t="s">
        <v>8336</v>
      </c>
      <c r="S2701" s="5">
        <f t="shared" si="170"/>
        <v>0</v>
      </c>
      <c r="T2701" s="4" t="e">
        <f t="shared" si="171"/>
        <v>#DIV/0!</v>
      </c>
    </row>
    <row r="2702" spans="1:20" ht="45" x14ac:dyDescent="0.25">
      <c r="A2702" s="3">
        <v>2700</v>
      </c>
      <c r="B2702" s="1" t="s">
        <v>2700</v>
      </c>
      <c r="C2702" s="1" t="s">
        <v>6809</v>
      </c>
      <c r="D2702">
        <v>9999</v>
      </c>
      <c r="E2702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s="9">
        <f t="shared" si="168"/>
        <v>41900.87467592593</v>
      </c>
      <c r="L2702" s="9">
        <f t="shared" si="169"/>
        <v>41870.87467592593</v>
      </c>
      <c r="M2702" t="b">
        <v>0</v>
      </c>
      <c r="N2702">
        <v>4</v>
      </c>
      <c r="O2702" t="b">
        <v>0</v>
      </c>
      <c r="P2702" t="s">
        <v>8283</v>
      </c>
      <c r="Q2702" t="s">
        <v>8335</v>
      </c>
      <c r="R2702" t="s">
        <v>8336</v>
      </c>
      <c r="S2702" s="5">
        <f t="shared" si="170"/>
        <v>0.7000700070007001</v>
      </c>
      <c r="T2702" s="4">
        <f t="shared" si="171"/>
        <v>17.5</v>
      </c>
    </row>
    <row r="2703" spans="1:20" ht="60" x14ac:dyDescent="0.25">
      <c r="A2703" s="3">
        <v>2701</v>
      </c>
      <c r="B2703" s="1" t="s">
        <v>2701</v>
      </c>
      <c r="C2703" s="1" t="s">
        <v>6810</v>
      </c>
      <c r="D2703">
        <v>3400</v>
      </c>
      <c r="E2703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s="9">
        <f t="shared" si="168"/>
        <v>42832.733032407406</v>
      </c>
      <c r="L2703" s="9">
        <f t="shared" si="169"/>
        <v>42801.774699074071</v>
      </c>
      <c r="M2703" t="b">
        <v>0</v>
      </c>
      <c r="N2703">
        <v>46</v>
      </c>
      <c r="O2703" t="b">
        <v>0</v>
      </c>
      <c r="P2703" t="s">
        <v>8302</v>
      </c>
      <c r="Q2703" t="s">
        <v>8316</v>
      </c>
      <c r="R2703" t="s">
        <v>8356</v>
      </c>
      <c r="S2703" s="5">
        <f t="shared" si="170"/>
        <v>46.176470588235297</v>
      </c>
      <c r="T2703" s="4">
        <f t="shared" si="171"/>
        <v>34.130434782608695</v>
      </c>
    </row>
    <row r="2704" spans="1:20" ht="60" x14ac:dyDescent="0.25">
      <c r="A2704" s="3">
        <v>2702</v>
      </c>
      <c r="B2704" s="1" t="s">
        <v>2702</v>
      </c>
      <c r="C2704" s="1" t="s">
        <v>6811</v>
      </c>
      <c r="D2704">
        <v>10000</v>
      </c>
      <c r="E270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s="9">
        <f t="shared" si="168"/>
        <v>42830.760150462964</v>
      </c>
      <c r="L2704" s="9">
        <f t="shared" si="169"/>
        <v>42800.801817129628</v>
      </c>
      <c r="M2704" t="b">
        <v>1</v>
      </c>
      <c r="N2704">
        <v>26</v>
      </c>
      <c r="O2704" t="b">
        <v>0</v>
      </c>
      <c r="P2704" t="s">
        <v>8302</v>
      </c>
      <c r="Q2704" t="s">
        <v>8316</v>
      </c>
      <c r="R2704" t="s">
        <v>8356</v>
      </c>
      <c r="S2704" s="5">
        <f t="shared" si="170"/>
        <v>34.410000000000004</v>
      </c>
      <c r="T2704" s="4">
        <f t="shared" si="171"/>
        <v>132.34615384615384</v>
      </c>
    </row>
    <row r="2705" spans="1:20" ht="45" x14ac:dyDescent="0.25">
      <c r="A2705" s="3">
        <v>2703</v>
      </c>
      <c r="B2705" s="1" t="s">
        <v>2703</v>
      </c>
      <c r="C2705" s="1" t="s">
        <v>6812</v>
      </c>
      <c r="D2705">
        <v>40000</v>
      </c>
      <c r="E270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s="9">
        <f t="shared" si="168"/>
        <v>42816.648495370369</v>
      </c>
      <c r="L2705" s="9">
        <f t="shared" si="169"/>
        <v>42756.690162037034</v>
      </c>
      <c r="M2705" t="b">
        <v>0</v>
      </c>
      <c r="N2705">
        <v>45</v>
      </c>
      <c r="O2705" t="b">
        <v>0</v>
      </c>
      <c r="P2705" t="s">
        <v>8302</v>
      </c>
      <c r="Q2705" t="s">
        <v>8316</v>
      </c>
      <c r="R2705" t="s">
        <v>8356</v>
      </c>
      <c r="S2705" s="5">
        <f t="shared" si="170"/>
        <v>103.75000000000001</v>
      </c>
      <c r="T2705" s="4">
        <f t="shared" si="171"/>
        <v>922.22222222222217</v>
      </c>
    </row>
    <row r="2706" spans="1:20" ht="60" x14ac:dyDescent="0.25">
      <c r="A2706" s="3">
        <v>2704</v>
      </c>
      <c r="B2706" s="1" t="s">
        <v>2704</v>
      </c>
      <c r="C2706" s="1" t="s">
        <v>6813</v>
      </c>
      <c r="D2706">
        <v>19000</v>
      </c>
      <c r="E270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s="9">
        <f t="shared" si="168"/>
        <v>42830.820763888885</v>
      </c>
      <c r="L2706" s="9">
        <f t="shared" si="169"/>
        <v>42787.862430555557</v>
      </c>
      <c r="M2706" t="b">
        <v>0</v>
      </c>
      <c r="N2706">
        <v>7</v>
      </c>
      <c r="O2706" t="b">
        <v>0</v>
      </c>
      <c r="P2706" t="s">
        <v>8302</v>
      </c>
      <c r="Q2706" t="s">
        <v>8316</v>
      </c>
      <c r="R2706" t="s">
        <v>8356</v>
      </c>
      <c r="S2706" s="5">
        <f t="shared" si="170"/>
        <v>6.0263157894736841</v>
      </c>
      <c r="T2706" s="4">
        <f t="shared" si="171"/>
        <v>163.57142857142858</v>
      </c>
    </row>
    <row r="2707" spans="1:20" ht="30" x14ac:dyDescent="0.25">
      <c r="A2707" s="3">
        <v>2705</v>
      </c>
      <c r="B2707" s="1" t="s">
        <v>2705</v>
      </c>
      <c r="C2707" s="1" t="s">
        <v>6814</v>
      </c>
      <c r="D2707">
        <v>16500</v>
      </c>
      <c r="E270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s="9">
        <f t="shared" si="168"/>
        <v>42818.874513888892</v>
      </c>
      <c r="L2707" s="9">
        <f t="shared" si="169"/>
        <v>42773.916180555556</v>
      </c>
      <c r="M2707" t="b">
        <v>0</v>
      </c>
      <c r="N2707">
        <v>8</v>
      </c>
      <c r="O2707" t="b">
        <v>0</v>
      </c>
      <c r="P2707" t="s">
        <v>8302</v>
      </c>
      <c r="Q2707" t="s">
        <v>8316</v>
      </c>
      <c r="R2707" t="s">
        <v>8356</v>
      </c>
      <c r="S2707" s="5">
        <f t="shared" si="170"/>
        <v>10.539393939393939</v>
      </c>
      <c r="T2707" s="4">
        <f t="shared" si="171"/>
        <v>217.375</v>
      </c>
    </row>
    <row r="2708" spans="1:20" ht="45" x14ac:dyDescent="0.25">
      <c r="A2708" s="3">
        <v>2706</v>
      </c>
      <c r="B2708" s="1" t="s">
        <v>2706</v>
      </c>
      <c r="C2708" s="1" t="s">
        <v>6815</v>
      </c>
      <c r="D2708">
        <v>35000</v>
      </c>
      <c r="E270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s="9">
        <f t="shared" si="168"/>
        <v>41928.290972222225</v>
      </c>
      <c r="L2708" s="9">
        <f t="shared" si="169"/>
        <v>41899.294942129629</v>
      </c>
      <c r="M2708" t="b">
        <v>1</v>
      </c>
      <c r="N2708">
        <v>263</v>
      </c>
      <c r="O2708" t="b">
        <v>1</v>
      </c>
      <c r="P2708" t="s">
        <v>8302</v>
      </c>
      <c r="Q2708" t="s">
        <v>8316</v>
      </c>
      <c r="R2708" t="s">
        <v>8356</v>
      </c>
      <c r="S2708" s="5">
        <f t="shared" si="170"/>
        <v>112.29714285714284</v>
      </c>
      <c r="T2708" s="4">
        <f t="shared" si="171"/>
        <v>149.44486692015209</v>
      </c>
    </row>
    <row r="2709" spans="1:20" ht="45" x14ac:dyDescent="0.25">
      <c r="A2709" s="3">
        <v>2707</v>
      </c>
      <c r="B2709" s="1" t="s">
        <v>2707</v>
      </c>
      <c r="C2709" s="1" t="s">
        <v>6816</v>
      </c>
      <c r="D2709">
        <v>8000</v>
      </c>
      <c r="E2709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s="9">
        <f t="shared" si="168"/>
        <v>41421.290972222225</v>
      </c>
      <c r="L2709" s="9">
        <f t="shared" si="169"/>
        <v>41391.782905092594</v>
      </c>
      <c r="M2709" t="b">
        <v>1</v>
      </c>
      <c r="N2709">
        <v>394</v>
      </c>
      <c r="O2709" t="b">
        <v>1</v>
      </c>
      <c r="P2709" t="s">
        <v>8302</v>
      </c>
      <c r="Q2709" t="s">
        <v>8316</v>
      </c>
      <c r="R2709" t="s">
        <v>8356</v>
      </c>
      <c r="S2709" s="5">
        <f t="shared" si="170"/>
        <v>350.84462500000001</v>
      </c>
      <c r="T2709" s="4">
        <f t="shared" si="171"/>
        <v>71.237487309644663</v>
      </c>
    </row>
    <row r="2710" spans="1:20" ht="45" x14ac:dyDescent="0.25">
      <c r="A2710" s="3">
        <v>2708</v>
      </c>
      <c r="B2710" s="1" t="s">
        <v>2708</v>
      </c>
      <c r="C2710" s="1" t="s">
        <v>6817</v>
      </c>
      <c r="D2710">
        <v>20000</v>
      </c>
      <c r="E2710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s="9">
        <f t="shared" si="168"/>
        <v>42572.698217592595</v>
      </c>
      <c r="L2710" s="9">
        <f t="shared" si="169"/>
        <v>42512.698217592595</v>
      </c>
      <c r="M2710" t="b">
        <v>1</v>
      </c>
      <c r="N2710">
        <v>1049</v>
      </c>
      <c r="O2710" t="b">
        <v>1</v>
      </c>
      <c r="P2710" t="s">
        <v>8302</v>
      </c>
      <c r="Q2710" t="s">
        <v>8316</v>
      </c>
      <c r="R2710" t="s">
        <v>8356</v>
      </c>
      <c r="S2710" s="5">
        <f t="shared" si="170"/>
        <v>233.21535</v>
      </c>
      <c r="T2710" s="4">
        <f t="shared" si="171"/>
        <v>44.464318398474738</v>
      </c>
    </row>
    <row r="2711" spans="1:20" ht="45" x14ac:dyDescent="0.25">
      <c r="A2711" s="3">
        <v>2709</v>
      </c>
      <c r="B2711" s="1" t="s">
        <v>2709</v>
      </c>
      <c r="C2711" s="1" t="s">
        <v>6818</v>
      </c>
      <c r="D2711">
        <v>50000</v>
      </c>
      <c r="E2711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s="9">
        <f t="shared" si="168"/>
        <v>42647.165972222225</v>
      </c>
      <c r="L2711" s="9">
        <f t="shared" si="169"/>
        <v>42612.149780092594</v>
      </c>
      <c r="M2711" t="b">
        <v>1</v>
      </c>
      <c r="N2711">
        <v>308</v>
      </c>
      <c r="O2711" t="b">
        <v>1</v>
      </c>
      <c r="P2711" t="s">
        <v>8302</v>
      </c>
      <c r="Q2711" t="s">
        <v>8316</v>
      </c>
      <c r="R2711" t="s">
        <v>8356</v>
      </c>
      <c r="S2711" s="5">
        <f t="shared" si="170"/>
        <v>101.60599999999999</v>
      </c>
      <c r="T2711" s="4">
        <f t="shared" si="171"/>
        <v>164.94480519480518</v>
      </c>
    </row>
    <row r="2712" spans="1:20" ht="30" x14ac:dyDescent="0.25">
      <c r="A2712" s="3">
        <v>2710</v>
      </c>
      <c r="B2712" s="1" t="s">
        <v>2710</v>
      </c>
      <c r="C2712" s="1" t="s">
        <v>6819</v>
      </c>
      <c r="D2712">
        <v>60000</v>
      </c>
      <c r="E2712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s="9">
        <f t="shared" si="168"/>
        <v>41860.083333333336</v>
      </c>
      <c r="L2712" s="9">
        <f t="shared" si="169"/>
        <v>41828.229490740741</v>
      </c>
      <c r="M2712" t="b">
        <v>1</v>
      </c>
      <c r="N2712">
        <v>1088</v>
      </c>
      <c r="O2712" t="b">
        <v>1</v>
      </c>
      <c r="P2712" t="s">
        <v>8302</v>
      </c>
      <c r="Q2712" t="s">
        <v>8316</v>
      </c>
      <c r="R2712" t="s">
        <v>8356</v>
      </c>
      <c r="S2712" s="5">
        <f t="shared" si="170"/>
        <v>153.90035000000003</v>
      </c>
      <c r="T2712" s="4">
        <f t="shared" si="171"/>
        <v>84.871516544117654</v>
      </c>
    </row>
    <row r="2713" spans="1:20" ht="60" x14ac:dyDescent="0.25">
      <c r="A2713" s="3">
        <v>2711</v>
      </c>
      <c r="B2713" s="1" t="s">
        <v>2711</v>
      </c>
      <c r="C2713" s="1" t="s">
        <v>6820</v>
      </c>
      <c r="D2713">
        <v>3910</v>
      </c>
      <c r="E2713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s="9">
        <f t="shared" si="168"/>
        <v>41810.917361111111</v>
      </c>
      <c r="L2713" s="9">
        <f t="shared" si="169"/>
        <v>41780.745254629634</v>
      </c>
      <c r="M2713" t="b">
        <v>1</v>
      </c>
      <c r="N2713">
        <v>73</v>
      </c>
      <c r="O2713" t="b">
        <v>1</v>
      </c>
      <c r="P2713" t="s">
        <v>8302</v>
      </c>
      <c r="Q2713" t="s">
        <v>8316</v>
      </c>
      <c r="R2713" t="s">
        <v>8356</v>
      </c>
      <c r="S2713" s="5">
        <f t="shared" si="170"/>
        <v>100.7161125319693</v>
      </c>
      <c r="T2713" s="4">
        <f t="shared" si="171"/>
        <v>53.945205479452056</v>
      </c>
    </row>
    <row r="2714" spans="1:20" ht="60" x14ac:dyDescent="0.25">
      <c r="A2714" s="3">
        <v>2712</v>
      </c>
      <c r="B2714" s="1" t="s">
        <v>2712</v>
      </c>
      <c r="C2714" s="1" t="s">
        <v>6821</v>
      </c>
      <c r="D2714">
        <v>5500</v>
      </c>
      <c r="E271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s="9">
        <f t="shared" si="168"/>
        <v>41468.75</v>
      </c>
      <c r="L2714" s="9">
        <f t="shared" si="169"/>
        <v>41432.062037037038</v>
      </c>
      <c r="M2714" t="b">
        <v>1</v>
      </c>
      <c r="N2714">
        <v>143</v>
      </c>
      <c r="O2714" t="b">
        <v>1</v>
      </c>
      <c r="P2714" t="s">
        <v>8302</v>
      </c>
      <c r="Q2714" t="s">
        <v>8316</v>
      </c>
      <c r="R2714" t="s">
        <v>8356</v>
      </c>
      <c r="S2714" s="5">
        <f t="shared" si="170"/>
        <v>131.38181818181818</v>
      </c>
      <c r="T2714" s="4">
        <f t="shared" si="171"/>
        <v>50.531468531468533</v>
      </c>
    </row>
    <row r="2715" spans="1:20" ht="60" x14ac:dyDescent="0.25">
      <c r="A2715" s="3">
        <v>2713</v>
      </c>
      <c r="B2715" s="1" t="s">
        <v>2713</v>
      </c>
      <c r="C2715" s="1" t="s">
        <v>6822</v>
      </c>
      <c r="D2715">
        <v>150000</v>
      </c>
      <c r="E271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s="9">
        <f t="shared" si="168"/>
        <v>42362.653749999998</v>
      </c>
      <c r="L2715" s="9">
        <f t="shared" si="169"/>
        <v>42322.653749999998</v>
      </c>
      <c r="M2715" t="b">
        <v>1</v>
      </c>
      <c r="N2715">
        <v>1420</v>
      </c>
      <c r="O2715" t="b">
        <v>1</v>
      </c>
      <c r="P2715" t="s">
        <v>8302</v>
      </c>
      <c r="Q2715" t="s">
        <v>8316</v>
      </c>
      <c r="R2715" t="s">
        <v>8356</v>
      </c>
      <c r="S2715" s="5">
        <f t="shared" si="170"/>
        <v>102.24133333333334</v>
      </c>
      <c r="T2715" s="4">
        <f t="shared" si="171"/>
        <v>108.00140845070422</v>
      </c>
    </row>
    <row r="2716" spans="1:20" ht="45" x14ac:dyDescent="0.25">
      <c r="A2716" s="3">
        <v>2714</v>
      </c>
      <c r="B2716" s="1" t="s">
        <v>2714</v>
      </c>
      <c r="C2716" s="1" t="s">
        <v>6823</v>
      </c>
      <c r="D2716">
        <v>25000</v>
      </c>
      <c r="E271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s="9">
        <f t="shared" si="168"/>
        <v>42657.958333333328</v>
      </c>
      <c r="L2716" s="9">
        <f t="shared" si="169"/>
        <v>42629.655046296291</v>
      </c>
      <c r="M2716" t="b">
        <v>1</v>
      </c>
      <c r="N2716">
        <v>305</v>
      </c>
      <c r="O2716" t="b">
        <v>1</v>
      </c>
      <c r="P2716" t="s">
        <v>8302</v>
      </c>
      <c r="Q2716" t="s">
        <v>8316</v>
      </c>
      <c r="R2716" t="s">
        <v>8356</v>
      </c>
      <c r="S2716" s="5">
        <f t="shared" si="170"/>
        <v>116.35599999999999</v>
      </c>
      <c r="T2716" s="4">
        <f t="shared" si="171"/>
        <v>95.373770491803285</v>
      </c>
    </row>
    <row r="2717" spans="1:20" ht="60" x14ac:dyDescent="0.25">
      <c r="A2717" s="3">
        <v>2715</v>
      </c>
      <c r="B2717" s="1" t="s">
        <v>2715</v>
      </c>
      <c r="C2717" s="1" t="s">
        <v>6824</v>
      </c>
      <c r="D2717">
        <v>12000</v>
      </c>
      <c r="E271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s="9">
        <f t="shared" si="168"/>
        <v>42421.398472222223</v>
      </c>
      <c r="L2717" s="9">
        <f t="shared" si="169"/>
        <v>42387.398472222223</v>
      </c>
      <c r="M2717" t="b">
        <v>1</v>
      </c>
      <c r="N2717">
        <v>551</v>
      </c>
      <c r="O2717" t="b">
        <v>1</v>
      </c>
      <c r="P2717" t="s">
        <v>8302</v>
      </c>
      <c r="Q2717" t="s">
        <v>8316</v>
      </c>
      <c r="R2717" t="s">
        <v>8356</v>
      </c>
      <c r="S2717" s="5">
        <f t="shared" si="170"/>
        <v>264.62241666666665</v>
      </c>
      <c r="T2717" s="4">
        <f t="shared" si="171"/>
        <v>57.631016333938291</v>
      </c>
    </row>
    <row r="2718" spans="1:20" ht="75" x14ac:dyDescent="0.25">
      <c r="A2718" s="3">
        <v>2716</v>
      </c>
      <c r="B2718" s="1" t="s">
        <v>2716</v>
      </c>
      <c r="C2718" s="1" t="s">
        <v>6825</v>
      </c>
      <c r="D2718">
        <v>10000</v>
      </c>
      <c r="E271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s="9">
        <f t="shared" si="168"/>
        <v>42285.333252314813</v>
      </c>
      <c r="L2718" s="9">
        <f t="shared" si="169"/>
        <v>42255.333252314813</v>
      </c>
      <c r="M2718" t="b">
        <v>1</v>
      </c>
      <c r="N2718">
        <v>187</v>
      </c>
      <c r="O2718" t="b">
        <v>1</v>
      </c>
      <c r="P2718" t="s">
        <v>8302</v>
      </c>
      <c r="Q2718" t="s">
        <v>8316</v>
      </c>
      <c r="R2718" t="s">
        <v>8356</v>
      </c>
      <c r="S2718" s="5">
        <f t="shared" si="170"/>
        <v>119.98010000000001</v>
      </c>
      <c r="T2718" s="4">
        <f t="shared" si="171"/>
        <v>64.160481283422456</v>
      </c>
    </row>
    <row r="2719" spans="1:20" ht="45" x14ac:dyDescent="0.25">
      <c r="A2719" s="3">
        <v>2717</v>
      </c>
      <c r="B2719" s="1" t="s">
        <v>2717</v>
      </c>
      <c r="C2719" s="1" t="s">
        <v>6826</v>
      </c>
      <c r="D2719">
        <v>25000</v>
      </c>
      <c r="E2719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s="9">
        <f t="shared" si="168"/>
        <v>41979.956585648149</v>
      </c>
      <c r="L2719" s="9">
        <f t="shared" si="169"/>
        <v>41934.914918981485</v>
      </c>
      <c r="M2719" t="b">
        <v>1</v>
      </c>
      <c r="N2719">
        <v>325</v>
      </c>
      <c r="O2719" t="b">
        <v>1</v>
      </c>
      <c r="P2719" t="s">
        <v>8302</v>
      </c>
      <c r="Q2719" t="s">
        <v>8316</v>
      </c>
      <c r="R2719" t="s">
        <v>8356</v>
      </c>
      <c r="S2719" s="5">
        <f t="shared" si="170"/>
        <v>120.10400000000001</v>
      </c>
      <c r="T2719" s="4">
        <f t="shared" si="171"/>
        <v>92.387692307692305</v>
      </c>
    </row>
    <row r="2720" spans="1:20" ht="60" x14ac:dyDescent="0.25">
      <c r="A2720" s="3">
        <v>2718</v>
      </c>
      <c r="B2720" s="1" t="s">
        <v>2718</v>
      </c>
      <c r="C2720" s="1" t="s">
        <v>6827</v>
      </c>
      <c r="D2720">
        <v>18000</v>
      </c>
      <c r="E2720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s="9">
        <f t="shared" si="168"/>
        <v>42493.958333333328</v>
      </c>
      <c r="L2720" s="9">
        <f t="shared" si="169"/>
        <v>42465.596585648149</v>
      </c>
      <c r="M2720" t="b">
        <v>1</v>
      </c>
      <c r="N2720">
        <v>148</v>
      </c>
      <c r="O2720" t="b">
        <v>1</v>
      </c>
      <c r="P2720" t="s">
        <v>8302</v>
      </c>
      <c r="Q2720" t="s">
        <v>8316</v>
      </c>
      <c r="R2720" t="s">
        <v>8356</v>
      </c>
      <c r="S2720" s="5">
        <f t="shared" si="170"/>
        <v>103.58333333333334</v>
      </c>
      <c r="T2720" s="4">
        <f t="shared" si="171"/>
        <v>125.97972972972973</v>
      </c>
    </row>
    <row r="2721" spans="1:20" ht="60" x14ac:dyDescent="0.25">
      <c r="A2721" s="3">
        <v>2719</v>
      </c>
      <c r="B2721" s="1" t="s">
        <v>2719</v>
      </c>
      <c r="C2721" s="1" t="s">
        <v>6828</v>
      </c>
      <c r="D2721">
        <v>6000</v>
      </c>
      <c r="E2721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s="9">
        <f t="shared" si="168"/>
        <v>42477.989513888882</v>
      </c>
      <c r="L2721" s="9">
        <f t="shared" si="169"/>
        <v>42418.031180555554</v>
      </c>
      <c r="M2721" t="b">
        <v>0</v>
      </c>
      <c r="N2721">
        <v>69</v>
      </c>
      <c r="O2721" t="b">
        <v>1</v>
      </c>
      <c r="P2721" t="s">
        <v>8302</v>
      </c>
      <c r="Q2721" t="s">
        <v>8316</v>
      </c>
      <c r="R2721" t="s">
        <v>8356</v>
      </c>
      <c r="S2721" s="5">
        <f t="shared" si="170"/>
        <v>108.83333333333334</v>
      </c>
      <c r="T2721" s="4">
        <f t="shared" si="171"/>
        <v>94.637681159420296</v>
      </c>
    </row>
    <row r="2722" spans="1:20" ht="45" x14ac:dyDescent="0.25">
      <c r="A2722" s="3">
        <v>2720</v>
      </c>
      <c r="B2722" s="1" t="s">
        <v>2720</v>
      </c>
      <c r="C2722" s="1" t="s">
        <v>6829</v>
      </c>
      <c r="D2722">
        <v>25000</v>
      </c>
      <c r="E2722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s="9">
        <f t="shared" si="168"/>
        <v>42685.507557870369</v>
      </c>
      <c r="L2722" s="9">
        <f t="shared" si="169"/>
        <v>42655.465891203698</v>
      </c>
      <c r="M2722" t="b">
        <v>0</v>
      </c>
      <c r="N2722">
        <v>173</v>
      </c>
      <c r="O2722" t="b">
        <v>1</v>
      </c>
      <c r="P2722" t="s">
        <v>8302</v>
      </c>
      <c r="Q2722" t="s">
        <v>8316</v>
      </c>
      <c r="R2722" t="s">
        <v>8356</v>
      </c>
      <c r="S2722" s="5">
        <f t="shared" si="170"/>
        <v>118.12400000000001</v>
      </c>
      <c r="T2722" s="4">
        <f t="shared" si="171"/>
        <v>170.69942196531792</v>
      </c>
    </row>
    <row r="2723" spans="1:20" ht="60" x14ac:dyDescent="0.25">
      <c r="A2723" s="3">
        <v>2721</v>
      </c>
      <c r="B2723" s="1" t="s">
        <v>2721</v>
      </c>
      <c r="C2723" s="1" t="s">
        <v>6830</v>
      </c>
      <c r="D2723">
        <v>750</v>
      </c>
      <c r="E2723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s="9">
        <f t="shared" si="168"/>
        <v>41523.791666666664</v>
      </c>
      <c r="L2723" s="9">
        <f t="shared" si="169"/>
        <v>41493.543958333335</v>
      </c>
      <c r="M2723" t="b">
        <v>0</v>
      </c>
      <c r="N2723">
        <v>269</v>
      </c>
      <c r="O2723" t="b">
        <v>1</v>
      </c>
      <c r="P2723" t="s">
        <v>8294</v>
      </c>
      <c r="Q2723" t="s">
        <v>8318</v>
      </c>
      <c r="R2723" t="s">
        <v>8348</v>
      </c>
      <c r="S2723" s="5">
        <f t="shared" si="170"/>
        <v>1462</v>
      </c>
      <c r="T2723" s="4">
        <f t="shared" si="171"/>
        <v>40.762081784386616</v>
      </c>
    </row>
    <row r="2724" spans="1:20" ht="60" x14ac:dyDescent="0.25">
      <c r="A2724" s="3">
        <v>2722</v>
      </c>
      <c r="B2724" s="1" t="s">
        <v>2722</v>
      </c>
      <c r="C2724" s="1" t="s">
        <v>6831</v>
      </c>
      <c r="D2724">
        <v>5000</v>
      </c>
      <c r="E272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s="9">
        <f t="shared" si="168"/>
        <v>42764.857094907406</v>
      </c>
      <c r="L2724" s="9">
        <f t="shared" si="169"/>
        <v>42704.857094907406</v>
      </c>
      <c r="M2724" t="b">
        <v>0</v>
      </c>
      <c r="N2724">
        <v>185</v>
      </c>
      <c r="O2724" t="b">
        <v>1</v>
      </c>
      <c r="P2724" t="s">
        <v>8294</v>
      </c>
      <c r="Q2724" t="s">
        <v>8318</v>
      </c>
      <c r="R2724" t="s">
        <v>8348</v>
      </c>
      <c r="S2724" s="5">
        <f t="shared" si="170"/>
        <v>252.54</v>
      </c>
      <c r="T2724" s="4">
        <f t="shared" si="171"/>
        <v>68.254054054054052</v>
      </c>
    </row>
    <row r="2725" spans="1:20" ht="60" x14ac:dyDescent="0.25">
      <c r="A2725" s="3">
        <v>2723</v>
      </c>
      <c r="B2725" s="1" t="s">
        <v>2723</v>
      </c>
      <c r="C2725" s="1" t="s">
        <v>6832</v>
      </c>
      <c r="D2725">
        <v>12000</v>
      </c>
      <c r="E272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s="9">
        <f t="shared" si="168"/>
        <v>42004.880648148144</v>
      </c>
      <c r="L2725" s="9">
        <f t="shared" si="169"/>
        <v>41944.83898148148</v>
      </c>
      <c r="M2725" t="b">
        <v>0</v>
      </c>
      <c r="N2725">
        <v>176</v>
      </c>
      <c r="O2725" t="b">
        <v>1</v>
      </c>
      <c r="P2725" t="s">
        <v>8294</v>
      </c>
      <c r="Q2725" t="s">
        <v>8318</v>
      </c>
      <c r="R2725" t="s">
        <v>8348</v>
      </c>
      <c r="S2725" s="5">
        <f t="shared" si="170"/>
        <v>140.05000000000001</v>
      </c>
      <c r="T2725" s="4">
        <f t="shared" si="171"/>
        <v>95.48863636363636</v>
      </c>
    </row>
    <row r="2726" spans="1:20" ht="60" x14ac:dyDescent="0.25">
      <c r="A2726" s="3">
        <v>2724</v>
      </c>
      <c r="B2726" s="1" t="s">
        <v>2724</v>
      </c>
      <c r="C2726" s="1" t="s">
        <v>6833</v>
      </c>
      <c r="D2726">
        <v>2468</v>
      </c>
      <c r="E272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s="9">
        <f t="shared" si="168"/>
        <v>42231.32707175926</v>
      </c>
      <c r="L2726" s="9">
        <f t="shared" si="169"/>
        <v>42199.32707175926</v>
      </c>
      <c r="M2726" t="b">
        <v>0</v>
      </c>
      <c r="N2726">
        <v>1019</v>
      </c>
      <c r="O2726" t="b">
        <v>1</v>
      </c>
      <c r="P2726" t="s">
        <v>8294</v>
      </c>
      <c r="Q2726" t="s">
        <v>8318</v>
      </c>
      <c r="R2726" t="s">
        <v>8348</v>
      </c>
      <c r="S2726" s="5">
        <f t="shared" si="170"/>
        <v>296.87520259319291</v>
      </c>
      <c r="T2726" s="4">
        <f t="shared" si="171"/>
        <v>7.1902649656526005</v>
      </c>
    </row>
    <row r="2727" spans="1:20" ht="45" x14ac:dyDescent="0.25">
      <c r="A2727" s="3">
        <v>2725</v>
      </c>
      <c r="B2727" s="1" t="s">
        <v>2725</v>
      </c>
      <c r="C2727" s="1" t="s">
        <v>6834</v>
      </c>
      <c r="D2727">
        <v>40000</v>
      </c>
      <c r="E272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s="9">
        <f t="shared" si="168"/>
        <v>42795.744618055556</v>
      </c>
      <c r="L2727" s="9">
        <f t="shared" si="169"/>
        <v>42745.744618055556</v>
      </c>
      <c r="M2727" t="b">
        <v>0</v>
      </c>
      <c r="N2727">
        <v>113</v>
      </c>
      <c r="O2727" t="b">
        <v>1</v>
      </c>
      <c r="P2727" t="s">
        <v>8294</v>
      </c>
      <c r="Q2727" t="s">
        <v>8318</v>
      </c>
      <c r="R2727" t="s">
        <v>8348</v>
      </c>
      <c r="S2727" s="5">
        <f t="shared" si="170"/>
        <v>144.54249999999999</v>
      </c>
      <c r="T2727" s="4">
        <f t="shared" si="171"/>
        <v>511.65486725663715</v>
      </c>
    </row>
    <row r="2728" spans="1:20" ht="15.75" x14ac:dyDescent="0.25">
      <c r="A2728" s="3">
        <v>2726</v>
      </c>
      <c r="B2728" s="1" t="s">
        <v>2726</v>
      </c>
      <c r="C2728" s="1" t="s">
        <v>6835</v>
      </c>
      <c r="D2728">
        <v>100000</v>
      </c>
      <c r="E272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s="9">
        <f t="shared" si="168"/>
        <v>42482.579988425925</v>
      </c>
      <c r="L2728" s="9">
        <f t="shared" si="169"/>
        <v>42452.579988425925</v>
      </c>
      <c r="M2728" t="b">
        <v>0</v>
      </c>
      <c r="N2728">
        <v>404</v>
      </c>
      <c r="O2728" t="b">
        <v>1</v>
      </c>
      <c r="P2728" t="s">
        <v>8294</v>
      </c>
      <c r="Q2728" t="s">
        <v>8318</v>
      </c>
      <c r="R2728" t="s">
        <v>8348</v>
      </c>
      <c r="S2728" s="5">
        <f t="shared" si="170"/>
        <v>105.745</v>
      </c>
      <c r="T2728" s="4">
        <f t="shared" si="171"/>
        <v>261.74504950495049</v>
      </c>
    </row>
    <row r="2729" spans="1:20" ht="45" x14ac:dyDescent="0.25">
      <c r="A2729" s="3">
        <v>2727</v>
      </c>
      <c r="B2729" s="1" t="s">
        <v>2727</v>
      </c>
      <c r="C2729" s="1" t="s">
        <v>6836</v>
      </c>
      <c r="D2729">
        <v>10000</v>
      </c>
      <c r="E2729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s="9">
        <f t="shared" si="168"/>
        <v>42223.676655092597</v>
      </c>
      <c r="L2729" s="9">
        <f t="shared" si="169"/>
        <v>42198.676655092597</v>
      </c>
      <c r="M2729" t="b">
        <v>0</v>
      </c>
      <c r="N2729">
        <v>707</v>
      </c>
      <c r="O2729" t="b">
        <v>1</v>
      </c>
      <c r="P2729" t="s">
        <v>8294</v>
      </c>
      <c r="Q2729" t="s">
        <v>8318</v>
      </c>
      <c r="R2729" t="s">
        <v>8348</v>
      </c>
      <c r="S2729" s="5">
        <f t="shared" si="170"/>
        <v>493.21000000000004</v>
      </c>
      <c r="T2729" s="4">
        <f t="shared" si="171"/>
        <v>69.760961810466767</v>
      </c>
    </row>
    <row r="2730" spans="1:20" ht="30" x14ac:dyDescent="0.25">
      <c r="A2730" s="3">
        <v>2728</v>
      </c>
      <c r="B2730" s="1" t="s">
        <v>2728</v>
      </c>
      <c r="C2730" s="1" t="s">
        <v>6837</v>
      </c>
      <c r="D2730">
        <v>15000</v>
      </c>
      <c r="E2730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s="9">
        <f t="shared" si="168"/>
        <v>42368.59993055556</v>
      </c>
      <c r="L2730" s="9">
        <f t="shared" si="169"/>
        <v>42333.59993055556</v>
      </c>
      <c r="M2730" t="b">
        <v>0</v>
      </c>
      <c r="N2730">
        <v>392</v>
      </c>
      <c r="O2730" t="b">
        <v>1</v>
      </c>
      <c r="P2730" t="s">
        <v>8294</v>
      </c>
      <c r="Q2730" t="s">
        <v>8318</v>
      </c>
      <c r="R2730" t="s">
        <v>8348</v>
      </c>
      <c r="S2730" s="5">
        <f t="shared" si="170"/>
        <v>201.82666666666668</v>
      </c>
      <c r="T2730" s="4">
        <f t="shared" si="171"/>
        <v>77.229591836734699</v>
      </c>
    </row>
    <row r="2731" spans="1:20" ht="30" x14ac:dyDescent="0.25">
      <c r="A2731" s="3">
        <v>2729</v>
      </c>
      <c r="B2731" s="1" t="s">
        <v>2729</v>
      </c>
      <c r="C2731" s="1" t="s">
        <v>6838</v>
      </c>
      <c r="D2731">
        <v>7500</v>
      </c>
      <c r="E2731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s="9">
        <f t="shared" si="168"/>
        <v>42125.240706018521</v>
      </c>
      <c r="L2731" s="9">
        <f t="shared" si="169"/>
        <v>42095.240706018521</v>
      </c>
      <c r="M2731" t="b">
        <v>0</v>
      </c>
      <c r="N2731">
        <v>23</v>
      </c>
      <c r="O2731" t="b">
        <v>1</v>
      </c>
      <c r="P2731" t="s">
        <v>8294</v>
      </c>
      <c r="Q2731" t="s">
        <v>8318</v>
      </c>
      <c r="R2731" t="s">
        <v>8348</v>
      </c>
      <c r="S2731" s="5">
        <f t="shared" si="170"/>
        <v>104.44</v>
      </c>
      <c r="T2731" s="4">
        <f t="shared" si="171"/>
        <v>340.56521739130437</v>
      </c>
    </row>
    <row r="2732" spans="1:20" ht="45" x14ac:dyDescent="0.25">
      <c r="A2732" s="3">
        <v>2730</v>
      </c>
      <c r="B2732" s="1" t="s">
        <v>2730</v>
      </c>
      <c r="C2732" s="1" t="s">
        <v>6839</v>
      </c>
      <c r="D2732">
        <v>27000</v>
      </c>
      <c r="E2732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s="9">
        <f t="shared" si="168"/>
        <v>41386.541377314818</v>
      </c>
      <c r="L2732" s="9">
        <f t="shared" si="169"/>
        <v>41351.541377314818</v>
      </c>
      <c r="M2732" t="b">
        <v>0</v>
      </c>
      <c r="N2732">
        <v>682</v>
      </c>
      <c r="O2732" t="b">
        <v>1</v>
      </c>
      <c r="P2732" t="s">
        <v>8294</v>
      </c>
      <c r="Q2732" t="s">
        <v>8318</v>
      </c>
      <c r="R2732" t="s">
        <v>8348</v>
      </c>
      <c r="S2732" s="5">
        <f t="shared" si="170"/>
        <v>170.29262962962963</v>
      </c>
      <c r="T2732" s="4">
        <f t="shared" si="171"/>
        <v>67.417903225806455</v>
      </c>
    </row>
    <row r="2733" spans="1:20" ht="60" x14ac:dyDescent="0.25">
      <c r="A2733" s="3">
        <v>2731</v>
      </c>
      <c r="B2733" s="1" t="s">
        <v>2731</v>
      </c>
      <c r="C2733" s="1" t="s">
        <v>6840</v>
      </c>
      <c r="D2733">
        <v>30000</v>
      </c>
      <c r="E2733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s="9">
        <f t="shared" si="168"/>
        <v>41930.166666666664</v>
      </c>
      <c r="L2733" s="9">
        <f t="shared" si="169"/>
        <v>41872.525717592594</v>
      </c>
      <c r="M2733" t="b">
        <v>0</v>
      </c>
      <c r="N2733">
        <v>37</v>
      </c>
      <c r="O2733" t="b">
        <v>1</v>
      </c>
      <c r="P2733" t="s">
        <v>8294</v>
      </c>
      <c r="Q2733" t="s">
        <v>8318</v>
      </c>
      <c r="R2733" t="s">
        <v>8348</v>
      </c>
      <c r="S2733" s="5">
        <f t="shared" si="170"/>
        <v>104.30333333333333</v>
      </c>
      <c r="T2733" s="4">
        <f t="shared" si="171"/>
        <v>845.70270270270271</v>
      </c>
    </row>
    <row r="2734" spans="1:20" ht="60" x14ac:dyDescent="0.25">
      <c r="A2734" s="3">
        <v>2732</v>
      </c>
      <c r="B2734" s="1" t="s">
        <v>2732</v>
      </c>
      <c r="C2734" s="1" t="s">
        <v>6841</v>
      </c>
      <c r="D2734">
        <v>12000</v>
      </c>
      <c r="E273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s="9">
        <f t="shared" si="168"/>
        <v>41422</v>
      </c>
      <c r="L2734" s="9">
        <f t="shared" si="169"/>
        <v>41389.808194444442</v>
      </c>
      <c r="M2734" t="b">
        <v>0</v>
      </c>
      <c r="N2734">
        <v>146</v>
      </c>
      <c r="O2734" t="b">
        <v>1</v>
      </c>
      <c r="P2734" t="s">
        <v>8294</v>
      </c>
      <c r="Q2734" t="s">
        <v>8318</v>
      </c>
      <c r="R2734" t="s">
        <v>8348</v>
      </c>
      <c r="S2734" s="5">
        <f t="shared" si="170"/>
        <v>118.25000000000001</v>
      </c>
      <c r="T2734" s="4">
        <f t="shared" si="171"/>
        <v>97.191780821917803</v>
      </c>
    </row>
    <row r="2735" spans="1:20" ht="60" x14ac:dyDescent="0.25">
      <c r="A2735" s="3">
        <v>2733</v>
      </c>
      <c r="B2735" s="1" t="s">
        <v>2733</v>
      </c>
      <c r="C2735" s="1" t="s">
        <v>6842</v>
      </c>
      <c r="D2735">
        <v>50000</v>
      </c>
      <c r="E273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s="9">
        <f t="shared" si="168"/>
        <v>42104.231180555551</v>
      </c>
      <c r="L2735" s="9">
        <f t="shared" si="169"/>
        <v>42044.272847222222</v>
      </c>
      <c r="M2735" t="b">
        <v>0</v>
      </c>
      <c r="N2735">
        <v>119</v>
      </c>
      <c r="O2735" t="b">
        <v>1</v>
      </c>
      <c r="P2735" t="s">
        <v>8294</v>
      </c>
      <c r="Q2735" t="s">
        <v>8318</v>
      </c>
      <c r="R2735" t="s">
        <v>8348</v>
      </c>
      <c r="S2735" s="5">
        <f t="shared" si="170"/>
        <v>107.538</v>
      </c>
      <c r="T2735" s="4">
        <f t="shared" si="171"/>
        <v>451.84033613445376</v>
      </c>
    </row>
    <row r="2736" spans="1:20" ht="60" x14ac:dyDescent="0.25">
      <c r="A2736" s="3">
        <v>2734</v>
      </c>
      <c r="B2736" s="1" t="s">
        <v>2734</v>
      </c>
      <c r="C2736" s="1" t="s">
        <v>6843</v>
      </c>
      <c r="D2736">
        <v>1</v>
      </c>
      <c r="E273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s="9">
        <f t="shared" si="168"/>
        <v>42656.915972222225</v>
      </c>
      <c r="L2736" s="9">
        <f t="shared" si="169"/>
        <v>42626.668888888889</v>
      </c>
      <c r="M2736" t="b">
        <v>0</v>
      </c>
      <c r="N2736">
        <v>163</v>
      </c>
      <c r="O2736" t="b">
        <v>1</v>
      </c>
      <c r="P2736" t="s">
        <v>8294</v>
      </c>
      <c r="Q2736" t="s">
        <v>8318</v>
      </c>
      <c r="R2736" t="s">
        <v>8348</v>
      </c>
      <c r="S2736" s="5">
        <f t="shared" si="170"/>
        <v>2260300</v>
      </c>
      <c r="T2736" s="4">
        <f t="shared" si="171"/>
        <v>138.66871165644173</v>
      </c>
    </row>
    <row r="2737" spans="1:20" ht="60" x14ac:dyDescent="0.25">
      <c r="A2737" s="3">
        <v>2735</v>
      </c>
      <c r="B2737" s="1" t="s">
        <v>2735</v>
      </c>
      <c r="C2737" s="1" t="s">
        <v>6844</v>
      </c>
      <c r="D2737">
        <v>750</v>
      </c>
      <c r="E273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s="9">
        <f t="shared" si="168"/>
        <v>41346.833333333336</v>
      </c>
      <c r="L2737" s="9">
        <f t="shared" si="169"/>
        <v>41316.120949074073</v>
      </c>
      <c r="M2737" t="b">
        <v>0</v>
      </c>
      <c r="N2737">
        <v>339</v>
      </c>
      <c r="O2737" t="b">
        <v>1</v>
      </c>
      <c r="P2737" t="s">
        <v>8294</v>
      </c>
      <c r="Q2737" t="s">
        <v>8318</v>
      </c>
      <c r="R2737" t="s">
        <v>8348</v>
      </c>
      <c r="S2737" s="5">
        <f t="shared" si="170"/>
        <v>978.13466666666682</v>
      </c>
      <c r="T2737" s="4">
        <f t="shared" si="171"/>
        <v>21.640147492625371</v>
      </c>
    </row>
    <row r="2738" spans="1:20" ht="75" x14ac:dyDescent="0.25">
      <c r="A2738" s="3">
        <v>2736</v>
      </c>
      <c r="B2738" s="1" t="s">
        <v>2736</v>
      </c>
      <c r="C2738" s="1" t="s">
        <v>6845</v>
      </c>
      <c r="D2738">
        <v>8000</v>
      </c>
      <c r="E273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s="9">
        <f t="shared" si="168"/>
        <v>41752.666354166664</v>
      </c>
      <c r="L2738" s="9">
        <f t="shared" si="169"/>
        <v>41722.666354166664</v>
      </c>
      <c r="M2738" t="b">
        <v>0</v>
      </c>
      <c r="N2738">
        <v>58</v>
      </c>
      <c r="O2738" t="b">
        <v>1</v>
      </c>
      <c r="P2738" t="s">
        <v>8294</v>
      </c>
      <c r="Q2738" t="s">
        <v>8318</v>
      </c>
      <c r="R2738" t="s">
        <v>8348</v>
      </c>
      <c r="S2738" s="5">
        <f t="shared" si="170"/>
        <v>122.9</v>
      </c>
      <c r="T2738" s="4">
        <f t="shared" si="171"/>
        <v>169.51724137931035</v>
      </c>
    </row>
    <row r="2739" spans="1:20" ht="60" x14ac:dyDescent="0.25">
      <c r="A2739" s="3">
        <v>2737</v>
      </c>
      <c r="B2739" s="1" t="s">
        <v>2737</v>
      </c>
      <c r="C2739" s="1" t="s">
        <v>6846</v>
      </c>
      <c r="D2739">
        <v>30000</v>
      </c>
      <c r="E2739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s="9">
        <f t="shared" si="168"/>
        <v>41654.791666666664</v>
      </c>
      <c r="L2739" s="9">
        <f t="shared" si="169"/>
        <v>41611.917673611111</v>
      </c>
      <c r="M2739" t="b">
        <v>0</v>
      </c>
      <c r="N2739">
        <v>456</v>
      </c>
      <c r="O2739" t="b">
        <v>1</v>
      </c>
      <c r="P2739" t="s">
        <v>8294</v>
      </c>
      <c r="Q2739" t="s">
        <v>8318</v>
      </c>
      <c r="R2739" t="s">
        <v>8348</v>
      </c>
      <c r="S2739" s="5">
        <f t="shared" si="170"/>
        <v>246.0608</v>
      </c>
      <c r="T2739" s="4">
        <f t="shared" si="171"/>
        <v>161.88210526315791</v>
      </c>
    </row>
    <row r="2740" spans="1:20" ht="45" x14ac:dyDescent="0.25">
      <c r="A2740" s="3">
        <v>2738</v>
      </c>
      <c r="B2740" s="1" t="s">
        <v>2738</v>
      </c>
      <c r="C2740" s="1" t="s">
        <v>6847</v>
      </c>
      <c r="D2740">
        <v>5000</v>
      </c>
      <c r="E2740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s="9">
        <f t="shared" si="168"/>
        <v>42680.143564814818</v>
      </c>
      <c r="L2740" s="9">
        <f t="shared" si="169"/>
        <v>42620.143564814818</v>
      </c>
      <c r="M2740" t="b">
        <v>0</v>
      </c>
      <c r="N2740">
        <v>15</v>
      </c>
      <c r="O2740" t="b">
        <v>1</v>
      </c>
      <c r="P2740" t="s">
        <v>8294</v>
      </c>
      <c r="Q2740" t="s">
        <v>8318</v>
      </c>
      <c r="R2740" t="s">
        <v>8348</v>
      </c>
      <c r="S2740" s="5">
        <f t="shared" si="170"/>
        <v>147.94</v>
      </c>
      <c r="T2740" s="4">
        <f t="shared" si="171"/>
        <v>493.13333333333333</v>
      </c>
    </row>
    <row r="2741" spans="1:20" ht="60" x14ac:dyDescent="0.25">
      <c r="A2741" s="3">
        <v>2739</v>
      </c>
      <c r="B2741" s="1" t="s">
        <v>2739</v>
      </c>
      <c r="C2741" s="1" t="s">
        <v>6848</v>
      </c>
      <c r="D2741">
        <v>1100</v>
      </c>
      <c r="E2741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s="9">
        <f t="shared" si="168"/>
        <v>41764.887928240743</v>
      </c>
      <c r="L2741" s="9">
        <f t="shared" si="169"/>
        <v>41719.887928240743</v>
      </c>
      <c r="M2741" t="b">
        <v>0</v>
      </c>
      <c r="N2741">
        <v>191</v>
      </c>
      <c r="O2741" t="b">
        <v>1</v>
      </c>
      <c r="P2741" t="s">
        <v>8294</v>
      </c>
      <c r="Q2741" t="s">
        <v>8318</v>
      </c>
      <c r="R2741" t="s">
        <v>8348</v>
      </c>
      <c r="S2741" s="5">
        <f t="shared" si="170"/>
        <v>384.09090909090907</v>
      </c>
      <c r="T2741" s="4">
        <f t="shared" si="171"/>
        <v>22.120418848167539</v>
      </c>
    </row>
    <row r="2742" spans="1:20" ht="45" x14ac:dyDescent="0.25">
      <c r="A2742" s="3">
        <v>2740</v>
      </c>
      <c r="B2742" s="1" t="s">
        <v>2740</v>
      </c>
      <c r="C2742" s="1" t="s">
        <v>6849</v>
      </c>
      <c r="D2742">
        <v>300</v>
      </c>
      <c r="E2742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s="9">
        <f t="shared" si="168"/>
        <v>42074.99018518519</v>
      </c>
      <c r="L2742" s="9">
        <f t="shared" si="169"/>
        <v>42045.031851851847</v>
      </c>
      <c r="M2742" t="b">
        <v>0</v>
      </c>
      <c r="N2742">
        <v>17</v>
      </c>
      <c r="O2742" t="b">
        <v>1</v>
      </c>
      <c r="P2742" t="s">
        <v>8294</v>
      </c>
      <c r="Q2742" t="s">
        <v>8318</v>
      </c>
      <c r="R2742" t="s">
        <v>8348</v>
      </c>
      <c r="S2742" s="5">
        <f t="shared" si="170"/>
        <v>103.33333333333334</v>
      </c>
      <c r="T2742" s="4">
        <f t="shared" si="171"/>
        <v>18.235294117647058</v>
      </c>
    </row>
    <row r="2743" spans="1:20" ht="30" x14ac:dyDescent="0.25">
      <c r="A2743" s="3">
        <v>2741</v>
      </c>
      <c r="B2743" s="1" t="s">
        <v>2741</v>
      </c>
      <c r="C2743" s="1" t="s">
        <v>6850</v>
      </c>
      <c r="D2743">
        <v>8000</v>
      </c>
      <c r="E2743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s="9">
        <f t="shared" si="168"/>
        <v>41932.088194444441</v>
      </c>
      <c r="L2743" s="9">
        <f t="shared" si="169"/>
        <v>41911.657430555555</v>
      </c>
      <c r="M2743" t="b">
        <v>0</v>
      </c>
      <c r="N2743">
        <v>4</v>
      </c>
      <c r="O2743" t="b">
        <v>0</v>
      </c>
      <c r="P2743" t="s">
        <v>8303</v>
      </c>
      <c r="Q2743" t="s">
        <v>8321</v>
      </c>
      <c r="R2743" t="s">
        <v>8357</v>
      </c>
      <c r="S2743" s="5">
        <f t="shared" si="170"/>
        <v>0.43750000000000006</v>
      </c>
      <c r="T2743" s="4">
        <f t="shared" si="171"/>
        <v>8.75</v>
      </c>
    </row>
    <row r="2744" spans="1:20" ht="45" x14ac:dyDescent="0.25">
      <c r="A2744" s="3">
        <v>2742</v>
      </c>
      <c r="B2744" s="1" t="s">
        <v>2742</v>
      </c>
      <c r="C2744" s="1" t="s">
        <v>6851</v>
      </c>
      <c r="D2744">
        <v>2500</v>
      </c>
      <c r="E274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s="9">
        <f t="shared" si="168"/>
        <v>41044.719756944447</v>
      </c>
      <c r="L2744" s="9">
        <f t="shared" si="169"/>
        <v>41030.719756944447</v>
      </c>
      <c r="M2744" t="b">
        <v>0</v>
      </c>
      <c r="N2744">
        <v>18</v>
      </c>
      <c r="O2744" t="b">
        <v>0</v>
      </c>
      <c r="P2744" t="s">
        <v>8303</v>
      </c>
      <c r="Q2744" t="s">
        <v>8321</v>
      </c>
      <c r="R2744" t="s">
        <v>8357</v>
      </c>
      <c r="S2744" s="5">
        <f t="shared" si="170"/>
        <v>29.24</v>
      </c>
      <c r="T2744" s="4">
        <f t="shared" si="171"/>
        <v>40.611111111111114</v>
      </c>
    </row>
    <row r="2745" spans="1:20" ht="60" x14ac:dyDescent="0.25">
      <c r="A2745" s="3">
        <v>2743</v>
      </c>
      <c r="B2745" s="1" t="s">
        <v>2743</v>
      </c>
      <c r="C2745" s="1" t="s">
        <v>6852</v>
      </c>
      <c r="D2745">
        <v>5999</v>
      </c>
      <c r="E274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s="9">
        <f t="shared" si="168"/>
        <v>42662.328784722224</v>
      </c>
      <c r="L2745" s="9">
        <f t="shared" si="169"/>
        <v>42632.328784722224</v>
      </c>
      <c r="M2745" t="b">
        <v>0</v>
      </c>
      <c r="N2745">
        <v>0</v>
      </c>
      <c r="O2745" t="b">
        <v>0</v>
      </c>
      <c r="P2745" t="s">
        <v>8303</v>
      </c>
      <c r="Q2745" t="s">
        <v>8321</v>
      </c>
      <c r="R2745" t="s">
        <v>8357</v>
      </c>
      <c r="S2745" s="5">
        <f t="shared" si="170"/>
        <v>0</v>
      </c>
      <c r="T2745" s="4" t="e">
        <f t="shared" si="171"/>
        <v>#DIV/0!</v>
      </c>
    </row>
    <row r="2746" spans="1:20" ht="60" x14ac:dyDescent="0.25">
      <c r="A2746" s="3">
        <v>2744</v>
      </c>
      <c r="B2746" s="1" t="s">
        <v>2744</v>
      </c>
      <c r="C2746" s="1" t="s">
        <v>6853</v>
      </c>
      <c r="D2746">
        <v>16000</v>
      </c>
      <c r="E274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s="9">
        <f t="shared" si="168"/>
        <v>40968.062476851854</v>
      </c>
      <c r="L2746" s="9">
        <f t="shared" si="169"/>
        <v>40938.062476851854</v>
      </c>
      <c r="M2746" t="b">
        <v>0</v>
      </c>
      <c r="N2746">
        <v>22</v>
      </c>
      <c r="O2746" t="b">
        <v>0</v>
      </c>
      <c r="P2746" t="s">
        <v>8303</v>
      </c>
      <c r="Q2746" t="s">
        <v>8321</v>
      </c>
      <c r="R2746" t="s">
        <v>8357</v>
      </c>
      <c r="S2746" s="5">
        <f t="shared" si="170"/>
        <v>5.21875</v>
      </c>
      <c r="T2746" s="4">
        <f t="shared" si="171"/>
        <v>37.954545454545453</v>
      </c>
    </row>
    <row r="2747" spans="1:20" ht="60" x14ac:dyDescent="0.25">
      <c r="A2747" s="3">
        <v>2745</v>
      </c>
      <c r="B2747" s="1" t="s">
        <v>2745</v>
      </c>
      <c r="C2747" s="1" t="s">
        <v>6854</v>
      </c>
      <c r="D2747">
        <v>8000</v>
      </c>
      <c r="E274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s="9">
        <f t="shared" si="168"/>
        <v>41104.988055555557</v>
      </c>
      <c r="L2747" s="9">
        <f t="shared" si="169"/>
        <v>41044.988055555557</v>
      </c>
      <c r="M2747" t="b">
        <v>0</v>
      </c>
      <c r="N2747">
        <v>49</v>
      </c>
      <c r="O2747" t="b">
        <v>0</v>
      </c>
      <c r="P2747" t="s">
        <v>8303</v>
      </c>
      <c r="Q2747" t="s">
        <v>8321</v>
      </c>
      <c r="R2747" t="s">
        <v>8357</v>
      </c>
      <c r="S2747" s="5">
        <f t="shared" si="170"/>
        <v>21.887499999999999</v>
      </c>
      <c r="T2747" s="4">
        <f t="shared" si="171"/>
        <v>35.734693877551024</v>
      </c>
    </row>
    <row r="2748" spans="1:20" ht="60" x14ac:dyDescent="0.25">
      <c r="A2748" s="3">
        <v>2746</v>
      </c>
      <c r="B2748" s="1" t="s">
        <v>2746</v>
      </c>
      <c r="C2748" s="1" t="s">
        <v>6855</v>
      </c>
      <c r="D2748">
        <v>3000</v>
      </c>
      <c r="E274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s="9">
        <f t="shared" si="168"/>
        <v>41880.781377314815</v>
      </c>
      <c r="L2748" s="9">
        <f t="shared" si="169"/>
        <v>41850.781377314815</v>
      </c>
      <c r="M2748" t="b">
        <v>0</v>
      </c>
      <c r="N2748">
        <v>19</v>
      </c>
      <c r="O2748" t="b">
        <v>0</v>
      </c>
      <c r="P2748" t="s">
        <v>8303</v>
      </c>
      <c r="Q2748" t="s">
        <v>8321</v>
      </c>
      <c r="R2748" t="s">
        <v>8357</v>
      </c>
      <c r="S2748" s="5">
        <f t="shared" si="170"/>
        <v>26.700000000000003</v>
      </c>
      <c r="T2748" s="4">
        <f t="shared" si="171"/>
        <v>42.157894736842103</v>
      </c>
    </row>
    <row r="2749" spans="1:20" ht="45" x14ac:dyDescent="0.25">
      <c r="A2749" s="3">
        <v>2747</v>
      </c>
      <c r="B2749" s="1" t="s">
        <v>2747</v>
      </c>
      <c r="C2749" s="1" t="s">
        <v>6856</v>
      </c>
      <c r="D2749">
        <v>500</v>
      </c>
      <c r="E2749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s="9">
        <f t="shared" si="168"/>
        <v>41076.131944444445</v>
      </c>
      <c r="L2749" s="9">
        <f t="shared" si="169"/>
        <v>41044.64811342593</v>
      </c>
      <c r="M2749" t="b">
        <v>0</v>
      </c>
      <c r="N2749">
        <v>4</v>
      </c>
      <c r="O2749" t="b">
        <v>0</v>
      </c>
      <c r="P2749" t="s">
        <v>8303</v>
      </c>
      <c r="Q2749" t="s">
        <v>8321</v>
      </c>
      <c r="R2749" t="s">
        <v>8357</v>
      </c>
      <c r="S2749" s="5">
        <f t="shared" si="170"/>
        <v>28.000000000000004</v>
      </c>
      <c r="T2749" s="4">
        <f t="shared" si="171"/>
        <v>35</v>
      </c>
    </row>
    <row r="2750" spans="1:20" ht="45" x14ac:dyDescent="0.25">
      <c r="A2750" s="3">
        <v>2748</v>
      </c>
      <c r="B2750" s="1" t="s">
        <v>2748</v>
      </c>
      <c r="C2750" s="1" t="s">
        <v>6857</v>
      </c>
      <c r="D2750">
        <v>5000</v>
      </c>
      <c r="E2750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s="9">
        <f t="shared" si="168"/>
        <v>42615.7106712963</v>
      </c>
      <c r="L2750" s="9">
        <f t="shared" si="169"/>
        <v>42585.7106712963</v>
      </c>
      <c r="M2750" t="b">
        <v>0</v>
      </c>
      <c r="N2750">
        <v>4</v>
      </c>
      <c r="O2750" t="b">
        <v>0</v>
      </c>
      <c r="P2750" t="s">
        <v>8303</v>
      </c>
      <c r="Q2750" t="s">
        <v>8321</v>
      </c>
      <c r="R2750" t="s">
        <v>8357</v>
      </c>
      <c r="S2750" s="5">
        <f t="shared" si="170"/>
        <v>1.06</v>
      </c>
      <c r="T2750" s="4">
        <f t="shared" si="171"/>
        <v>13.25</v>
      </c>
    </row>
    <row r="2751" spans="1:20" ht="30" x14ac:dyDescent="0.25">
      <c r="A2751" s="3">
        <v>2749</v>
      </c>
      <c r="B2751" s="1" t="s">
        <v>2749</v>
      </c>
      <c r="C2751" s="1" t="s">
        <v>6858</v>
      </c>
      <c r="D2751">
        <v>10000</v>
      </c>
      <c r="E2751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s="9">
        <f t="shared" si="168"/>
        <v>42098.757372685184</v>
      </c>
      <c r="L2751" s="9">
        <f t="shared" si="169"/>
        <v>42068.799039351856</v>
      </c>
      <c r="M2751" t="b">
        <v>0</v>
      </c>
      <c r="N2751">
        <v>2</v>
      </c>
      <c r="O2751" t="b">
        <v>0</v>
      </c>
      <c r="P2751" t="s">
        <v>8303</v>
      </c>
      <c r="Q2751" t="s">
        <v>8321</v>
      </c>
      <c r="R2751" t="s">
        <v>8357</v>
      </c>
      <c r="S2751" s="5">
        <f t="shared" si="170"/>
        <v>1.0999999999999999</v>
      </c>
      <c r="T2751" s="4">
        <f t="shared" si="171"/>
        <v>55</v>
      </c>
    </row>
    <row r="2752" spans="1:20" ht="45" x14ac:dyDescent="0.25">
      <c r="A2752" s="3">
        <v>2750</v>
      </c>
      <c r="B2752" s="1" t="s">
        <v>2750</v>
      </c>
      <c r="C2752" s="1" t="s">
        <v>6859</v>
      </c>
      <c r="D2752">
        <v>1999</v>
      </c>
      <c r="E2752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s="9">
        <f t="shared" si="168"/>
        <v>41090.833333333336</v>
      </c>
      <c r="L2752" s="9">
        <f t="shared" si="169"/>
        <v>41078.899826388886</v>
      </c>
      <c r="M2752" t="b">
        <v>0</v>
      </c>
      <c r="N2752">
        <v>0</v>
      </c>
      <c r="O2752" t="b">
        <v>0</v>
      </c>
      <c r="P2752" t="s">
        <v>8303</v>
      </c>
      <c r="Q2752" t="s">
        <v>8321</v>
      </c>
      <c r="R2752" t="s">
        <v>8357</v>
      </c>
      <c r="S2752" s="5">
        <f t="shared" si="170"/>
        <v>0</v>
      </c>
      <c r="T2752" s="4" t="e">
        <f t="shared" si="171"/>
        <v>#DIV/0!</v>
      </c>
    </row>
    <row r="2753" spans="1:20" ht="60" x14ac:dyDescent="0.25">
      <c r="A2753" s="3">
        <v>2751</v>
      </c>
      <c r="B2753" s="1" t="s">
        <v>2751</v>
      </c>
      <c r="C2753" s="1" t="s">
        <v>6860</v>
      </c>
      <c r="D2753">
        <v>3274</v>
      </c>
      <c r="E2753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s="9">
        <f t="shared" si="168"/>
        <v>41807.887060185189</v>
      </c>
      <c r="L2753" s="9">
        <f t="shared" si="169"/>
        <v>41747.887060185189</v>
      </c>
      <c r="M2753" t="b">
        <v>0</v>
      </c>
      <c r="N2753">
        <v>0</v>
      </c>
      <c r="O2753" t="b">
        <v>0</v>
      </c>
      <c r="P2753" t="s">
        <v>8303</v>
      </c>
      <c r="Q2753" t="s">
        <v>8321</v>
      </c>
      <c r="R2753" t="s">
        <v>8357</v>
      </c>
      <c r="S2753" s="5">
        <f t="shared" si="170"/>
        <v>0</v>
      </c>
      <c r="T2753" s="4" t="e">
        <f t="shared" si="171"/>
        <v>#DIV/0!</v>
      </c>
    </row>
    <row r="2754" spans="1:20" ht="60" x14ac:dyDescent="0.25">
      <c r="A2754" s="3">
        <v>2752</v>
      </c>
      <c r="B2754" s="1" t="s">
        <v>2752</v>
      </c>
      <c r="C2754" s="1" t="s">
        <v>6861</v>
      </c>
      <c r="D2754">
        <v>4800</v>
      </c>
      <c r="E275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s="9">
        <f t="shared" si="168"/>
        <v>40895.765092592592</v>
      </c>
      <c r="L2754" s="9">
        <f t="shared" si="169"/>
        <v>40855.765092592592</v>
      </c>
      <c r="M2754" t="b">
        <v>0</v>
      </c>
      <c r="N2754">
        <v>14</v>
      </c>
      <c r="O2754" t="b">
        <v>0</v>
      </c>
      <c r="P2754" t="s">
        <v>8303</v>
      </c>
      <c r="Q2754" t="s">
        <v>8321</v>
      </c>
      <c r="R2754" t="s">
        <v>8357</v>
      </c>
      <c r="S2754" s="5">
        <f t="shared" si="170"/>
        <v>11.458333333333332</v>
      </c>
      <c r="T2754" s="4">
        <f t="shared" si="171"/>
        <v>39.285714285714285</v>
      </c>
    </row>
    <row r="2755" spans="1:20" ht="45" x14ac:dyDescent="0.25">
      <c r="A2755" s="3">
        <v>2753</v>
      </c>
      <c r="B2755" s="1" t="s">
        <v>2753</v>
      </c>
      <c r="C2755" s="1" t="s">
        <v>6862</v>
      </c>
      <c r="D2755">
        <v>2000</v>
      </c>
      <c r="E275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s="9">
        <f t="shared" ref="K2755:K2818" si="172">(((I2755/60)/60)/24)+DATE(1970,1,1)</f>
        <v>41147.900729166664</v>
      </c>
      <c r="L2755" s="9">
        <f t="shared" ref="L2755:L2818" si="173">(((J2755/60)/60)/24)+DATE(1970,1,1)</f>
        <v>41117.900729166664</v>
      </c>
      <c r="M2755" t="b">
        <v>0</v>
      </c>
      <c r="N2755">
        <v>8</v>
      </c>
      <c r="O2755" t="b">
        <v>0</v>
      </c>
      <c r="P2755" t="s">
        <v>8303</v>
      </c>
      <c r="Q2755" t="s">
        <v>8321</v>
      </c>
      <c r="R2755" t="s">
        <v>8357</v>
      </c>
      <c r="S2755" s="5">
        <f t="shared" ref="S2755:S2818" si="174">+(E2755/D2755)*100</f>
        <v>19</v>
      </c>
      <c r="T2755" s="4">
        <f t="shared" ref="T2755:T2818" si="175">+E2755/N2755</f>
        <v>47.5</v>
      </c>
    </row>
    <row r="2756" spans="1:20" ht="45" x14ac:dyDescent="0.25">
      <c r="A2756" s="3">
        <v>2754</v>
      </c>
      <c r="B2756" s="1" t="s">
        <v>2754</v>
      </c>
      <c r="C2756" s="1" t="s">
        <v>6863</v>
      </c>
      <c r="D2756">
        <v>10000</v>
      </c>
      <c r="E275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s="9">
        <f t="shared" si="172"/>
        <v>41893.636006944449</v>
      </c>
      <c r="L2756" s="9">
        <f t="shared" si="173"/>
        <v>41863.636006944449</v>
      </c>
      <c r="M2756" t="b">
        <v>0</v>
      </c>
      <c r="N2756">
        <v>0</v>
      </c>
      <c r="O2756" t="b">
        <v>0</v>
      </c>
      <c r="P2756" t="s">
        <v>8303</v>
      </c>
      <c r="Q2756" t="s">
        <v>8321</v>
      </c>
      <c r="R2756" t="s">
        <v>8357</v>
      </c>
      <c r="S2756" s="5">
        <f t="shared" si="174"/>
        <v>0</v>
      </c>
      <c r="T2756" s="4" t="e">
        <f t="shared" si="175"/>
        <v>#DIV/0!</v>
      </c>
    </row>
    <row r="2757" spans="1:20" ht="45" x14ac:dyDescent="0.25">
      <c r="A2757" s="3">
        <v>2755</v>
      </c>
      <c r="B2757" s="1" t="s">
        <v>2755</v>
      </c>
      <c r="C2757" s="1" t="s">
        <v>6864</v>
      </c>
      <c r="D2757">
        <v>500</v>
      </c>
      <c r="E275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s="9">
        <f t="shared" si="172"/>
        <v>42102.790821759263</v>
      </c>
      <c r="L2757" s="9">
        <f t="shared" si="173"/>
        <v>42072.790821759263</v>
      </c>
      <c r="M2757" t="b">
        <v>0</v>
      </c>
      <c r="N2757">
        <v>15</v>
      </c>
      <c r="O2757" t="b">
        <v>0</v>
      </c>
      <c r="P2757" t="s">
        <v>8303</v>
      </c>
      <c r="Q2757" t="s">
        <v>8321</v>
      </c>
      <c r="R2757" t="s">
        <v>8357</v>
      </c>
      <c r="S2757" s="5">
        <f t="shared" si="174"/>
        <v>52</v>
      </c>
      <c r="T2757" s="4">
        <f t="shared" si="175"/>
        <v>17.333333333333332</v>
      </c>
    </row>
    <row r="2758" spans="1:20" ht="45" x14ac:dyDescent="0.25">
      <c r="A2758" s="3">
        <v>2756</v>
      </c>
      <c r="B2758" s="1" t="s">
        <v>2756</v>
      </c>
      <c r="C2758" s="1" t="s">
        <v>6865</v>
      </c>
      <c r="D2758">
        <v>10000</v>
      </c>
      <c r="E275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s="9">
        <f t="shared" si="172"/>
        <v>41650.90047453704</v>
      </c>
      <c r="L2758" s="9">
        <f t="shared" si="173"/>
        <v>41620.90047453704</v>
      </c>
      <c r="M2758" t="b">
        <v>0</v>
      </c>
      <c r="N2758">
        <v>33</v>
      </c>
      <c r="O2758" t="b">
        <v>0</v>
      </c>
      <c r="P2758" t="s">
        <v>8303</v>
      </c>
      <c r="Q2758" t="s">
        <v>8321</v>
      </c>
      <c r="R2758" t="s">
        <v>8357</v>
      </c>
      <c r="S2758" s="5">
        <f t="shared" si="174"/>
        <v>10.48</v>
      </c>
      <c r="T2758" s="4">
        <f t="shared" si="175"/>
        <v>31.757575757575758</v>
      </c>
    </row>
    <row r="2759" spans="1:20" ht="30" x14ac:dyDescent="0.25">
      <c r="A2759" s="3">
        <v>2757</v>
      </c>
      <c r="B2759" s="1" t="s">
        <v>2757</v>
      </c>
      <c r="C2759" s="1" t="s">
        <v>6866</v>
      </c>
      <c r="D2759">
        <v>1500</v>
      </c>
      <c r="E2759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s="9">
        <f t="shared" si="172"/>
        <v>42588.65662037037</v>
      </c>
      <c r="L2759" s="9">
        <f t="shared" si="173"/>
        <v>42573.65662037037</v>
      </c>
      <c r="M2759" t="b">
        <v>0</v>
      </c>
      <c r="N2759">
        <v>2</v>
      </c>
      <c r="O2759" t="b">
        <v>0</v>
      </c>
      <c r="P2759" t="s">
        <v>8303</v>
      </c>
      <c r="Q2759" t="s">
        <v>8321</v>
      </c>
      <c r="R2759" t="s">
        <v>8357</v>
      </c>
      <c r="S2759" s="5">
        <f t="shared" si="174"/>
        <v>0.66666666666666674</v>
      </c>
      <c r="T2759" s="4">
        <f t="shared" si="175"/>
        <v>5</v>
      </c>
    </row>
    <row r="2760" spans="1:20" ht="60" x14ac:dyDescent="0.25">
      <c r="A2760" s="3">
        <v>2758</v>
      </c>
      <c r="B2760" s="1" t="s">
        <v>2758</v>
      </c>
      <c r="C2760" s="1" t="s">
        <v>6867</v>
      </c>
      <c r="D2760">
        <v>2000</v>
      </c>
      <c r="E2760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s="9">
        <f t="shared" si="172"/>
        <v>42653.441932870366</v>
      </c>
      <c r="L2760" s="9">
        <f t="shared" si="173"/>
        <v>42639.441932870366</v>
      </c>
      <c r="M2760" t="b">
        <v>0</v>
      </c>
      <c r="N2760">
        <v>6</v>
      </c>
      <c r="O2760" t="b">
        <v>0</v>
      </c>
      <c r="P2760" t="s">
        <v>8303</v>
      </c>
      <c r="Q2760" t="s">
        <v>8321</v>
      </c>
      <c r="R2760" t="s">
        <v>8357</v>
      </c>
      <c r="S2760" s="5">
        <f t="shared" si="174"/>
        <v>11.700000000000001</v>
      </c>
      <c r="T2760" s="4">
        <f t="shared" si="175"/>
        <v>39</v>
      </c>
    </row>
    <row r="2761" spans="1:20" ht="60" x14ac:dyDescent="0.25">
      <c r="A2761" s="3">
        <v>2759</v>
      </c>
      <c r="B2761" s="1" t="s">
        <v>2759</v>
      </c>
      <c r="C2761" s="1" t="s">
        <v>6868</v>
      </c>
      <c r="D2761">
        <v>1000</v>
      </c>
      <c r="E2761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s="9">
        <f t="shared" si="172"/>
        <v>42567.36650462963</v>
      </c>
      <c r="L2761" s="9">
        <f t="shared" si="173"/>
        <v>42524.36650462963</v>
      </c>
      <c r="M2761" t="b">
        <v>0</v>
      </c>
      <c r="N2761">
        <v>2</v>
      </c>
      <c r="O2761" t="b">
        <v>0</v>
      </c>
      <c r="P2761" t="s">
        <v>8303</v>
      </c>
      <c r="Q2761" t="s">
        <v>8321</v>
      </c>
      <c r="R2761" t="s">
        <v>8357</v>
      </c>
      <c r="S2761" s="5">
        <f t="shared" si="174"/>
        <v>10.5</v>
      </c>
      <c r="T2761" s="4">
        <f t="shared" si="175"/>
        <v>52.5</v>
      </c>
    </row>
    <row r="2762" spans="1:20" ht="60" x14ac:dyDescent="0.25">
      <c r="A2762" s="3">
        <v>2760</v>
      </c>
      <c r="B2762" s="1" t="s">
        <v>2760</v>
      </c>
      <c r="C2762" s="1" t="s">
        <v>6869</v>
      </c>
      <c r="D2762">
        <v>5000</v>
      </c>
      <c r="E2762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s="9">
        <f t="shared" si="172"/>
        <v>41445.461319444446</v>
      </c>
      <c r="L2762" s="9">
        <f t="shared" si="173"/>
        <v>41415.461319444446</v>
      </c>
      <c r="M2762" t="b">
        <v>0</v>
      </c>
      <c r="N2762">
        <v>0</v>
      </c>
      <c r="O2762" t="b">
        <v>0</v>
      </c>
      <c r="P2762" t="s">
        <v>8303</v>
      </c>
      <c r="Q2762" t="s">
        <v>8321</v>
      </c>
      <c r="R2762" t="s">
        <v>8357</v>
      </c>
      <c r="S2762" s="5">
        <f t="shared" si="174"/>
        <v>0</v>
      </c>
      <c r="T2762" s="4" t="e">
        <f t="shared" si="175"/>
        <v>#DIV/0!</v>
      </c>
    </row>
    <row r="2763" spans="1:20" ht="30" x14ac:dyDescent="0.25">
      <c r="A2763" s="3">
        <v>2761</v>
      </c>
      <c r="B2763" s="1" t="s">
        <v>2761</v>
      </c>
      <c r="C2763" s="1" t="s">
        <v>6870</v>
      </c>
      <c r="D2763">
        <v>5000</v>
      </c>
      <c r="E2763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s="9">
        <f t="shared" si="172"/>
        <v>41277.063576388886</v>
      </c>
      <c r="L2763" s="9">
        <f t="shared" si="173"/>
        <v>41247.063576388886</v>
      </c>
      <c r="M2763" t="b">
        <v>0</v>
      </c>
      <c r="N2763">
        <v>4</v>
      </c>
      <c r="O2763" t="b">
        <v>0</v>
      </c>
      <c r="P2763" t="s">
        <v>8303</v>
      </c>
      <c r="Q2763" t="s">
        <v>8321</v>
      </c>
      <c r="R2763" t="s">
        <v>8357</v>
      </c>
      <c r="S2763" s="5">
        <f t="shared" si="174"/>
        <v>0.72</v>
      </c>
      <c r="T2763" s="4">
        <f t="shared" si="175"/>
        <v>9</v>
      </c>
    </row>
    <row r="2764" spans="1:20" ht="45" x14ac:dyDescent="0.25">
      <c r="A2764" s="3">
        <v>2762</v>
      </c>
      <c r="B2764" s="1" t="s">
        <v>2762</v>
      </c>
      <c r="C2764" s="1" t="s">
        <v>6871</v>
      </c>
      <c r="D2764">
        <v>3250</v>
      </c>
      <c r="E276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s="9">
        <f t="shared" si="172"/>
        <v>40986.995312500003</v>
      </c>
      <c r="L2764" s="9">
        <f t="shared" si="173"/>
        <v>40927.036979166667</v>
      </c>
      <c r="M2764" t="b">
        <v>0</v>
      </c>
      <c r="N2764">
        <v>1</v>
      </c>
      <c r="O2764" t="b">
        <v>0</v>
      </c>
      <c r="P2764" t="s">
        <v>8303</v>
      </c>
      <c r="Q2764" t="s">
        <v>8321</v>
      </c>
      <c r="R2764" t="s">
        <v>8357</v>
      </c>
      <c r="S2764" s="5">
        <f t="shared" si="174"/>
        <v>0.76923076923076927</v>
      </c>
      <c r="T2764" s="4">
        <f t="shared" si="175"/>
        <v>25</v>
      </c>
    </row>
    <row r="2765" spans="1:20" ht="30" x14ac:dyDescent="0.25">
      <c r="A2765" s="3">
        <v>2763</v>
      </c>
      <c r="B2765" s="1" t="s">
        <v>2763</v>
      </c>
      <c r="C2765" s="1" t="s">
        <v>6872</v>
      </c>
      <c r="D2765">
        <v>39400</v>
      </c>
      <c r="E276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s="9">
        <f t="shared" si="172"/>
        <v>41418.579675925925</v>
      </c>
      <c r="L2765" s="9">
        <f t="shared" si="173"/>
        <v>41373.579675925925</v>
      </c>
      <c r="M2765" t="b">
        <v>0</v>
      </c>
      <c r="N2765">
        <v>3</v>
      </c>
      <c r="O2765" t="b">
        <v>0</v>
      </c>
      <c r="P2765" t="s">
        <v>8303</v>
      </c>
      <c r="Q2765" t="s">
        <v>8321</v>
      </c>
      <c r="R2765" t="s">
        <v>8357</v>
      </c>
      <c r="S2765" s="5">
        <f t="shared" si="174"/>
        <v>0.22842639593908631</v>
      </c>
      <c r="T2765" s="4">
        <f t="shared" si="175"/>
        <v>30</v>
      </c>
    </row>
    <row r="2766" spans="1:20" ht="60" x14ac:dyDescent="0.25">
      <c r="A2766" s="3">
        <v>2764</v>
      </c>
      <c r="B2766" s="1" t="s">
        <v>2764</v>
      </c>
      <c r="C2766" s="1" t="s">
        <v>6873</v>
      </c>
      <c r="D2766">
        <v>4000</v>
      </c>
      <c r="E276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s="9">
        <f t="shared" si="172"/>
        <v>41059.791666666664</v>
      </c>
      <c r="L2766" s="9">
        <f t="shared" si="173"/>
        <v>41030.292025462964</v>
      </c>
      <c r="M2766" t="b">
        <v>0</v>
      </c>
      <c r="N2766">
        <v>4</v>
      </c>
      <c r="O2766" t="b">
        <v>0</v>
      </c>
      <c r="P2766" t="s">
        <v>8303</v>
      </c>
      <c r="Q2766" t="s">
        <v>8321</v>
      </c>
      <c r="R2766" t="s">
        <v>8357</v>
      </c>
      <c r="S2766" s="5">
        <f t="shared" si="174"/>
        <v>1.125</v>
      </c>
      <c r="T2766" s="4">
        <f t="shared" si="175"/>
        <v>11.25</v>
      </c>
    </row>
    <row r="2767" spans="1:20" ht="45" x14ac:dyDescent="0.25">
      <c r="A2767" s="3">
        <v>2765</v>
      </c>
      <c r="B2767" s="1" t="s">
        <v>2765</v>
      </c>
      <c r="C2767" s="1" t="s">
        <v>6874</v>
      </c>
      <c r="D2767">
        <v>4000</v>
      </c>
      <c r="E276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s="9">
        <f t="shared" si="172"/>
        <v>41210.579027777778</v>
      </c>
      <c r="L2767" s="9">
        <f t="shared" si="173"/>
        <v>41194.579027777778</v>
      </c>
      <c r="M2767" t="b">
        <v>0</v>
      </c>
      <c r="N2767">
        <v>0</v>
      </c>
      <c r="O2767" t="b">
        <v>0</v>
      </c>
      <c r="P2767" t="s">
        <v>8303</v>
      </c>
      <c r="Q2767" t="s">
        <v>8321</v>
      </c>
      <c r="R2767" t="s">
        <v>8357</v>
      </c>
      <c r="S2767" s="5">
        <f t="shared" si="174"/>
        <v>0</v>
      </c>
      <c r="T2767" s="4" t="e">
        <f t="shared" si="175"/>
        <v>#DIV/0!</v>
      </c>
    </row>
    <row r="2768" spans="1:20" ht="60" x14ac:dyDescent="0.25">
      <c r="A2768" s="3">
        <v>2766</v>
      </c>
      <c r="B2768" s="1" t="s">
        <v>2766</v>
      </c>
      <c r="C2768" s="1" t="s">
        <v>6875</v>
      </c>
      <c r="D2768">
        <v>5000</v>
      </c>
      <c r="E276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s="9">
        <f t="shared" si="172"/>
        <v>40766.668032407404</v>
      </c>
      <c r="L2768" s="9">
        <f t="shared" si="173"/>
        <v>40736.668032407404</v>
      </c>
      <c r="M2768" t="b">
        <v>0</v>
      </c>
      <c r="N2768">
        <v>4</v>
      </c>
      <c r="O2768" t="b">
        <v>0</v>
      </c>
      <c r="P2768" t="s">
        <v>8303</v>
      </c>
      <c r="Q2768" t="s">
        <v>8321</v>
      </c>
      <c r="R2768" t="s">
        <v>8357</v>
      </c>
      <c r="S2768" s="5">
        <f t="shared" si="174"/>
        <v>2</v>
      </c>
      <c r="T2768" s="4">
        <f t="shared" si="175"/>
        <v>25</v>
      </c>
    </row>
    <row r="2769" spans="1:20" ht="45" x14ac:dyDescent="0.25">
      <c r="A2769" s="3">
        <v>2767</v>
      </c>
      <c r="B2769" s="1" t="s">
        <v>2767</v>
      </c>
      <c r="C2769" s="1" t="s">
        <v>6876</v>
      </c>
      <c r="D2769">
        <v>4000</v>
      </c>
      <c r="E2769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s="9">
        <f t="shared" si="172"/>
        <v>42232.958912037036</v>
      </c>
      <c r="L2769" s="9">
        <f t="shared" si="173"/>
        <v>42172.958912037036</v>
      </c>
      <c r="M2769" t="b">
        <v>0</v>
      </c>
      <c r="N2769">
        <v>3</v>
      </c>
      <c r="O2769" t="b">
        <v>0</v>
      </c>
      <c r="P2769" t="s">
        <v>8303</v>
      </c>
      <c r="Q2769" t="s">
        <v>8321</v>
      </c>
      <c r="R2769" t="s">
        <v>8357</v>
      </c>
      <c r="S2769" s="5">
        <f t="shared" si="174"/>
        <v>0.85000000000000009</v>
      </c>
      <c r="T2769" s="4">
        <f t="shared" si="175"/>
        <v>11.333333333333334</v>
      </c>
    </row>
    <row r="2770" spans="1:20" ht="45" x14ac:dyDescent="0.25">
      <c r="A2770" s="3">
        <v>2768</v>
      </c>
      <c r="B2770" s="1" t="s">
        <v>2768</v>
      </c>
      <c r="C2770" s="1" t="s">
        <v>6877</v>
      </c>
      <c r="D2770">
        <v>7000</v>
      </c>
      <c r="E2770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s="9">
        <f t="shared" si="172"/>
        <v>40997.573182870372</v>
      </c>
      <c r="L2770" s="9">
        <f t="shared" si="173"/>
        <v>40967.614849537036</v>
      </c>
      <c r="M2770" t="b">
        <v>0</v>
      </c>
      <c r="N2770">
        <v>34</v>
      </c>
      <c r="O2770" t="b">
        <v>0</v>
      </c>
      <c r="P2770" t="s">
        <v>8303</v>
      </c>
      <c r="Q2770" t="s">
        <v>8321</v>
      </c>
      <c r="R2770" t="s">
        <v>8357</v>
      </c>
      <c r="S2770" s="5">
        <f t="shared" si="174"/>
        <v>14.314285714285715</v>
      </c>
      <c r="T2770" s="4">
        <f t="shared" si="175"/>
        <v>29.470588235294116</v>
      </c>
    </row>
    <row r="2771" spans="1:20" ht="45" x14ac:dyDescent="0.25">
      <c r="A2771" s="3">
        <v>2769</v>
      </c>
      <c r="B2771" s="1" t="s">
        <v>2769</v>
      </c>
      <c r="C2771" s="1" t="s">
        <v>6878</v>
      </c>
      <c r="D2771">
        <v>800</v>
      </c>
      <c r="E2771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s="9">
        <f t="shared" si="172"/>
        <v>41795.826273148145</v>
      </c>
      <c r="L2771" s="9">
        <f t="shared" si="173"/>
        <v>41745.826273148145</v>
      </c>
      <c r="M2771" t="b">
        <v>0</v>
      </c>
      <c r="N2771">
        <v>2</v>
      </c>
      <c r="O2771" t="b">
        <v>0</v>
      </c>
      <c r="P2771" t="s">
        <v>8303</v>
      </c>
      <c r="Q2771" t="s">
        <v>8321</v>
      </c>
      <c r="R2771" t="s">
        <v>8357</v>
      </c>
      <c r="S2771" s="5">
        <f t="shared" si="174"/>
        <v>0.25</v>
      </c>
      <c r="T2771" s="4">
        <f t="shared" si="175"/>
        <v>1</v>
      </c>
    </row>
    <row r="2772" spans="1:20" ht="60" x14ac:dyDescent="0.25">
      <c r="A2772" s="3">
        <v>2770</v>
      </c>
      <c r="B2772" s="1" t="s">
        <v>2770</v>
      </c>
      <c r="C2772" s="1" t="s">
        <v>6879</v>
      </c>
      <c r="D2772">
        <v>20000</v>
      </c>
      <c r="E2772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s="9">
        <f t="shared" si="172"/>
        <v>41716.663541666669</v>
      </c>
      <c r="L2772" s="9">
        <f t="shared" si="173"/>
        <v>41686.705208333333</v>
      </c>
      <c r="M2772" t="b">
        <v>0</v>
      </c>
      <c r="N2772">
        <v>33</v>
      </c>
      <c r="O2772" t="b">
        <v>0</v>
      </c>
      <c r="P2772" t="s">
        <v>8303</v>
      </c>
      <c r="Q2772" t="s">
        <v>8321</v>
      </c>
      <c r="R2772" t="s">
        <v>8357</v>
      </c>
      <c r="S2772" s="5">
        <f t="shared" si="174"/>
        <v>10.411249999999999</v>
      </c>
      <c r="T2772" s="4">
        <f t="shared" si="175"/>
        <v>63.098484848484851</v>
      </c>
    </row>
    <row r="2773" spans="1:20" ht="60" x14ac:dyDescent="0.25">
      <c r="A2773" s="3">
        <v>2771</v>
      </c>
      <c r="B2773" s="1" t="s">
        <v>2771</v>
      </c>
      <c r="C2773" s="1" t="s">
        <v>6880</v>
      </c>
      <c r="D2773">
        <v>19980</v>
      </c>
      <c r="E2773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s="9">
        <f t="shared" si="172"/>
        <v>41306.708333333336</v>
      </c>
      <c r="L2773" s="9">
        <f t="shared" si="173"/>
        <v>41257.531712962962</v>
      </c>
      <c r="M2773" t="b">
        <v>0</v>
      </c>
      <c r="N2773">
        <v>0</v>
      </c>
      <c r="O2773" t="b">
        <v>0</v>
      </c>
      <c r="P2773" t="s">
        <v>8303</v>
      </c>
      <c r="Q2773" t="s">
        <v>8321</v>
      </c>
      <c r="R2773" t="s">
        <v>8357</v>
      </c>
      <c r="S2773" s="5">
        <f t="shared" si="174"/>
        <v>0</v>
      </c>
      <c r="T2773" s="4" t="e">
        <f t="shared" si="175"/>
        <v>#DIV/0!</v>
      </c>
    </row>
    <row r="2774" spans="1:20" ht="45" x14ac:dyDescent="0.25">
      <c r="A2774" s="3">
        <v>2772</v>
      </c>
      <c r="B2774" s="1" t="s">
        <v>2772</v>
      </c>
      <c r="C2774" s="1" t="s">
        <v>6881</v>
      </c>
      <c r="D2774">
        <v>8000</v>
      </c>
      <c r="E277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s="9">
        <f t="shared" si="172"/>
        <v>41552.869143518517</v>
      </c>
      <c r="L2774" s="9">
        <f t="shared" si="173"/>
        <v>41537.869143518517</v>
      </c>
      <c r="M2774" t="b">
        <v>0</v>
      </c>
      <c r="N2774">
        <v>0</v>
      </c>
      <c r="O2774" t="b">
        <v>0</v>
      </c>
      <c r="P2774" t="s">
        <v>8303</v>
      </c>
      <c r="Q2774" t="s">
        <v>8321</v>
      </c>
      <c r="R2774" t="s">
        <v>8357</v>
      </c>
      <c r="S2774" s="5">
        <f t="shared" si="174"/>
        <v>0</v>
      </c>
      <c r="T2774" s="4" t="e">
        <f t="shared" si="175"/>
        <v>#DIV/0!</v>
      </c>
    </row>
    <row r="2775" spans="1:20" ht="45" x14ac:dyDescent="0.25">
      <c r="A2775" s="3">
        <v>2773</v>
      </c>
      <c r="B2775" s="1" t="s">
        <v>2773</v>
      </c>
      <c r="C2775" s="1" t="s">
        <v>6882</v>
      </c>
      <c r="D2775">
        <v>530</v>
      </c>
      <c r="E277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s="9">
        <f t="shared" si="172"/>
        <v>42484.86482638889</v>
      </c>
      <c r="L2775" s="9">
        <f t="shared" si="173"/>
        <v>42474.86482638889</v>
      </c>
      <c r="M2775" t="b">
        <v>0</v>
      </c>
      <c r="N2775">
        <v>1</v>
      </c>
      <c r="O2775" t="b">
        <v>0</v>
      </c>
      <c r="P2775" t="s">
        <v>8303</v>
      </c>
      <c r="Q2775" t="s">
        <v>8321</v>
      </c>
      <c r="R2775" t="s">
        <v>8357</v>
      </c>
      <c r="S2775" s="5">
        <f t="shared" si="174"/>
        <v>0.18867924528301888</v>
      </c>
      <c r="T2775" s="4">
        <f t="shared" si="175"/>
        <v>1</v>
      </c>
    </row>
    <row r="2776" spans="1:20" ht="60" x14ac:dyDescent="0.25">
      <c r="A2776" s="3">
        <v>2774</v>
      </c>
      <c r="B2776" s="1" t="s">
        <v>2774</v>
      </c>
      <c r="C2776" s="1" t="s">
        <v>6883</v>
      </c>
      <c r="D2776">
        <v>4000</v>
      </c>
      <c r="E277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s="9">
        <f t="shared" si="172"/>
        <v>41341.126481481479</v>
      </c>
      <c r="L2776" s="9">
        <f t="shared" si="173"/>
        <v>41311.126481481479</v>
      </c>
      <c r="M2776" t="b">
        <v>0</v>
      </c>
      <c r="N2776">
        <v>13</v>
      </c>
      <c r="O2776" t="b">
        <v>0</v>
      </c>
      <c r="P2776" t="s">
        <v>8303</v>
      </c>
      <c r="Q2776" t="s">
        <v>8321</v>
      </c>
      <c r="R2776" t="s">
        <v>8357</v>
      </c>
      <c r="S2776" s="5">
        <f t="shared" si="174"/>
        <v>14.249999999999998</v>
      </c>
      <c r="T2776" s="4">
        <f t="shared" si="175"/>
        <v>43.846153846153847</v>
      </c>
    </row>
    <row r="2777" spans="1:20" ht="45" x14ac:dyDescent="0.25">
      <c r="A2777" s="3">
        <v>2775</v>
      </c>
      <c r="B2777" s="1" t="s">
        <v>2775</v>
      </c>
      <c r="C2777" s="1" t="s">
        <v>6884</v>
      </c>
      <c r="D2777">
        <v>5000</v>
      </c>
      <c r="E277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s="9">
        <f t="shared" si="172"/>
        <v>40893.013356481482</v>
      </c>
      <c r="L2777" s="9">
        <f t="shared" si="173"/>
        <v>40863.013356481482</v>
      </c>
      <c r="M2777" t="b">
        <v>0</v>
      </c>
      <c r="N2777">
        <v>2</v>
      </c>
      <c r="O2777" t="b">
        <v>0</v>
      </c>
      <c r="P2777" t="s">
        <v>8303</v>
      </c>
      <c r="Q2777" t="s">
        <v>8321</v>
      </c>
      <c r="R2777" t="s">
        <v>8357</v>
      </c>
      <c r="S2777" s="5">
        <f t="shared" si="174"/>
        <v>3</v>
      </c>
      <c r="T2777" s="4">
        <f t="shared" si="175"/>
        <v>75</v>
      </c>
    </row>
    <row r="2778" spans="1:20" ht="60" x14ac:dyDescent="0.25">
      <c r="A2778" s="3">
        <v>2776</v>
      </c>
      <c r="B2778" s="1" t="s">
        <v>2776</v>
      </c>
      <c r="C2778" s="1" t="s">
        <v>6885</v>
      </c>
      <c r="D2778">
        <v>21000</v>
      </c>
      <c r="E277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s="9">
        <f t="shared" si="172"/>
        <v>42167.297175925924</v>
      </c>
      <c r="L2778" s="9">
        <f t="shared" si="173"/>
        <v>42136.297175925924</v>
      </c>
      <c r="M2778" t="b">
        <v>0</v>
      </c>
      <c r="N2778">
        <v>36</v>
      </c>
      <c r="O2778" t="b">
        <v>0</v>
      </c>
      <c r="P2778" t="s">
        <v>8303</v>
      </c>
      <c r="Q2778" t="s">
        <v>8321</v>
      </c>
      <c r="R2778" t="s">
        <v>8357</v>
      </c>
      <c r="S2778" s="5">
        <f t="shared" si="174"/>
        <v>7.8809523809523814</v>
      </c>
      <c r="T2778" s="4">
        <f t="shared" si="175"/>
        <v>45.972222222222221</v>
      </c>
    </row>
    <row r="2779" spans="1:20" ht="60" x14ac:dyDescent="0.25">
      <c r="A2779" s="3">
        <v>2777</v>
      </c>
      <c r="B2779" s="1" t="s">
        <v>2777</v>
      </c>
      <c r="C2779" s="1" t="s">
        <v>6886</v>
      </c>
      <c r="D2779">
        <v>3000</v>
      </c>
      <c r="E2779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s="9">
        <f t="shared" si="172"/>
        <v>42202.669027777782</v>
      </c>
      <c r="L2779" s="9">
        <f t="shared" si="173"/>
        <v>42172.669027777782</v>
      </c>
      <c r="M2779" t="b">
        <v>0</v>
      </c>
      <c r="N2779">
        <v>1</v>
      </c>
      <c r="O2779" t="b">
        <v>0</v>
      </c>
      <c r="P2779" t="s">
        <v>8303</v>
      </c>
      <c r="Q2779" t="s">
        <v>8321</v>
      </c>
      <c r="R2779" t="s">
        <v>8357</v>
      </c>
      <c r="S2779" s="5">
        <f t="shared" si="174"/>
        <v>0.33333333333333337</v>
      </c>
      <c r="T2779" s="4">
        <f t="shared" si="175"/>
        <v>10</v>
      </c>
    </row>
    <row r="2780" spans="1:20" ht="60" x14ac:dyDescent="0.25">
      <c r="A2780" s="3">
        <v>2778</v>
      </c>
      <c r="B2780" s="1" t="s">
        <v>2778</v>
      </c>
      <c r="C2780" s="1" t="s">
        <v>6887</v>
      </c>
      <c r="D2780">
        <v>5500</v>
      </c>
      <c r="E2780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s="9">
        <f t="shared" si="172"/>
        <v>41876.978078703702</v>
      </c>
      <c r="L2780" s="9">
        <f t="shared" si="173"/>
        <v>41846.978078703702</v>
      </c>
      <c r="M2780" t="b">
        <v>0</v>
      </c>
      <c r="N2780">
        <v>15</v>
      </c>
      <c r="O2780" t="b">
        <v>0</v>
      </c>
      <c r="P2780" t="s">
        <v>8303</v>
      </c>
      <c r="Q2780" t="s">
        <v>8321</v>
      </c>
      <c r="R2780" t="s">
        <v>8357</v>
      </c>
      <c r="S2780" s="5">
        <f t="shared" si="174"/>
        <v>25.545454545454543</v>
      </c>
      <c r="T2780" s="4">
        <f t="shared" si="175"/>
        <v>93.666666666666671</v>
      </c>
    </row>
    <row r="2781" spans="1:20" ht="45" x14ac:dyDescent="0.25">
      <c r="A2781" s="3">
        <v>2779</v>
      </c>
      <c r="B2781" s="1" t="s">
        <v>2779</v>
      </c>
      <c r="C2781" s="1" t="s">
        <v>6888</v>
      </c>
      <c r="D2781">
        <v>2500</v>
      </c>
      <c r="E2781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s="9">
        <f t="shared" si="172"/>
        <v>42330.627557870372</v>
      </c>
      <c r="L2781" s="9">
        <f t="shared" si="173"/>
        <v>42300.585891203707</v>
      </c>
      <c r="M2781" t="b">
        <v>0</v>
      </c>
      <c r="N2781">
        <v>1</v>
      </c>
      <c r="O2781" t="b">
        <v>0</v>
      </c>
      <c r="P2781" t="s">
        <v>8303</v>
      </c>
      <c r="Q2781" t="s">
        <v>8321</v>
      </c>
      <c r="R2781" t="s">
        <v>8357</v>
      </c>
      <c r="S2781" s="5">
        <f t="shared" si="174"/>
        <v>2.12</v>
      </c>
      <c r="T2781" s="4">
        <f t="shared" si="175"/>
        <v>53</v>
      </c>
    </row>
    <row r="2782" spans="1:20" ht="45" x14ac:dyDescent="0.25">
      <c r="A2782" s="3">
        <v>2780</v>
      </c>
      <c r="B2782" s="1" t="s">
        <v>2780</v>
      </c>
      <c r="C2782" s="1" t="s">
        <v>6889</v>
      </c>
      <c r="D2782">
        <v>100000</v>
      </c>
      <c r="E2782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s="9">
        <f t="shared" si="172"/>
        <v>42804.447777777779</v>
      </c>
      <c r="L2782" s="9">
        <f t="shared" si="173"/>
        <v>42774.447777777779</v>
      </c>
      <c r="M2782" t="b">
        <v>0</v>
      </c>
      <c r="N2782">
        <v>0</v>
      </c>
      <c r="O2782" t="b">
        <v>0</v>
      </c>
      <c r="P2782" t="s">
        <v>8303</v>
      </c>
      <c r="Q2782" t="s">
        <v>8321</v>
      </c>
      <c r="R2782" t="s">
        <v>8357</v>
      </c>
      <c r="S2782" s="5">
        <f t="shared" si="174"/>
        <v>0</v>
      </c>
      <c r="T2782" s="4" t="e">
        <f t="shared" si="175"/>
        <v>#DIV/0!</v>
      </c>
    </row>
    <row r="2783" spans="1:20" ht="45" x14ac:dyDescent="0.25">
      <c r="A2783" s="3">
        <v>2781</v>
      </c>
      <c r="B2783" s="1" t="s">
        <v>2781</v>
      </c>
      <c r="C2783" s="1" t="s">
        <v>6890</v>
      </c>
      <c r="D2783">
        <v>1250</v>
      </c>
      <c r="E2783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s="9">
        <f t="shared" si="172"/>
        <v>42047.291666666672</v>
      </c>
      <c r="L2783" s="9">
        <f t="shared" si="173"/>
        <v>42018.94159722222</v>
      </c>
      <c r="M2783" t="b">
        <v>0</v>
      </c>
      <c r="N2783">
        <v>28</v>
      </c>
      <c r="O2783" t="b">
        <v>1</v>
      </c>
      <c r="P2783" t="s">
        <v>8270</v>
      </c>
      <c r="Q2783" t="s">
        <v>8316</v>
      </c>
      <c r="R2783" t="s">
        <v>8317</v>
      </c>
      <c r="S2783" s="5">
        <f t="shared" si="174"/>
        <v>105.28</v>
      </c>
      <c r="T2783" s="4">
        <f t="shared" si="175"/>
        <v>47</v>
      </c>
    </row>
    <row r="2784" spans="1:20" ht="45" x14ac:dyDescent="0.25">
      <c r="A2784" s="3">
        <v>2782</v>
      </c>
      <c r="B2784" s="1" t="s">
        <v>2782</v>
      </c>
      <c r="C2784" s="1" t="s">
        <v>6891</v>
      </c>
      <c r="D2784">
        <v>1000</v>
      </c>
      <c r="E278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s="9">
        <f t="shared" si="172"/>
        <v>42052.207638888889</v>
      </c>
      <c r="L2784" s="9">
        <f t="shared" si="173"/>
        <v>42026.924976851849</v>
      </c>
      <c r="M2784" t="b">
        <v>0</v>
      </c>
      <c r="N2784">
        <v>18</v>
      </c>
      <c r="O2784" t="b">
        <v>1</v>
      </c>
      <c r="P2784" t="s">
        <v>8270</v>
      </c>
      <c r="Q2784" t="s">
        <v>8316</v>
      </c>
      <c r="R2784" t="s">
        <v>8317</v>
      </c>
      <c r="S2784" s="5">
        <f t="shared" si="174"/>
        <v>120</v>
      </c>
      <c r="T2784" s="4">
        <f t="shared" si="175"/>
        <v>66.666666666666671</v>
      </c>
    </row>
    <row r="2785" spans="1:20" ht="60" x14ac:dyDescent="0.25">
      <c r="A2785" s="3">
        <v>2783</v>
      </c>
      <c r="B2785" s="1" t="s">
        <v>2783</v>
      </c>
      <c r="C2785" s="1" t="s">
        <v>6892</v>
      </c>
      <c r="D2785">
        <v>1000</v>
      </c>
      <c r="E278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s="9">
        <f t="shared" si="172"/>
        <v>42117.535254629634</v>
      </c>
      <c r="L2785" s="9">
        <f t="shared" si="173"/>
        <v>42103.535254629634</v>
      </c>
      <c r="M2785" t="b">
        <v>0</v>
      </c>
      <c r="N2785">
        <v>61</v>
      </c>
      <c r="O2785" t="b">
        <v>1</v>
      </c>
      <c r="P2785" t="s">
        <v>8270</v>
      </c>
      <c r="Q2785" t="s">
        <v>8316</v>
      </c>
      <c r="R2785" t="s">
        <v>8317</v>
      </c>
      <c r="S2785" s="5">
        <f t="shared" si="174"/>
        <v>114.5</v>
      </c>
      <c r="T2785" s="4">
        <f t="shared" si="175"/>
        <v>18.770491803278688</v>
      </c>
    </row>
    <row r="2786" spans="1:20" ht="45" x14ac:dyDescent="0.25">
      <c r="A2786" s="3">
        <v>2784</v>
      </c>
      <c r="B2786" s="1" t="s">
        <v>2784</v>
      </c>
      <c r="C2786" s="1" t="s">
        <v>6893</v>
      </c>
      <c r="D2786">
        <v>6000</v>
      </c>
      <c r="E278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s="9">
        <f t="shared" si="172"/>
        <v>41941.787534722222</v>
      </c>
      <c r="L2786" s="9">
        <f t="shared" si="173"/>
        <v>41920.787534722222</v>
      </c>
      <c r="M2786" t="b">
        <v>0</v>
      </c>
      <c r="N2786">
        <v>108</v>
      </c>
      <c r="O2786" t="b">
        <v>1</v>
      </c>
      <c r="P2786" t="s">
        <v>8270</v>
      </c>
      <c r="Q2786" t="s">
        <v>8316</v>
      </c>
      <c r="R2786" t="s">
        <v>8317</v>
      </c>
      <c r="S2786" s="5">
        <f t="shared" si="174"/>
        <v>119</v>
      </c>
      <c r="T2786" s="4">
        <f t="shared" si="175"/>
        <v>66.111111111111114</v>
      </c>
    </row>
    <row r="2787" spans="1:20" ht="45" x14ac:dyDescent="0.25">
      <c r="A2787" s="3">
        <v>2785</v>
      </c>
      <c r="B2787" s="1" t="s">
        <v>2785</v>
      </c>
      <c r="C2787" s="1" t="s">
        <v>6894</v>
      </c>
      <c r="D2787">
        <v>5000</v>
      </c>
      <c r="E278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s="9">
        <f t="shared" si="172"/>
        <v>42587.875</v>
      </c>
      <c r="L2787" s="9">
        <f t="shared" si="173"/>
        <v>42558.189432870371</v>
      </c>
      <c r="M2787" t="b">
        <v>0</v>
      </c>
      <c r="N2787">
        <v>142</v>
      </c>
      <c r="O2787" t="b">
        <v>1</v>
      </c>
      <c r="P2787" t="s">
        <v>8270</v>
      </c>
      <c r="Q2787" t="s">
        <v>8316</v>
      </c>
      <c r="R2787" t="s">
        <v>8317</v>
      </c>
      <c r="S2787" s="5">
        <f t="shared" si="174"/>
        <v>104.67999999999999</v>
      </c>
      <c r="T2787" s="4">
        <f t="shared" si="175"/>
        <v>36.859154929577464</v>
      </c>
    </row>
    <row r="2788" spans="1:20" ht="30" x14ac:dyDescent="0.25">
      <c r="A2788" s="3">
        <v>2786</v>
      </c>
      <c r="B2788" s="1" t="s">
        <v>2786</v>
      </c>
      <c r="C2788" s="1" t="s">
        <v>6895</v>
      </c>
      <c r="D2788">
        <v>2500</v>
      </c>
      <c r="E278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s="9">
        <f t="shared" si="172"/>
        <v>41829.569212962961</v>
      </c>
      <c r="L2788" s="9">
        <f t="shared" si="173"/>
        <v>41815.569212962961</v>
      </c>
      <c r="M2788" t="b">
        <v>0</v>
      </c>
      <c r="N2788">
        <v>74</v>
      </c>
      <c r="O2788" t="b">
        <v>1</v>
      </c>
      <c r="P2788" t="s">
        <v>8270</v>
      </c>
      <c r="Q2788" t="s">
        <v>8316</v>
      </c>
      <c r="R2788" t="s">
        <v>8317</v>
      </c>
      <c r="S2788" s="5">
        <f t="shared" si="174"/>
        <v>117.83999999999999</v>
      </c>
      <c r="T2788" s="4">
        <f t="shared" si="175"/>
        <v>39.810810810810814</v>
      </c>
    </row>
    <row r="2789" spans="1:20" ht="60" x14ac:dyDescent="0.25">
      <c r="A2789" s="3">
        <v>2787</v>
      </c>
      <c r="B2789" s="1" t="s">
        <v>2787</v>
      </c>
      <c r="C2789" s="1" t="s">
        <v>6896</v>
      </c>
      <c r="D2789">
        <v>1000</v>
      </c>
      <c r="E2789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s="9">
        <f t="shared" si="172"/>
        <v>41838.198518518519</v>
      </c>
      <c r="L2789" s="9">
        <f t="shared" si="173"/>
        <v>41808.198518518519</v>
      </c>
      <c r="M2789" t="b">
        <v>0</v>
      </c>
      <c r="N2789">
        <v>38</v>
      </c>
      <c r="O2789" t="b">
        <v>1</v>
      </c>
      <c r="P2789" t="s">
        <v>8270</v>
      </c>
      <c r="Q2789" t="s">
        <v>8316</v>
      </c>
      <c r="R2789" t="s">
        <v>8317</v>
      </c>
      <c r="S2789" s="5">
        <f t="shared" si="174"/>
        <v>119.7</v>
      </c>
      <c r="T2789" s="4">
        <f t="shared" si="175"/>
        <v>31.5</v>
      </c>
    </row>
    <row r="2790" spans="1:20" ht="45" x14ac:dyDescent="0.25">
      <c r="A2790" s="3">
        <v>2788</v>
      </c>
      <c r="B2790" s="1" t="s">
        <v>2788</v>
      </c>
      <c r="C2790" s="1" t="s">
        <v>6897</v>
      </c>
      <c r="D2790">
        <v>2000</v>
      </c>
      <c r="E2790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s="9">
        <f t="shared" si="172"/>
        <v>42580.701886574068</v>
      </c>
      <c r="L2790" s="9">
        <f t="shared" si="173"/>
        <v>42550.701886574068</v>
      </c>
      <c r="M2790" t="b">
        <v>0</v>
      </c>
      <c r="N2790">
        <v>20</v>
      </c>
      <c r="O2790" t="b">
        <v>1</v>
      </c>
      <c r="P2790" t="s">
        <v>8270</v>
      </c>
      <c r="Q2790" t="s">
        <v>8316</v>
      </c>
      <c r="R2790" t="s">
        <v>8317</v>
      </c>
      <c r="S2790" s="5">
        <f t="shared" si="174"/>
        <v>102.49999999999999</v>
      </c>
      <c r="T2790" s="4">
        <f t="shared" si="175"/>
        <v>102.5</v>
      </c>
    </row>
    <row r="2791" spans="1:20" ht="30" x14ac:dyDescent="0.25">
      <c r="A2791" s="3">
        <v>2789</v>
      </c>
      <c r="B2791" s="1" t="s">
        <v>2789</v>
      </c>
      <c r="C2791" s="1" t="s">
        <v>6898</v>
      </c>
      <c r="D2791">
        <v>3000</v>
      </c>
      <c r="E2791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s="9">
        <f t="shared" si="172"/>
        <v>42075.166666666672</v>
      </c>
      <c r="L2791" s="9">
        <f t="shared" si="173"/>
        <v>42056.013124999998</v>
      </c>
      <c r="M2791" t="b">
        <v>0</v>
      </c>
      <c r="N2791">
        <v>24</v>
      </c>
      <c r="O2791" t="b">
        <v>1</v>
      </c>
      <c r="P2791" t="s">
        <v>8270</v>
      </c>
      <c r="Q2791" t="s">
        <v>8316</v>
      </c>
      <c r="R2791" t="s">
        <v>8317</v>
      </c>
      <c r="S2791" s="5">
        <f t="shared" si="174"/>
        <v>101.16666666666667</v>
      </c>
      <c r="T2791" s="4">
        <f t="shared" si="175"/>
        <v>126.45833333333333</v>
      </c>
    </row>
    <row r="2792" spans="1:20" ht="60" x14ac:dyDescent="0.25">
      <c r="A2792" s="3">
        <v>2790</v>
      </c>
      <c r="B2792" s="1" t="s">
        <v>2790</v>
      </c>
      <c r="C2792" s="1" t="s">
        <v>6899</v>
      </c>
      <c r="D2792">
        <v>3000</v>
      </c>
      <c r="E2792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s="9">
        <f t="shared" si="172"/>
        <v>42046.938692129625</v>
      </c>
      <c r="L2792" s="9">
        <f t="shared" si="173"/>
        <v>42016.938692129625</v>
      </c>
      <c r="M2792" t="b">
        <v>0</v>
      </c>
      <c r="N2792">
        <v>66</v>
      </c>
      <c r="O2792" t="b">
        <v>1</v>
      </c>
      <c r="P2792" t="s">
        <v>8270</v>
      </c>
      <c r="Q2792" t="s">
        <v>8316</v>
      </c>
      <c r="R2792" t="s">
        <v>8317</v>
      </c>
      <c r="S2792" s="5">
        <f t="shared" si="174"/>
        <v>105.33333333333333</v>
      </c>
      <c r="T2792" s="4">
        <f t="shared" si="175"/>
        <v>47.878787878787875</v>
      </c>
    </row>
    <row r="2793" spans="1:20" ht="60" x14ac:dyDescent="0.25">
      <c r="A2793" s="3">
        <v>2791</v>
      </c>
      <c r="B2793" s="1" t="s">
        <v>2791</v>
      </c>
      <c r="C2793" s="1" t="s">
        <v>6900</v>
      </c>
      <c r="D2793">
        <v>2000</v>
      </c>
      <c r="E2793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s="9">
        <f t="shared" si="172"/>
        <v>42622.166666666672</v>
      </c>
      <c r="L2793" s="9">
        <f t="shared" si="173"/>
        <v>42591.899988425925</v>
      </c>
      <c r="M2793" t="b">
        <v>0</v>
      </c>
      <c r="N2793">
        <v>28</v>
      </c>
      <c r="O2793" t="b">
        <v>1</v>
      </c>
      <c r="P2793" t="s">
        <v>8270</v>
      </c>
      <c r="Q2793" t="s">
        <v>8316</v>
      </c>
      <c r="R2793" t="s">
        <v>8317</v>
      </c>
      <c r="S2793" s="5">
        <f t="shared" si="174"/>
        <v>102.49999999999999</v>
      </c>
      <c r="T2793" s="4">
        <f t="shared" si="175"/>
        <v>73.214285714285708</v>
      </c>
    </row>
    <row r="2794" spans="1:20" ht="45" x14ac:dyDescent="0.25">
      <c r="A2794" s="3">
        <v>2792</v>
      </c>
      <c r="B2794" s="1" t="s">
        <v>2792</v>
      </c>
      <c r="C2794" s="1" t="s">
        <v>6901</v>
      </c>
      <c r="D2794">
        <v>2000</v>
      </c>
      <c r="E279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s="9">
        <f t="shared" si="172"/>
        <v>42228.231006944443</v>
      </c>
      <c r="L2794" s="9">
        <f t="shared" si="173"/>
        <v>42183.231006944443</v>
      </c>
      <c r="M2794" t="b">
        <v>0</v>
      </c>
      <c r="N2794">
        <v>24</v>
      </c>
      <c r="O2794" t="b">
        <v>1</v>
      </c>
      <c r="P2794" t="s">
        <v>8270</v>
      </c>
      <c r="Q2794" t="s">
        <v>8316</v>
      </c>
      <c r="R2794" t="s">
        <v>8317</v>
      </c>
      <c r="S2794" s="5">
        <f t="shared" si="174"/>
        <v>107.60000000000001</v>
      </c>
      <c r="T2794" s="4">
        <f t="shared" si="175"/>
        <v>89.666666666666671</v>
      </c>
    </row>
    <row r="2795" spans="1:20" ht="60" x14ac:dyDescent="0.25">
      <c r="A2795" s="3">
        <v>2793</v>
      </c>
      <c r="B2795" s="1" t="s">
        <v>2793</v>
      </c>
      <c r="C2795" s="1" t="s">
        <v>6902</v>
      </c>
      <c r="D2795">
        <v>10000</v>
      </c>
      <c r="E279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s="9">
        <f t="shared" si="172"/>
        <v>42206.419039351851</v>
      </c>
      <c r="L2795" s="9">
        <f t="shared" si="173"/>
        <v>42176.419039351851</v>
      </c>
      <c r="M2795" t="b">
        <v>0</v>
      </c>
      <c r="N2795">
        <v>73</v>
      </c>
      <c r="O2795" t="b">
        <v>1</v>
      </c>
      <c r="P2795" t="s">
        <v>8270</v>
      </c>
      <c r="Q2795" t="s">
        <v>8316</v>
      </c>
      <c r="R2795" t="s">
        <v>8317</v>
      </c>
      <c r="S2795" s="5">
        <f t="shared" si="174"/>
        <v>110.5675</v>
      </c>
      <c r="T2795" s="4">
        <f t="shared" si="175"/>
        <v>151.4623287671233</v>
      </c>
    </row>
    <row r="2796" spans="1:20" ht="60" x14ac:dyDescent="0.25">
      <c r="A2796" s="3">
        <v>2794</v>
      </c>
      <c r="B2796" s="1" t="s">
        <v>2794</v>
      </c>
      <c r="C2796" s="1" t="s">
        <v>6903</v>
      </c>
      <c r="D2796">
        <v>50</v>
      </c>
      <c r="E279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s="9">
        <f t="shared" si="172"/>
        <v>42432.791666666672</v>
      </c>
      <c r="L2796" s="9">
        <f t="shared" si="173"/>
        <v>42416.691655092596</v>
      </c>
      <c r="M2796" t="b">
        <v>0</v>
      </c>
      <c r="N2796">
        <v>3</v>
      </c>
      <c r="O2796" t="b">
        <v>1</v>
      </c>
      <c r="P2796" t="s">
        <v>8270</v>
      </c>
      <c r="Q2796" t="s">
        <v>8316</v>
      </c>
      <c r="R2796" t="s">
        <v>8317</v>
      </c>
      <c r="S2796" s="5">
        <f t="shared" si="174"/>
        <v>150</v>
      </c>
      <c r="T2796" s="4">
        <f t="shared" si="175"/>
        <v>25</v>
      </c>
    </row>
    <row r="2797" spans="1:20" ht="45" x14ac:dyDescent="0.25">
      <c r="A2797" s="3">
        <v>2795</v>
      </c>
      <c r="B2797" s="1" t="s">
        <v>2795</v>
      </c>
      <c r="C2797" s="1" t="s">
        <v>6904</v>
      </c>
      <c r="D2797">
        <v>700</v>
      </c>
      <c r="E279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s="9">
        <f t="shared" si="172"/>
        <v>41796.958333333336</v>
      </c>
      <c r="L2797" s="9">
        <f t="shared" si="173"/>
        <v>41780.525937500002</v>
      </c>
      <c r="M2797" t="b">
        <v>0</v>
      </c>
      <c r="N2797">
        <v>20</v>
      </c>
      <c r="O2797" t="b">
        <v>1</v>
      </c>
      <c r="P2797" t="s">
        <v>8270</v>
      </c>
      <c r="Q2797" t="s">
        <v>8316</v>
      </c>
      <c r="R2797" t="s">
        <v>8317</v>
      </c>
      <c r="S2797" s="5">
        <f t="shared" si="174"/>
        <v>104.28571428571429</v>
      </c>
      <c r="T2797" s="4">
        <f t="shared" si="175"/>
        <v>36.5</v>
      </c>
    </row>
    <row r="2798" spans="1:20" ht="45" x14ac:dyDescent="0.25">
      <c r="A2798" s="3">
        <v>2796</v>
      </c>
      <c r="B2798" s="1" t="s">
        <v>2796</v>
      </c>
      <c r="C2798" s="1" t="s">
        <v>6905</v>
      </c>
      <c r="D2798">
        <v>800</v>
      </c>
      <c r="E279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s="9">
        <f t="shared" si="172"/>
        <v>41825.528101851851</v>
      </c>
      <c r="L2798" s="9">
        <f t="shared" si="173"/>
        <v>41795.528101851851</v>
      </c>
      <c r="M2798" t="b">
        <v>0</v>
      </c>
      <c r="N2798">
        <v>21</v>
      </c>
      <c r="O2798" t="b">
        <v>1</v>
      </c>
      <c r="P2798" t="s">
        <v>8270</v>
      </c>
      <c r="Q2798" t="s">
        <v>8316</v>
      </c>
      <c r="R2798" t="s">
        <v>8317</v>
      </c>
      <c r="S2798" s="5">
        <f t="shared" si="174"/>
        <v>115.5</v>
      </c>
      <c r="T2798" s="4">
        <f t="shared" si="175"/>
        <v>44</v>
      </c>
    </row>
    <row r="2799" spans="1:20" ht="45" x14ac:dyDescent="0.25">
      <c r="A2799" s="3">
        <v>2797</v>
      </c>
      <c r="B2799" s="1" t="s">
        <v>2797</v>
      </c>
      <c r="C2799" s="1" t="s">
        <v>6906</v>
      </c>
      <c r="D2799">
        <v>8000</v>
      </c>
      <c r="E2799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s="9">
        <f t="shared" si="172"/>
        <v>41828.94027777778</v>
      </c>
      <c r="L2799" s="9">
        <f t="shared" si="173"/>
        <v>41798.94027777778</v>
      </c>
      <c r="M2799" t="b">
        <v>0</v>
      </c>
      <c r="N2799">
        <v>94</v>
      </c>
      <c r="O2799" t="b">
        <v>1</v>
      </c>
      <c r="P2799" t="s">
        <v>8270</v>
      </c>
      <c r="Q2799" t="s">
        <v>8316</v>
      </c>
      <c r="R2799" t="s">
        <v>8317</v>
      </c>
      <c r="S2799" s="5">
        <f t="shared" si="174"/>
        <v>102.64512500000001</v>
      </c>
      <c r="T2799" s="4">
        <f t="shared" si="175"/>
        <v>87.357553191489373</v>
      </c>
    </row>
    <row r="2800" spans="1:20" ht="60" x14ac:dyDescent="0.25">
      <c r="A2800" s="3">
        <v>2798</v>
      </c>
      <c r="B2800" s="1" t="s">
        <v>2798</v>
      </c>
      <c r="C2800" s="1" t="s">
        <v>6907</v>
      </c>
      <c r="D2800">
        <v>5000</v>
      </c>
      <c r="E2800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s="9">
        <f t="shared" si="172"/>
        <v>42216.666666666672</v>
      </c>
      <c r="L2800" s="9">
        <f t="shared" si="173"/>
        <v>42201.675011574072</v>
      </c>
      <c r="M2800" t="b">
        <v>0</v>
      </c>
      <c r="N2800">
        <v>139</v>
      </c>
      <c r="O2800" t="b">
        <v>1</v>
      </c>
      <c r="P2800" t="s">
        <v>8270</v>
      </c>
      <c r="Q2800" t="s">
        <v>8316</v>
      </c>
      <c r="R2800" t="s">
        <v>8317</v>
      </c>
      <c r="S2800" s="5">
        <f t="shared" si="174"/>
        <v>101.4</v>
      </c>
      <c r="T2800" s="4">
        <f t="shared" si="175"/>
        <v>36.474820143884891</v>
      </c>
    </row>
    <row r="2801" spans="1:20" ht="60" x14ac:dyDescent="0.25">
      <c r="A2801" s="3">
        <v>2799</v>
      </c>
      <c r="B2801" s="1" t="s">
        <v>2799</v>
      </c>
      <c r="C2801" s="1" t="s">
        <v>6908</v>
      </c>
      <c r="D2801">
        <v>5000</v>
      </c>
      <c r="E2801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s="9">
        <f t="shared" si="172"/>
        <v>42538.666666666672</v>
      </c>
      <c r="L2801" s="9">
        <f t="shared" si="173"/>
        <v>42507.264699074076</v>
      </c>
      <c r="M2801" t="b">
        <v>0</v>
      </c>
      <c r="N2801">
        <v>130</v>
      </c>
      <c r="O2801" t="b">
        <v>1</v>
      </c>
      <c r="P2801" t="s">
        <v>8270</v>
      </c>
      <c r="Q2801" t="s">
        <v>8316</v>
      </c>
      <c r="R2801" t="s">
        <v>8317</v>
      </c>
      <c r="S2801" s="5">
        <f t="shared" si="174"/>
        <v>116.6348</v>
      </c>
      <c r="T2801" s="4">
        <f t="shared" si="175"/>
        <v>44.859538461538463</v>
      </c>
    </row>
    <row r="2802" spans="1:20" ht="45" x14ac:dyDescent="0.25">
      <c r="A2802" s="3">
        <v>2800</v>
      </c>
      <c r="B2802" s="1" t="s">
        <v>2800</v>
      </c>
      <c r="C2802" s="1" t="s">
        <v>6909</v>
      </c>
      <c r="D2802">
        <v>1000</v>
      </c>
      <c r="E2802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s="9">
        <f t="shared" si="172"/>
        <v>42008.552847222221</v>
      </c>
      <c r="L2802" s="9">
        <f t="shared" si="173"/>
        <v>41948.552847222221</v>
      </c>
      <c r="M2802" t="b">
        <v>0</v>
      </c>
      <c r="N2802">
        <v>31</v>
      </c>
      <c r="O2802" t="b">
        <v>1</v>
      </c>
      <c r="P2802" t="s">
        <v>8270</v>
      </c>
      <c r="Q2802" t="s">
        <v>8316</v>
      </c>
      <c r="R2802" t="s">
        <v>8317</v>
      </c>
      <c r="S2802" s="5">
        <f t="shared" si="174"/>
        <v>133</v>
      </c>
      <c r="T2802" s="4">
        <f t="shared" si="175"/>
        <v>42.903225806451616</v>
      </c>
    </row>
    <row r="2803" spans="1:20" ht="45" x14ac:dyDescent="0.25">
      <c r="A2803" s="3">
        <v>2801</v>
      </c>
      <c r="B2803" s="1" t="s">
        <v>2801</v>
      </c>
      <c r="C2803" s="1" t="s">
        <v>6910</v>
      </c>
      <c r="D2803">
        <v>500</v>
      </c>
      <c r="E2803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s="9">
        <f t="shared" si="172"/>
        <v>41922.458333333336</v>
      </c>
      <c r="L2803" s="9">
        <f t="shared" si="173"/>
        <v>41900.243159722224</v>
      </c>
      <c r="M2803" t="b">
        <v>0</v>
      </c>
      <c r="N2803">
        <v>13</v>
      </c>
      <c r="O2803" t="b">
        <v>1</v>
      </c>
      <c r="P2803" t="s">
        <v>8270</v>
      </c>
      <c r="Q2803" t="s">
        <v>8316</v>
      </c>
      <c r="R2803" t="s">
        <v>8317</v>
      </c>
      <c r="S2803" s="5">
        <f t="shared" si="174"/>
        <v>133.20000000000002</v>
      </c>
      <c r="T2803" s="4">
        <f t="shared" si="175"/>
        <v>51.230769230769234</v>
      </c>
    </row>
    <row r="2804" spans="1:20" ht="60" x14ac:dyDescent="0.25">
      <c r="A2804" s="3">
        <v>2802</v>
      </c>
      <c r="B2804" s="1" t="s">
        <v>2802</v>
      </c>
      <c r="C2804" s="1" t="s">
        <v>6911</v>
      </c>
      <c r="D2804">
        <v>3000</v>
      </c>
      <c r="E280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s="9">
        <f t="shared" si="172"/>
        <v>42222.64707175926</v>
      </c>
      <c r="L2804" s="9">
        <f t="shared" si="173"/>
        <v>42192.64707175926</v>
      </c>
      <c r="M2804" t="b">
        <v>0</v>
      </c>
      <c r="N2804">
        <v>90</v>
      </c>
      <c r="O2804" t="b">
        <v>1</v>
      </c>
      <c r="P2804" t="s">
        <v>8270</v>
      </c>
      <c r="Q2804" t="s">
        <v>8316</v>
      </c>
      <c r="R2804" t="s">
        <v>8317</v>
      </c>
      <c r="S2804" s="5">
        <f t="shared" si="174"/>
        <v>101.83333333333333</v>
      </c>
      <c r="T2804" s="4">
        <f t="shared" si="175"/>
        <v>33.944444444444443</v>
      </c>
    </row>
    <row r="2805" spans="1:20" ht="60" x14ac:dyDescent="0.25">
      <c r="A2805" s="3">
        <v>2803</v>
      </c>
      <c r="B2805" s="1" t="s">
        <v>2803</v>
      </c>
      <c r="C2805" s="1" t="s">
        <v>6912</v>
      </c>
      <c r="D2805">
        <v>10000</v>
      </c>
      <c r="E280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s="9">
        <f t="shared" si="172"/>
        <v>42201</v>
      </c>
      <c r="L2805" s="9">
        <f t="shared" si="173"/>
        <v>42158.065694444449</v>
      </c>
      <c r="M2805" t="b">
        <v>0</v>
      </c>
      <c r="N2805">
        <v>141</v>
      </c>
      <c r="O2805" t="b">
        <v>1</v>
      </c>
      <c r="P2805" t="s">
        <v>8270</v>
      </c>
      <c r="Q2805" t="s">
        <v>8316</v>
      </c>
      <c r="R2805" t="s">
        <v>8317</v>
      </c>
      <c r="S2805" s="5">
        <f t="shared" si="174"/>
        <v>127.95</v>
      </c>
      <c r="T2805" s="4">
        <f t="shared" si="175"/>
        <v>90.744680851063833</v>
      </c>
    </row>
    <row r="2806" spans="1:20" ht="60" x14ac:dyDescent="0.25">
      <c r="A2806" s="3">
        <v>2804</v>
      </c>
      <c r="B2806" s="1" t="s">
        <v>2804</v>
      </c>
      <c r="C2806" s="1" t="s">
        <v>6913</v>
      </c>
      <c r="D2806">
        <v>1000</v>
      </c>
      <c r="E280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s="9">
        <f t="shared" si="172"/>
        <v>41911.453587962962</v>
      </c>
      <c r="L2806" s="9">
        <f t="shared" si="173"/>
        <v>41881.453587962962</v>
      </c>
      <c r="M2806" t="b">
        <v>0</v>
      </c>
      <c r="N2806">
        <v>23</v>
      </c>
      <c r="O2806" t="b">
        <v>1</v>
      </c>
      <c r="P2806" t="s">
        <v>8270</v>
      </c>
      <c r="Q2806" t="s">
        <v>8316</v>
      </c>
      <c r="R2806" t="s">
        <v>8317</v>
      </c>
      <c r="S2806" s="5">
        <f t="shared" si="174"/>
        <v>114.99999999999999</v>
      </c>
      <c r="T2806" s="4">
        <f t="shared" si="175"/>
        <v>50</v>
      </c>
    </row>
    <row r="2807" spans="1:20" ht="60" x14ac:dyDescent="0.25">
      <c r="A2807" s="3">
        <v>2805</v>
      </c>
      <c r="B2807" s="1" t="s">
        <v>2805</v>
      </c>
      <c r="C2807" s="1" t="s">
        <v>6914</v>
      </c>
      <c r="D2807">
        <v>400</v>
      </c>
      <c r="E280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s="9">
        <f t="shared" si="172"/>
        <v>42238.505474537036</v>
      </c>
      <c r="L2807" s="9">
        <f t="shared" si="173"/>
        <v>42213.505474537036</v>
      </c>
      <c r="M2807" t="b">
        <v>0</v>
      </c>
      <c r="N2807">
        <v>18</v>
      </c>
      <c r="O2807" t="b">
        <v>1</v>
      </c>
      <c r="P2807" t="s">
        <v>8270</v>
      </c>
      <c r="Q2807" t="s">
        <v>8316</v>
      </c>
      <c r="R2807" t="s">
        <v>8317</v>
      </c>
      <c r="S2807" s="5">
        <f t="shared" si="174"/>
        <v>110.00000000000001</v>
      </c>
      <c r="T2807" s="4">
        <f t="shared" si="175"/>
        <v>24.444444444444443</v>
      </c>
    </row>
    <row r="2808" spans="1:20" ht="45" x14ac:dyDescent="0.25">
      <c r="A2808" s="3">
        <v>2806</v>
      </c>
      <c r="B2808" s="1" t="s">
        <v>2806</v>
      </c>
      <c r="C2808" s="1" t="s">
        <v>6915</v>
      </c>
      <c r="D2808">
        <v>3000</v>
      </c>
      <c r="E280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s="9">
        <f t="shared" si="172"/>
        <v>42221.458333333328</v>
      </c>
      <c r="L2808" s="9">
        <f t="shared" si="173"/>
        <v>42185.267245370371</v>
      </c>
      <c r="M2808" t="b">
        <v>0</v>
      </c>
      <c r="N2808">
        <v>76</v>
      </c>
      <c r="O2808" t="b">
        <v>1</v>
      </c>
      <c r="P2808" t="s">
        <v>8270</v>
      </c>
      <c r="Q2808" t="s">
        <v>8316</v>
      </c>
      <c r="R2808" t="s">
        <v>8317</v>
      </c>
      <c r="S2808" s="5">
        <f t="shared" si="174"/>
        <v>112.1</v>
      </c>
      <c r="T2808" s="4">
        <f t="shared" si="175"/>
        <v>44.25</v>
      </c>
    </row>
    <row r="2809" spans="1:20" ht="30" x14ac:dyDescent="0.25">
      <c r="A2809" s="3">
        <v>2807</v>
      </c>
      <c r="B2809" s="1" t="s">
        <v>2807</v>
      </c>
      <c r="C2809" s="1" t="s">
        <v>6916</v>
      </c>
      <c r="D2809">
        <v>5000</v>
      </c>
      <c r="E2809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s="9">
        <f t="shared" si="172"/>
        <v>42184.873124999998</v>
      </c>
      <c r="L2809" s="9">
        <f t="shared" si="173"/>
        <v>42154.873124999998</v>
      </c>
      <c r="M2809" t="b">
        <v>0</v>
      </c>
      <c r="N2809">
        <v>93</v>
      </c>
      <c r="O2809" t="b">
        <v>1</v>
      </c>
      <c r="P2809" t="s">
        <v>8270</v>
      </c>
      <c r="Q2809" t="s">
        <v>8316</v>
      </c>
      <c r="R2809" t="s">
        <v>8317</v>
      </c>
      <c r="S2809" s="5">
        <f t="shared" si="174"/>
        <v>126</v>
      </c>
      <c r="T2809" s="4">
        <f t="shared" si="175"/>
        <v>67.741935483870961</v>
      </c>
    </row>
    <row r="2810" spans="1:20" ht="60" x14ac:dyDescent="0.25">
      <c r="A2810" s="3">
        <v>2808</v>
      </c>
      <c r="B2810" s="1" t="s">
        <v>2808</v>
      </c>
      <c r="C2810" s="1" t="s">
        <v>6917</v>
      </c>
      <c r="D2810">
        <v>4500</v>
      </c>
      <c r="E2810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s="9">
        <f t="shared" si="172"/>
        <v>42238.84646990741</v>
      </c>
      <c r="L2810" s="9">
        <f t="shared" si="173"/>
        <v>42208.84646990741</v>
      </c>
      <c r="M2810" t="b">
        <v>0</v>
      </c>
      <c r="N2810">
        <v>69</v>
      </c>
      <c r="O2810" t="b">
        <v>1</v>
      </c>
      <c r="P2810" t="s">
        <v>8270</v>
      </c>
      <c r="Q2810" t="s">
        <v>8316</v>
      </c>
      <c r="R2810" t="s">
        <v>8317</v>
      </c>
      <c r="S2810" s="5">
        <f t="shared" si="174"/>
        <v>100.24444444444444</v>
      </c>
      <c r="T2810" s="4">
        <f t="shared" si="175"/>
        <v>65.376811594202906</v>
      </c>
    </row>
    <row r="2811" spans="1:20" ht="60" x14ac:dyDescent="0.25">
      <c r="A2811" s="3">
        <v>2809</v>
      </c>
      <c r="B2811" s="1" t="s">
        <v>2809</v>
      </c>
      <c r="C2811" s="1" t="s">
        <v>6918</v>
      </c>
      <c r="D2811">
        <v>2500</v>
      </c>
      <c r="E2811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s="9">
        <f t="shared" si="172"/>
        <v>42459.610416666663</v>
      </c>
      <c r="L2811" s="9">
        <f t="shared" si="173"/>
        <v>42451.496817129635</v>
      </c>
      <c r="M2811" t="b">
        <v>0</v>
      </c>
      <c r="N2811">
        <v>21</v>
      </c>
      <c r="O2811" t="b">
        <v>1</v>
      </c>
      <c r="P2811" t="s">
        <v>8270</v>
      </c>
      <c r="Q2811" t="s">
        <v>8316</v>
      </c>
      <c r="R2811" t="s">
        <v>8317</v>
      </c>
      <c r="S2811" s="5">
        <f t="shared" si="174"/>
        <v>102.4</v>
      </c>
      <c r="T2811" s="4">
        <f t="shared" si="175"/>
        <v>121.9047619047619</v>
      </c>
    </row>
    <row r="2812" spans="1:20" ht="45" x14ac:dyDescent="0.25">
      <c r="A2812" s="3">
        <v>2810</v>
      </c>
      <c r="B2812" s="1" t="s">
        <v>2810</v>
      </c>
      <c r="C2812" s="1" t="s">
        <v>6919</v>
      </c>
      <c r="D2812">
        <v>2500</v>
      </c>
      <c r="E2812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s="9">
        <f t="shared" si="172"/>
        <v>41791.165972222225</v>
      </c>
      <c r="L2812" s="9">
        <f t="shared" si="173"/>
        <v>41759.13962962963</v>
      </c>
      <c r="M2812" t="b">
        <v>0</v>
      </c>
      <c r="N2812">
        <v>57</v>
      </c>
      <c r="O2812" t="b">
        <v>1</v>
      </c>
      <c r="P2812" t="s">
        <v>8270</v>
      </c>
      <c r="Q2812" t="s">
        <v>8316</v>
      </c>
      <c r="R2812" t="s">
        <v>8317</v>
      </c>
      <c r="S2812" s="5">
        <f t="shared" si="174"/>
        <v>108.2</v>
      </c>
      <c r="T2812" s="4">
        <f t="shared" si="175"/>
        <v>47.456140350877192</v>
      </c>
    </row>
    <row r="2813" spans="1:20" ht="45" x14ac:dyDescent="0.25">
      <c r="A2813" s="3">
        <v>2811</v>
      </c>
      <c r="B2813" s="1" t="s">
        <v>2811</v>
      </c>
      <c r="C2813" s="1" t="s">
        <v>6920</v>
      </c>
      <c r="D2813">
        <v>10000</v>
      </c>
      <c r="E2813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s="9">
        <f t="shared" si="172"/>
        <v>42058.496562500004</v>
      </c>
      <c r="L2813" s="9">
        <f t="shared" si="173"/>
        <v>42028.496562500004</v>
      </c>
      <c r="M2813" t="b">
        <v>0</v>
      </c>
      <c r="N2813">
        <v>108</v>
      </c>
      <c r="O2813" t="b">
        <v>1</v>
      </c>
      <c r="P2813" t="s">
        <v>8270</v>
      </c>
      <c r="Q2813" t="s">
        <v>8316</v>
      </c>
      <c r="R2813" t="s">
        <v>8317</v>
      </c>
      <c r="S2813" s="5">
        <f t="shared" si="174"/>
        <v>100.27</v>
      </c>
      <c r="T2813" s="4">
        <f t="shared" si="175"/>
        <v>92.842592592592595</v>
      </c>
    </row>
    <row r="2814" spans="1:20" ht="45" x14ac:dyDescent="0.25">
      <c r="A2814" s="3">
        <v>2812</v>
      </c>
      <c r="B2814" s="1" t="s">
        <v>2812</v>
      </c>
      <c r="C2814" s="1" t="s">
        <v>6921</v>
      </c>
      <c r="D2814">
        <v>5000</v>
      </c>
      <c r="E281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s="9">
        <f t="shared" si="172"/>
        <v>42100.166666666672</v>
      </c>
      <c r="L2814" s="9">
        <f t="shared" si="173"/>
        <v>42054.74418981481</v>
      </c>
      <c r="M2814" t="b">
        <v>0</v>
      </c>
      <c r="N2814">
        <v>83</v>
      </c>
      <c r="O2814" t="b">
        <v>1</v>
      </c>
      <c r="P2814" t="s">
        <v>8270</v>
      </c>
      <c r="Q2814" t="s">
        <v>8316</v>
      </c>
      <c r="R2814" t="s">
        <v>8317</v>
      </c>
      <c r="S2814" s="5">
        <f t="shared" si="174"/>
        <v>113.3</v>
      </c>
      <c r="T2814" s="4">
        <f t="shared" si="175"/>
        <v>68.253012048192772</v>
      </c>
    </row>
    <row r="2815" spans="1:20" ht="45" x14ac:dyDescent="0.25">
      <c r="A2815" s="3">
        <v>2813</v>
      </c>
      <c r="B2815" s="1" t="s">
        <v>2813</v>
      </c>
      <c r="C2815" s="1" t="s">
        <v>6922</v>
      </c>
      <c r="D2815">
        <v>2800</v>
      </c>
      <c r="E281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s="9">
        <f t="shared" si="172"/>
        <v>42718.742604166662</v>
      </c>
      <c r="L2815" s="9">
        <f t="shared" si="173"/>
        <v>42693.742604166662</v>
      </c>
      <c r="M2815" t="b">
        <v>0</v>
      </c>
      <c r="N2815">
        <v>96</v>
      </c>
      <c r="O2815" t="b">
        <v>1</v>
      </c>
      <c r="P2815" t="s">
        <v>8270</v>
      </c>
      <c r="Q2815" t="s">
        <v>8316</v>
      </c>
      <c r="R2815" t="s">
        <v>8317</v>
      </c>
      <c r="S2815" s="5">
        <f t="shared" si="174"/>
        <v>127.57571428571428</v>
      </c>
      <c r="T2815" s="4">
        <f t="shared" si="175"/>
        <v>37.209583333333335</v>
      </c>
    </row>
    <row r="2816" spans="1:20" ht="45" x14ac:dyDescent="0.25">
      <c r="A2816" s="3">
        <v>2814</v>
      </c>
      <c r="B2816" s="1" t="s">
        <v>2814</v>
      </c>
      <c r="C2816" s="1" t="s">
        <v>6923</v>
      </c>
      <c r="D2816">
        <v>1500</v>
      </c>
      <c r="E281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s="9">
        <f t="shared" si="172"/>
        <v>42133.399479166663</v>
      </c>
      <c r="L2816" s="9">
        <f t="shared" si="173"/>
        <v>42103.399479166663</v>
      </c>
      <c r="M2816" t="b">
        <v>0</v>
      </c>
      <c r="N2816">
        <v>64</v>
      </c>
      <c r="O2816" t="b">
        <v>1</v>
      </c>
      <c r="P2816" t="s">
        <v>8270</v>
      </c>
      <c r="Q2816" t="s">
        <v>8316</v>
      </c>
      <c r="R2816" t="s">
        <v>8317</v>
      </c>
      <c r="S2816" s="5">
        <f t="shared" si="174"/>
        <v>107.73333333333332</v>
      </c>
      <c r="T2816" s="4">
        <f t="shared" si="175"/>
        <v>25.25</v>
      </c>
    </row>
    <row r="2817" spans="1:20" ht="45" x14ac:dyDescent="0.25">
      <c r="A2817" s="3">
        <v>2815</v>
      </c>
      <c r="B2817" s="1" t="s">
        <v>2815</v>
      </c>
      <c r="C2817" s="1" t="s">
        <v>6924</v>
      </c>
      <c r="D2817">
        <v>250</v>
      </c>
      <c r="E281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s="9">
        <f t="shared" si="172"/>
        <v>42589.776724537034</v>
      </c>
      <c r="L2817" s="9">
        <f t="shared" si="173"/>
        <v>42559.776724537034</v>
      </c>
      <c r="M2817" t="b">
        <v>0</v>
      </c>
      <c r="N2817">
        <v>14</v>
      </c>
      <c r="O2817" t="b">
        <v>1</v>
      </c>
      <c r="P2817" t="s">
        <v>8270</v>
      </c>
      <c r="Q2817" t="s">
        <v>8316</v>
      </c>
      <c r="R2817" t="s">
        <v>8317</v>
      </c>
      <c r="S2817" s="5">
        <f t="shared" si="174"/>
        <v>242</v>
      </c>
      <c r="T2817" s="4">
        <f t="shared" si="175"/>
        <v>43.214285714285715</v>
      </c>
    </row>
    <row r="2818" spans="1:20" ht="45" x14ac:dyDescent="0.25">
      <c r="A2818" s="3">
        <v>2816</v>
      </c>
      <c r="B2818" s="1" t="s">
        <v>2816</v>
      </c>
      <c r="C2818" s="1" t="s">
        <v>6925</v>
      </c>
      <c r="D2818">
        <v>3000</v>
      </c>
      <c r="E281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s="9">
        <f t="shared" si="172"/>
        <v>42218.666666666672</v>
      </c>
      <c r="L2818" s="9">
        <f t="shared" si="173"/>
        <v>42188.467499999999</v>
      </c>
      <c r="M2818" t="b">
        <v>0</v>
      </c>
      <c r="N2818">
        <v>169</v>
      </c>
      <c r="O2818" t="b">
        <v>1</v>
      </c>
      <c r="P2818" t="s">
        <v>8270</v>
      </c>
      <c r="Q2818" t="s">
        <v>8316</v>
      </c>
      <c r="R2818" t="s">
        <v>8317</v>
      </c>
      <c r="S2818" s="5">
        <f t="shared" si="174"/>
        <v>141.56666666666666</v>
      </c>
      <c r="T2818" s="4">
        <f t="shared" si="175"/>
        <v>25.130177514792898</v>
      </c>
    </row>
    <row r="2819" spans="1:20" ht="60" x14ac:dyDescent="0.25">
      <c r="A2819" s="3">
        <v>2817</v>
      </c>
      <c r="B2819" s="1" t="s">
        <v>2817</v>
      </c>
      <c r="C2819" s="1" t="s">
        <v>6926</v>
      </c>
      <c r="D2819">
        <v>600</v>
      </c>
      <c r="E2819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s="9">
        <f t="shared" ref="K2819:K2882" si="176">(((I2819/60)/60)/24)+DATE(1970,1,1)</f>
        <v>42063.634976851856</v>
      </c>
      <c r="L2819" s="9">
        <f t="shared" ref="L2819:L2882" si="177">(((J2819/60)/60)/24)+DATE(1970,1,1)</f>
        <v>42023.634976851856</v>
      </c>
      <c r="M2819" t="b">
        <v>0</v>
      </c>
      <c r="N2819">
        <v>33</v>
      </c>
      <c r="O2819" t="b">
        <v>1</v>
      </c>
      <c r="P2819" t="s">
        <v>8270</v>
      </c>
      <c r="Q2819" t="s">
        <v>8316</v>
      </c>
      <c r="R2819" t="s">
        <v>8317</v>
      </c>
      <c r="S2819" s="5">
        <f t="shared" ref="S2819:S2882" si="178">+(E2819/D2819)*100</f>
        <v>130</v>
      </c>
      <c r="T2819" s="4">
        <f t="shared" ref="T2819:T2882" si="179">+E2819/N2819</f>
        <v>23.636363636363637</v>
      </c>
    </row>
    <row r="2820" spans="1:20" ht="45" x14ac:dyDescent="0.25">
      <c r="A2820" s="3">
        <v>2818</v>
      </c>
      <c r="B2820" s="1" t="s">
        <v>2818</v>
      </c>
      <c r="C2820" s="1" t="s">
        <v>6927</v>
      </c>
      <c r="D2820">
        <v>10000</v>
      </c>
      <c r="E2820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s="9">
        <f t="shared" si="176"/>
        <v>42270.598217592589</v>
      </c>
      <c r="L2820" s="9">
        <f t="shared" si="177"/>
        <v>42250.598217592589</v>
      </c>
      <c r="M2820" t="b">
        <v>0</v>
      </c>
      <c r="N2820">
        <v>102</v>
      </c>
      <c r="O2820" t="b">
        <v>1</v>
      </c>
      <c r="P2820" t="s">
        <v>8270</v>
      </c>
      <c r="Q2820" t="s">
        <v>8316</v>
      </c>
      <c r="R2820" t="s">
        <v>8317</v>
      </c>
      <c r="S2820" s="5">
        <f t="shared" si="178"/>
        <v>106.03</v>
      </c>
      <c r="T2820" s="4">
        <f t="shared" si="179"/>
        <v>103.95098039215686</v>
      </c>
    </row>
    <row r="2821" spans="1:20" ht="60" x14ac:dyDescent="0.25">
      <c r="A2821" s="3">
        <v>2819</v>
      </c>
      <c r="B2821" s="1" t="s">
        <v>2819</v>
      </c>
      <c r="C2821" s="1" t="s">
        <v>6928</v>
      </c>
      <c r="D2821">
        <v>5000</v>
      </c>
      <c r="E2821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s="9">
        <f t="shared" si="176"/>
        <v>42169.525567129633</v>
      </c>
      <c r="L2821" s="9">
        <f t="shared" si="177"/>
        <v>42139.525567129633</v>
      </c>
      <c r="M2821" t="b">
        <v>0</v>
      </c>
      <c r="N2821">
        <v>104</v>
      </c>
      <c r="O2821" t="b">
        <v>1</v>
      </c>
      <c r="P2821" t="s">
        <v>8270</v>
      </c>
      <c r="Q2821" t="s">
        <v>8316</v>
      </c>
      <c r="R2821" t="s">
        <v>8317</v>
      </c>
      <c r="S2821" s="5">
        <f t="shared" si="178"/>
        <v>104.80000000000001</v>
      </c>
      <c r="T2821" s="4">
        <f t="shared" si="179"/>
        <v>50.384615384615387</v>
      </c>
    </row>
    <row r="2822" spans="1:20" ht="60" x14ac:dyDescent="0.25">
      <c r="A2822" s="3">
        <v>2820</v>
      </c>
      <c r="B2822" s="1" t="s">
        <v>2820</v>
      </c>
      <c r="C2822" s="1" t="s">
        <v>6929</v>
      </c>
      <c r="D2822">
        <v>200</v>
      </c>
      <c r="E2822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s="9">
        <f t="shared" si="176"/>
        <v>42426</v>
      </c>
      <c r="L2822" s="9">
        <f t="shared" si="177"/>
        <v>42401.610983796301</v>
      </c>
      <c r="M2822" t="b">
        <v>0</v>
      </c>
      <c r="N2822">
        <v>20</v>
      </c>
      <c r="O2822" t="b">
        <v>1</v>
      </c>
      <c r="P2822" t="s">
        <v>8270</v>
      </c>
      <c r="Q2822" t="s">
        <v>8316</v>
      </c>
      <c r="R2822" t="s">
        <v>8317</v>
      </c>
      <c r="S2822" s="5">
        <f t="shared" si="178"/>
        <v>136</v>
      </c>
      <c r="T2822" s="4">
        <f t="shared" si="179"/>
        <v>13.6</v>
      </c>
    </row>
    <row r="2823" spans="1:20" ht="60" x14ac:dyDescent="0.25">
      <c r="A2823" s="3">
        <v>2821</v>
      </c>
      <c r="B2823" s="1" t="s">
        <v>2821</v>
      </c>
      <c r="C2823" s="1" t="s">
        <v>6930</v>
      </c>
      <c r="D2823">
        <v>1000</v>
      </c>
      <c r="E2823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s="9">
        <f t="shared" si="176"/>
        <v>41905.922858796301</v>
      </c>
      <c r="L2823" s="9">
        <f t="shared" si="177"/>
        <v>41875.922858796301</v>
      </c>
      <c r="M2823" t="b">
        <v>0</v>
      </c>
      <c r="N2823">
        <v>35</v>
      </c>
      <c r="O2823" t="b">
        <v>1</v>
      </c>
      <c r="P2823" t="s">
        <v>8270</v>
      </c>
      <c r="Q2823" t="s">
        <v>8316</v>
      </c>
      <c r="R2823" t="s">
        <v>8317</v>
      </c>
      <c r="S2823" s="5">
        <f t="shared" si="178"/>
        <v>100</v>
      </c>
      <c r="T2823" s="4">
        <f t="shared" si="179"/>
        <v>28.571428571428573</v>
      </c>
    </row>
    <row r="2824" spans="1:20" ht="60" x14ac:dyDescent="0.25">
      <c r="A2824" s="3">
        <v>2822</v>
      </c>
      <c r="B2824" s="1" t="s">
        <v>2822</v>
      </c>
      <c r="C2824" s="1" t="s">
        <v>6931</v>
      </c>
      <c r="D2824">
        <v>6000</v>
      </c>
      <c r="E282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s="9">
        <f t="shared" si="176"/>
        <v>42090.642268518524</v>
      </c>
      <c r="L2824" s="9">
        <f t="shared" si="177"/>
        <v>42060.683935185181</v>
      </c>
      <c r="M2824" t="b">
        <v>0</v>
      </c>
      <c r="N2824">
        <v>94</v>
      </c>
      <c r="O2824" t="b">
        <v>1</v>
      </c>
      <c r="P2824" t="s">
        <v>8270</v>
      </c>
      <c r="Q2824" t="s">
        <v>8316</v>
      </c>
      <c r="R2824" t="s">
        <v>8317</v>
      </c>
      <c r="S2824" s="5">
        <f t="shared" si="178"/>
        <v>100</v>
      </c>
      <c r="T2824" s="4">
        <f t="shared" si="179"/>
        <v>63.829787234042556</v>
      </c>
    </row>
    <row r="2825" spans="1:20" ht="60" x14ac:dyDescent="0.25">
      <c r="A2825" s="3">
        <v>2823</v>
      </c>
      <c r="B2825" s="1" t="s">
        <v>2823</v>
      </c>
      <c r="C2825" s="1" t="s">
        <v>6932</v>
      </c>
      <c r="D2825">
        <v>100</v>
      </c>
      <c r="E282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s="9">
        <f t="shared" si="176"/>
        <v>42094.957638888889</v>
      </c>
      <c r="L2825" s="9">
        <f t="shared" si="177"/>
        <v>42067.011643518519</v>
      </c>
      <c r="M2825" t="b">
        <v>0</v>
      </c>
      <c r="N2825">
        <v>14</v>
      </c>
      <c r="O2825" t="b">
        <v>1</v>
      </c>
      <c r="P2825" t="s">
        <v>8270</v>
      </c>
      <c r="Q2825" t="s">
        <v>8316</v>
      </c>
      <c r="R2825" t="s">
        <v>8317</v>
      </c>
      <c r="S2825" s="5">
        <f t="shared" si="178"/>
        <v>124</v>
      </c>
      <c r="T2825" s="4">
        <f t="shared" si="179"/>
        <v>8.8571428571428577</v>
      </c>
    </row>
    <row r="2826" spans="1:20" ht="45" x14ac:dyDescent="0.25">
      <c r="A2826" s="3">
        <v>2824</v>
      </c>
      <c r="B2826" s="1" t="s">
        <v>2824</v>
      </c>
      <c r="C2826" s="1" t="s">
        <v>6933</v>
      </c>
      <c r="D2826">
        <v>650</v>
      </c>
      <c r="E282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s="9">
        <f t="shared" si="176"/>
        <v>42168.071527777778</v>
      </c>
      <c r="L2826" s="9">
        <f t="shared" si="177"/>
        <v>42136.270787037036</v>
      </c>
      <c r="M2826" t="b">
        <v>0</v>
      </c>
      <c r="N2826">
        <v>15</v>
      </c>
      <c r="O2826" t="b">
        <v>1</v>
      </c>
      <c r="P2826" t="s">
        <v>8270</v>
      </c>
      <c r="Q2826" t="s">
        <v>8316</v>
      </c>
      <c r="R2826" t="s">
        <v>8317</v>
      </c>
      <c r="S2826" s="5">
        <f t="shared" si="178"/>
        <v>116.92307692307693</v>
      </c>
      <c r="T2826" s="4">
        <f t="shared" si="179"/>
        <v>50.666666666666664</v>
      </c>
    </row>
    <row r="2827" spans="1:20" ht="60" x14ac:dyDescent="0.25">
      <c r="A2827" s="3">
        <v>2825</v>
      </c>
      <c r="B2827" s="1" t="s">
        <v>2825</v>
      </c>
      <c r="C2827" s="1" t="s">
        <v>6934</v>
      </c>
      <c r="D2827">
        <v>3000</v>
      </c>
      <c r="E282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s="9">
        <f t="shared" si="176"/>
        <v>42342.792662037042</v>
      </c>
      <c r="L2827" s="9">
        <f t="shared" si="177"/>
        <v>42312.792662037042</v>
      </c>
      <c r="M2827" t="b">
        <v>0</v>
      </c>
      <c r="N2827">
        <v>51</v>
      </c>
      <c r="O2827" t="b">
        <v>1</v>
      </c>
      <c r="P2827" t="s">
        <v>8270</v>
      </c>
      <c r="Q2827" t="s">
        <v>8316</v>
      </c>
      <c r="R2827" t="s">
        <v>8317</v>
      </c>
      <c r="S2827" s="5">
        <f t="shared" si="178"/>
        <v>103.33333333333334</v>
      </c>
      <c r="T2827" s="4">
        <f t="shared" si="179"/>
        <v>60.784313725490193</v>
      </c>
    </row>
    <row r="2828" spans="1:20" ht="60" x14ac:dyDescent="0.25">
      <c r="A2828" s="3">
        <v>2826</v>
      </c>
      <c r="B2828" s="1" t="s">
        <v>2826</v>
      </c>
      <c r="C2828" s="1" t="s">
        <v>6935</v>
      </c>
      <c r="D2828">
        <v>2000</v>
      </c>
      <c r="E282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s="9">
        <f t="shared" si="176"/>
        <v>42195.291666666672</v>
      </c>
      <c r="L2828" s="9">
        <f t="shared" si="177"/>
        <v>42171.034861111111</v>
      </c>
      <c r="M2828" t="b">
        <v>0</v>
      </c>
      <c r="N2828">
        <v>19</v>
      </c>
      <c r="O2828" t="b">
        <v>1</v>
      </c>
      <c r="P2828" t="s">
        <v>8270</v>
      </c>
      <c r="Q2828" t="s">
        <v>8316</v>
      </c>
      <c r="R2828" t="s">
        <v>8317</v>
      </c>
      <c r="S2828" s="5">
        <f t="shared" si="178"/>
        <v>107.74999999999999</v>
      </c>
      <c r="T2828" s="4">
        <f t="shared" si="179"/>
        <v>113.42105263157895</v>
      </c>
    </row>
    <row r="2829" spans="1:20" ht="60" x14ac:dyDescent="0.25">
      <c r="A2829" s="3">
        <v>2827</v>
      </c>
      <c r="B2829" s="1" t="s">
        <v>2827</v>
      </c>
      <c r="C2829" s="1" t="s">
        <v>6936</v>
      </c>
      <c r="D2829">
        <v>2000</v>
      </c>
      <c r="E2829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s="9">
        <f t="shared" si="176"/>
        <v>42524.6875</v>
      </c>
      <c r="L2829" s="9">
        <f t="shared" si="177"/>
        <v>42494.683634259258</v>
      </c>
      <c r="M2829" t="b">
        <v>0</v>
      </c>
      <c r="N2829">
        <v>23</v>
      </c>
      <c r="O2829" t="b">
        <v>1</v>
      </c>
      <c r="P2829" t="s">
        <v>8270</v>
      </c>
      <c r="Q2829" t="s">
        <v>8316</v>
      </c>
      <c r="R2829" t="s">
        <v>8317</v>
      </c>
      <c r="S2829" s="5">
        <f t="shared" si="178"/>
        <v>120.24999999999999</v>
      </c>
      <c r="T2829" s="4">
        <f t="shared" si="179"/>
        <v>104.56521739130434</v>
      </c>
    </row>
    <row r="2830" spans="1:20" ht="60" x14ac:dyDescent="0.25">
      <c r="A2830" s="3">
        <v>2828</v>
      </c>
      <c r="B2830" s="1" t="s">
        <v>2828</v>
      </c>
      <c r="C2830" s="1" t="s">
        <v>6937</v>
      </c>
      <c r="D2830">
        <v>9500</v>
      </c>
      <c r="E2830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s="9">
        <f t="shared" si="176"/>
        <v>42279.958333333328</v>
      </c>
      <c r="L2830" s="9">
        <f t="shared" si="177"/>
        <v>42254.264687499999</v>
      </c>
      <c r="M2830" t="b">
        <v>0</v>
      </c>
      <c r="N2830">
        <v>97</v>
      </c>
      <c r="O2830" t="b">
        <v>1</v>
      </c>
      <c r="P2830" t="s">
        <v>8270</v>
      </c>
      <c r="Q2830" t="s">
        <v>8316</v>
      </c>
      <c r="R2830" t="s">
        <v>8317</v>
      </c>
      <c r="S2830" s="5">
        <f t="shared" si="178"/>
        <v>100.37894736842105</v>
      </c>
      <c r="T2830" s="4">
        <f t="shared" si="179"/>
        <v>98.30927835051547</v>
      </c>
    </row>
    <row r="2831" spans="1:20" ht="60" x14ac:dyDescent="0.25">
      <c r="A2831" s="3">
        <v>2829</v>
      </c>
      <c r="B2831" s="1" t="s">
        <v>2829</v>
      </c>
      <c r="C2831" s="1" t="s">
        <v>6938</v>
      </c>
      <c r="D2831">
        <v>2500</v>
      </c>
      <c r="E2831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s="9">
        <f t="shared" si="176"/>
        <v>42523.434236111112</v>
      </c>
      <c r="L2831" s="9">
        <f t="shared" si="177"/>
        <v>42495.434236111112</v>
      </c>
      <c r="M2831" t="b">
        <v>0</v>
      </c>
      <c r="N2831">
        <v>76</v>
      </c>
      <c r="O2831" t="b">
        <v>1</v>
      </c>
      <c r="P2831" t="s">
        <v>8270</v>
      </c>
      <c r="Q2831" t="s">
        <v>8316</v>
      </c>
      <c r="R2831" t="s">
        <v>8317</v>
      </c>
      <c r="S2831" s="5">
        <f t="shared" si="178"/>
        <v>106.52</v>
      </c>
      <c r="T2831" s="4">
        <f t="shared" si="179"/>
        <v>35.039473684210527</v>
      </c>
    </row>
    <row r="2832" spans="1:20" ht="45" x14ac:dyDescent="0.25">
      <c r="A2832" s="3">
        <v>2830</v>
      </c>
      <c r="B2832" s="1" t="s">
        <v>2830</v>
      </c>
      <c r="C2832" s="1" t="s">
        <v>6939</v>
      </c>
      <c r="D2832">
        <v>3000</v>
      </c>
      <c r="E2832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s="9">
        <f t="shared" si="176"/>
        <v>41771.165972222225</v>
      </c>
      <c r="L2832" s="9">
        <f t="shared" si="177"/>
        <v>41758.839675925927</v>
      </c>
      <c r="M2832" t="b">
        <v>0</v>
      </c>
      <c r="N2832">
        <v>11</v>
      </c>
      <c r="O2832" t="b">
        <v>1</v>
      </c>
      <c r="P2832" t="s">
        <v>8270</v>
      </c>
      <c r="Q2832" t="s">
        <v>8316</v>
      </c>
      <c r="R2832" t="s">
        <v>8317</v>
      </c>
      <c r="S2832" s="5">
        <f t="shared" si="178"/>
        <v>100</v>
      </c>
      <c r="T2832" s="4">
        <f t="shared" si="179"/>
        <v>272.72727272727275</v>
      </c>
    </row>
    <row r="2833" spans="1:20" ht="45" x14ac:dyDescent="0.25">
      <c r="A2833" s="3">
        <v>2831</v>
      </c>
      <c r="B2833" s="1" t="s">
        <v>2831</v>
      </c>
      <c r="C2833" s="1" t="s">
        <v>6940</v>
      </c>
      <c r="D2833">
        <v>3000</v>
      </c>
      <c r="E2833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s="9">
        <f t="shared" si="176"/>
        <v>42201.824884259258</v>
      </c>
      <c r="L2833" s="9">
        <f t="shared" si="177"/>
        <v>42171.824884259258</v>
      </c>
      <c r="M2833" t="b">
        <v>0</v>
      </c>
      <c r="N2833">
        <v>52</v>
      </c>
      <c r="O2833" t="b">
        <v>1</v>
      </c>
      <c r="P2833" t="s">
        <v>8270</v>
      </c>
      <c r="Q2833" t="s">
        <v>8316</v>
      </c>
      <c r="R2833" t="s">
        <v>8317</v>
      </c>
      <c r="S2833" s="5">
        <f t="shared" si="178"/>
        <v>110.66666666666667</v>
      </c>
      <c r="T2833" s="4">
        <f t="shared" si="179"/>
        <v>63.846153846153847</v>
      </c>
    </row>
    <row r="2834" spans="1:20" ht="60" x14ac:dyDescent="0.25">
      <c r="A2834" s="3">
        <v>2832</v>
      </c>
      <c r="B2834" s="1" t="s">
        <v>2832</v>
      </c>
      <c r="C2834" s="1" t="s">
        <v>6941</v>
      </c>
      <c r="D2834">
        <v>2500</v>
      </c>
      <c r="E283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s="9">
        <f t="shared" si="176"/>
        <v>41966.916666666672</v>
      </c>
      <c r="L2834" s="9">
        <f t="shared" si="177"/>
        <v>41938.709421296298</v>
      </c>
      <c r="M2834" t="b">
        <v>0</v>
      </c>
      <c r="N2834">
        <v>95</v>
      </c>
      <c r="O2834" t="b">
        <v>1</v>
      </c>
      <c r="P2834" t="s">
        <v>8270</v>
      </c>
      <c r="Q2834" t="s">
        <v>8316</v>
      </c>
      <c r="R2834" t="s">
        <v>8317</v>
      </c>
      <c r="S2834" s="5">
        <f t="shared" si="178"/>
        <v>114.71959999999999</v>
      </c>
      <c r="T2834" s="4">
        <f t="shared" si="179"/>
        <v>30.189368421052631</v>
      </c>
    </row>
    <row r="2835" spans="1:20" ht="15.75" x14ac:dyDescent="0.25">
      <c r="A2835" s="3">
        <v>2833</v>
      </c>
      <c r="B2835" s="1" t="s">
        <v>2833</v>
      </c>
      <c r="C2835" s="1" t="s">
        <v>6942</v>
      </c>
      <c r="D2835">
        <v>2700</v>
      </c>
      <c r="E283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s="9">
        <f t="shared" si="176"/>
        <v>42288.083333333328</v>
      </c>
      <c r="L2835" s="9">
        <f t="shared" si="177"/>
        <v>42268.127696759257</v>
      </c>
      <c r="M2835" t="b">
        <v>0</v>
      </c>
      <c r="N2835">
        <v>35</v>
      </c>
      <c r="O2835" t="b">
        <v>1</v>
      </c>
      <c r="P2835" t="s">
        <v>8270</v>
      </c>
      <c r="Q2835" t="s">
        <v>8316</v>
      </c>
      <c r="R2835" t="s">
        <v>8317</v>
      </c>
      <c r="S2835" s="5">
        <f t="shared" si="178"/>
        <v>108.25925925925925</v>
      </c>
      <c r="T2835" s="4">
        <f t="shared" si="179"/>
        <v>83.51428571428572</v>
      </c>
    </row>
    <row r="2836" spans="1:20" ht="45" x14ac:dyDescent="0.25">
      <c r="A2836" s="3">
        <v>2834</v>
      </c>
      <c r="B2836" s="1" t="s">
        <v>2834</v>
      </c>
      <c r="C2836" s="1" t="s">
        <v>6943</v>
      </c>
      <c r="D2836">
        <v>800</v>
      </c>
      <c r="E283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s="9">
        <f t="shared" si="176"/>
        <v>42034.959837962961</v>
      </c>
      <c r="L2836" s="9">
        <f t="shared" si="177"/>
        <v>42019.959837962961</v>
      </c>
      <c r="M2836" t="b">
        <v>0</v>
      </c>
      <c r="N2836">
        <v>21</v>
      </c>
      <c r="O2836" t="b">
        <v>1</v>
      </c>
      <c r="P2836" t="s">
        <v>8270</v>
      </c>
      <c r="Q2836" t="s">
        <v>8316</v>
      </c>
      <c r="R2836" t="s">
        <v>8317</v>
      </c>
      <c r="S2836" s="5">
        <f t="shared" si="178"/>
        <v>170</v>
      </c>
      <c r="T2836" s="4">
        <f t="shared" si="179"/>
        <v>64.761904761904759</v>
      </c>
    </row>
    <row r="2837" spans="1:20" ht="45" x14ac:dyDescent="0.25">
      <c r="A2837" s="3">
        <v>2835</v>
      </c>
      <c r="B2837" s="1" t="s">
        <v>2835</v>
      </c>
      <c r="C2837" s="1" t="s">
        <v>6944</v>
      </c>
      <c r="D2837">
        <v>1000</v>
      </c>
      <c r="E283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s="9">
        <f t="shared" si="176"/>
        <v>42343</v>
      </c>
      <c r="L2837" s="9">
        <f t="shared" si="177"/>
        <v>42313.703900462962</v>
      </c>
      <c r="M2837" t="b">
        <v>0</v>
      </c>
      <c r="N2837">
        <v>93</v>
      </c>
      <c r="O2837" t="b">
        <v>1</v>
      </c>
      <c r="P2837" t="s">
        <v>8270</v>
      </c>
      <c r="Q2837" t="s">
        <v>8316</v>
      </c>
      <c r="R2837" t="s">
        <v>8317</v>
      </c>
      <c r="S2837" s="5">
        <f t="shared" si="178"/>
        <v>187.09899999999999</v>
      </c>
      <c r="T2837" s="4">
        <f t="shared" si="179"/>
        <v>20.118172043010752</v>
      </c>
    </row>
    <row r="2838" spans="1:20" ht="60" x14ac:dyDescent="0.25">
      <c r="A2838" s="3">
        <v>2836</v>
      </c>
      <c r="B2838" s="1" t="s">
        <v>2836</v>
      </c>
      <c r="C2838" s="1" t="s">
        <v>6945</v>
      </c>
      <c r="D2838">
        <v>450</v>
      </c>
      <c r="E283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s="9">
        <f t="shared" si="176"/>
        <v>42784.207638888889</v>
      </c>
      <c r="L2838" s="9">
        <f t="shared" si="177"/>
        <v>42746.261782407411</v>
      </c>
      <c r="M2838" t="b">
        <v>0</v>
      </c>
      <c r="N2838">
        <v>11</v>
      </c>
      <c r="O2838" t="b">
        <v>1</v>
      </c>
      <c r="P2838" t="s">
        <v>8270</v>
      </c>
      <c r="Q2838" t="s">
        <v>8316</v>
      </c>
      <c r="R2838" t="s">
        <v>8317</v>
      </c>
      <c r="S2838" s="5">
        <f t="shared" si="178"/>
        <v>107.77777777777777</v>
      </c>
      <c r="T2838" s="4">
        <f t="shared" si="179"/>
        <v>44.090909090909093</v>
      </c>
    </row>
    <row r="2839" spans="1:20" ht="60" x14ac:dyDescent="0.25">
      <c r="A2839" s="3">
        <v>2837</v>
      </c>
      <c r="B2839" s="1" t="s">
        <v>2837</v>
      </c>
      <c r="C2839" s="1" t="s">
        <v>6946</v>
      </c>
      <c r="D2839">
        <v>850</v>
      </c>
      <c r="E2839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s="9">
        <f t="shared" si="176"/>
        <v>42347.950046296297</v>
      </c>
      <c r="L2839" s="9">
        <f t="shared" si="177"/>
        <v>42307.908379629633</v>
      </c>
      <c r="M2839" t="b">
        <v>0</v>
      </c>
      <c r="N2839">
        <v>21</v>
      </c>
      <c r="O2839" t="b">
        <v>1</v>
      </c>
      <c r="P2839" t="s">
        <v>8270</v>
      </c>
      <c r="Q2839" t="s">
        <v>8316</v>
      </c>
      <c r="R2839" t="s">
        <v>8317</v>
      </c>
      <c r="S2839" s="5">
        <f t="shared" si="178"/>
        <v>100</v>
      </c>
      <c r="T2839" s="4">
        <f t="shared" si="179"/>
        <v>40.476190476190474</v>
      </c>
    </row>
    <row r="2840" spans="1:20" ht="45" x14ac:dyDescent="0.25">
      <c r="A2840" s="3">
        <v>2838</v>
      </c>
      <c r="B2840" s="1" t="s">
        <v>2838</v>
      </c>
      <c r="C2840" s="1" t="s">
        <v>6947</v>
      </c>
      <c r="D2840">
        <v>2000</v>
      </c>
      <c r="E2840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s="9">
        <f t="shared" si="176"/>
        <v>41864.916666666664</v>
      </c>
      <c r="L2840" s="9">
        <f t="shared" si="177"/>
        <v>41842.607592592591</v>
      </c>
      <c r="M2840" t="b">
        <v>0</v>
      </c>
      <c r="N2840">
        <v>54</v>
      </c>
      <c r="O2840" t="b">
        <v>1</v>
      </c>
      <c r="P2840" t="s">
        <v>8270</v>
      </c>
      <c r="Q2840" t="s">
        <v>8316</v>
      </c>
      <c r="R2840" t="s">
        <v>8317</v>
      </c>
      <c r="S2840" s="5">
        <f t="shared" si="178"/>
        <v>120.24999999999999</v>
      </c>
      <c r="T2840" s="4">
        <f t="shared" si="179"/>
        <v>44.537037037037038</v>
      </c>
    </row>
    <row r="2841" spans="1:20" ht="60" x14ac:dyDescent="0.25">
      <c r="A2841" s="3">
        <v>2839</v>
      </c>
      <c r="B2841" s="1" t="s">
        <v>2839</v>
      </c>
      <c r="C2841" s="1" t="s">
        <v>6948</v>
      </c>
      <c r="D2841">
        <v>3500</v>
      </c>
      <c r="E2841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s="9">
        <f t="shared" si="176"/>
        <v>41876.207638888889</v>
      </c>
      <c r="L2841" s="9">
        <f t="shared" si="177"/>
        <v>41853.240208333329</v>
      </c>
      <c r="M2841" t="b">
        <v>0</v>
      </c>
      <c r="N2841">
        <v>31</v>
      </c>
      <c r="O2841" t="b">
        <v>1</v>
      </c>
      <c r="P2841" t="s">
        <v>8270</v>
      </c>
      <c r="Q2841" t="s">
        <v>8316</v>
      </c>
      <c r="R2841" t="s">
        <v>8317</v>
      </c>
      <c r="S2841" s="5">
        <f t="shared" si="178"/>
        <v>111.42857142857143</v>
      </c>
      <c r="T2841" s="4">
        <f t="shared" si="179"/>
        <v>125.80645161290323</v>
      </c>
    </row>
    <row r="2842" spans="1:20" ht="60" x14ac:dyDescent="0.25">
      <c r="A2842" s="3">
        <v>2840</v>
      </c>
      <c r="B2842" s="1" t="s">
        <v>2840</v>
      </c>
      <c r="C2842" s="1" t="s">
        <v>6949</v>
      </c>
      <c r="D2842">
        <v>2500</v>
      </c>
      <c r="E2842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s="9">
        <f t="shared" si="176"/>
        <v>42081.708333333328</v>
      </c>
      <c r="L2842" s="9">
        <f t="shared" si="177"/>
        <v>42060.035636574074</v>
      </c>
      <c r="M2842" t="b">
        <v>0</v>
      </c>
      <c r="N2842">
        <v>132</v>
      </c>
      <c r="O2842" t="b">
        <v>1</v>
      </c>
      <c r="P2842" t="s">
        <v>8270</v>
      </c>
      <c r="Q2842" t="s">
        <v>8316</v>
      </c>
      <c r="R2842" t="s">
        <v>8317</v>
      </c>
      <c r="S2842" s="5">
        <f t="shared" si="178"/>
        <v>104</v>
      </c>
      <c r="T2842" s="4">
        <f t="shared" si="179"/>
        <v>19.696969696969695</v>
      </c>
    </row>
    <row r="2843" spans="1:20" ht="60" x14ac:dyDescent="0.25">
      <c r="A2843" s="3">
        <v>2841</v>
      </c>
      <c r="B2843" s="1" t="s">
        <v>2841</v>
      </c>
      <c r="C2843" s="1" t="s">
        <v>6950</v>
      </c>
      <c r="D2843">
        <v>1000</v>
      </c>
      <c r="E2843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s="9">
        <f t="shared" si="176"/>
        <v>42351.781215277777</v>
      </c>
      <c r="L2843" s="9">
        <f t="shared" si="177"/>
        <v>42291.739548611105</v>
      </c>
      <c r="M2843" t="b">
        <v>0</v>
      </c>
      <c r="N2843">
        <v>1</v>
      </c>
      <c r="O2843" t="b">
        <v>0</v>
      </c>
      <c r="P2843" t="s">
        <v>8270</v>
      </c>
      <c r="Q2843" t="s">
        <v>8316</v>
      </c>
      <c r="R2843" t="s">
        <v>8317</v>
      </c>
      <c r="S2843" s="5">
        <f t="shared" si="178"/>
        <v>1</v>
      </c>
      <c r="T2843" s="4">
        <f t="shared" si="179"/>
        <v>10</v>
      </c>
    </row>
    <row r="2844" spans="1:20" ht="60" x14ac:dyDescent="0.25">
      <c r="A2844" s="3">
        <v>2842</v>
      </c>
      <c r="B2844" s="1" t="s">
        <v>2842</v>
      </c>
      <c r="C2844" s="1" t="s">
        <v>6951</v>
      </c>
      <c r="D2844">
        <v>1500</v>
      </c>
      <c r="E284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s="9">
        <f t="shared" si="176"/>
        <v>41811.458333333336</v>
      </c>
      <c r="L2844" s="9">
        <f t="shared" si="177"/>
        <v>41784.952488425923</v>
      </c>
      <c r="M2844" t="b">
        <v>0</v>
      </c>
      <c r="N2844">
        <v>0</v>
      </c>
      <c r="O2844" t="b">
        <v>0</v>
      </c>
      <c r="P2844" t="s">
        <v>8270</v>
      </c>
      <c r="Q2844" t="s">
        <v>8316</v>
      </c>
      <c r="R2844" t="s">
        <v>8317</v>
      </c>
      <c r="S2844" s="5">
        <f t="shared" si="178"/>
        <v>0</v>
      </c>
      <c r="T2844" s="4" t="e">
        <f t="shared" si="179"/>
        <v>#DIV/0!</v>
      </c>
    </row>
    <row r="2845" spans="1:20" ht="60" x14ac:dyDescent="0.25">
      <c r="A2845" s="3">
        <v>2843</v>
      </c>
      <c r="B2845" s="1" t="s">
        <v>2843</v>
      </c>
      <c r="C2845" s="1" t="s">
        <v>6952</v>
      </c>
      <c r="D2845">
        <v>1200</v>
      </c>
      <c r="E284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s="9">
        <f t="shared" si="176"/>
        <v>42534.166666666672</v>
      </c>
      <c r="L2845" s="9">
        <f t="shared" si="177"/>
        <v>42492.737847222219</v>
      </c>
      <c r="M2845" t="b">
        <v>0</v>
      </c>
      <c r="N2845">
        <v>0</v>
      </c>
      <c r="O2845" t="b">
        <v>0</v>
      </c>
      <c r="P2845" t="s">
        <v>8270</v>
      </c>
      <c r="Q2845" t="s">
        <v>8316</v>
      </c>
      <c r="R2845" t="s">
        <v>8317</v>
      </c>
      <c r="S2845" s="5">
        <f t="shared" si="178"/>
        <v>0</v>
      </c>
      <c r="T2845" s="4" t="e">
        <f t="shared" si="179"/>
        <v>#DIV/0!</v>
      </c>
    </row>
    <row r="2846" spans="1:20" ht="60" x14ac:dyDescent="0.25">
      <c r="A2846" s="3">
        <v>2844</v>
      </c>
      <c r="B2846" s="1" t="s">
        <v>2844</v>
      </c>
      <c r="C2846" s="1" t="s">
        <v>6953</v>
      </c>
      <c r="D2846">
        <v>550</v>
      </c>
      <c r="E284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s="9">
        <f t="shared" si="176"/>
        <v>42739.546064814815</v>
      </c>
      <c r="L2846" s="9">
        <f t="shared" si="177"/>
        <v>42709.546064814815</v>
      </c>
      <c r="M2846" t="b">
        <v>0</v>
      </c>
      <c r="N2846">
        <v>1</v>
      </c>
      <c r="O2846" t="b">
        <v>0</v>
      </c>
      <c r="P2846" t="s">
        <v>8270</v>
      </c>
      <c r="Q2846" t="s">
        <v>8316</v>
      </c>
      <c r="R2846" t="s">
        <v>8317</v>
      </c>
      <c r="S2846" s="5">
        <f t="shared" si="178"/>
        <v>5.4545454545454541</v>
      </c>
      <c r="T2846" s="4">
        <f t="shared" si="179"/>
        <v>30</v>
      </c>
    </row>
    <row r="2847" spans="1:20" ht="45" x14ac:dyDescent="0.25">
      <c r="A2847" s="3">
        <v>2845</v>
      </c>
      <c r="B2847" s="1" t="s">
        <v>2845</v>
      </c>
      <c r="C2847" s="1" t="s">
        <v>6954</v>
      </c>
      <c r="D2847">
        <v>7500</v>
      </c>
      <c r="E284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s="9">
        <f t="shared" si="176"/>
        <v>42163.016585648147</v>
      </c>
      <c r="L2847" s="9">
        <f t="shared" si="177"/>
        <v>42103.016585648147</v>
      </c>
      <c r="M2847" t="b">
        <v>0</v>
      </c>
      <c r="N2847">
        <v>39</v>
      </c>
      <c r="O2847" t="b">
        <v>0</v>
      </c>
      <c r="P2847" t="s">
        <v>8270</v>
      </c>
      <c r="Q2847" t="s">
        <v>8316</v>
      </c>
      <c r="R2847" t="s">
        <v>8317</v>
      </c>
      <c r="S2847" s="5">
        <f t="shared" si="178"/>
        <v>31.546666666666667</v>
      </c>
      <c r="T2847" s="4">
        <f t="shared" si="179"/>
        <v>60.666666666666664</v>
      </c>
    </row>
    <row r="2848" spans="1:20" ht="60" x14ac:dyDescent="0.25">
      <c r="A2848" s="3">
        <v>2846</v>
      </c>
      <c r="B2848" s="1" t="s">
        <v>2846</v>
      </c>
      <c r="C2848" s="1" t="s">
        <v>6955</v>
      </c>
      <c r="D2848">
        <v>8000</v>
      </c>
      <c r="E284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s="9">
        <f t="shared" si="176"/>
        <v>42153.692060185189</v>
      </c>
      <c r="L2848" s="9">
        <f t="shared" si="177"/>
        <v>42108.692060185189</v>
      </c>
      <c r="M2848" t="b">
        <v>0</v>
      </c>
      <c r="N2848">
        <v>0</v>
      </c>
      <c r="O2848" t="b">
        <v>0</v>
      </c>
      <c r="P2848" t="s">
        <v>8270</v>
      </c>
      <c r="Q2848" t="s">
        <v>8316</v>
      </c>
      <c r="R2848" t="s">
        <v>8317</v>
      </c>
      <c r="S2848" s="5">
        <f t="shared" si="178"/>
        <v>0</v>
      </c>
      <c r="T2848" s="4" t="e">
        <f t="shared" si="179"/>
        <v>#DIV/0!</v>
      </c>
    </row>
    <row r="2849" spans="1:20" ht="60" x14ac:dyDescent="0.25">
      <c r="A2849" s="3">
        <v>2847</v>
      </c>
      <c r="B2849" s="1" t="s">
        <v>2847</v>
      </c>
      <c r="C2849" s="1" t="s">
        <v>6956</v>
      </c>
      <c r="D2849">
        <v>2000</v>
      </c>
      <c r="E2849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s="9">
        <f t="shared" si="176"/>
        <v>42513.806307870371</v>
      </c>
      <c r="L2849" s="9">
        <f t="shared" si="177"/>
        <v>42453.806307870371</v>
      </c>
      <c r="M2849" t="b">
        <v>0</v>
      </c>
      <c r="N2849">
        <v>0</v>
      </c>
      <c r="O2849" t="b">
        <v>0</v>
      </c>
      <c r="P2849" t="s">
        <v>8270</v>
      </c>
      <c r="Q2849" t="s">
        <v>8316</v>
      </c>
      <c r="R2849" t="s">
        <v>8317</v>
      </c>
      <c r="S2849" s="5">
        <f t="shared" si="178"/>
        <v>0</v>
      </c>
      <c r="T2849" s="4" t="e">
        <f t="shared" si="179"/>
        <v>#DIV/0!</v>
      </c>
    </row>
    <row r="2850" spans="1:20" ht="60" x14ac:dyDescent="0.25">
      <c r="A2850" s="3">
        <v>2848</v>
      </c>
      <c r="B2850" s="1" t="s">
        <v>2848</v>
      </c>
      <c r="C2850" s="1" t="s">
        <v>6957</v>
      </c>
      <c r="D2850">
        <v>35000</v>
      </c>
      <c r="E2850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s="9">
        <f t="shared" si="176"/>
        <v>42153.648831018523</v>
      </c>
      <c r="L2850" s="9">
        <f t="shared" si="177"/>
        <v>42123.648831018523</v>
      </c>
      <c r="M2850" t="b">
        <v>0</v>
      </c>
      <c r="N2850">
        <v>3</v>
      </c>
      <c r="O2850" t="b">
        <v>0</v>
      </c>
      <c r="P2850" t="s">
        <v>8270</v>
      </c>
      <c r="Q2850" t="s">
        <v>8316</v>
      </c>
      <c r="R2850" t="s">
        <v>8317</v>
      </c>
      <c r="S2850" s="5">
        <f t="shared" si="178"/>
        <v>0.2</v>
      </c>
      <c r="T2850" s="4">
        <f t="shared" si="179"/>
        <v>23.333333333333332</v>
      </c>
    </row>
    <row r="2851" spans="1:20" ht="60" x14ac:dyDescent="0.25">
      <c r="A2851" s="3">
        <v>2849</v>
      </c>
      <c r="B2851" s="1" t="s">
        <v>2849</v>
      </c>
      <c r="C2851" s="1" t="s">
        <v>6958</v>
      </c>
      <c r="D2851">
        <v>500</v>
      </c>
      <c r="E2851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s="9">
        <f t="shared" si="176"/>
        <v>42483.428240740745</v>
      </c>
      <c r="L2851" s="9">
        <f t="shared" si="177"/>
        <v>42453.428240740745</v>
      </c>
      <c r="M2851" t="b">
        <v>0</v>
      </c>
      <c r="N2851">
        <v>1</v>
      </c>
      <c r="O2851" t="b">
        <v>0</v>
      </c>
      <c r="P2851" t="s">
        <v>8270</v>
      </c>
      <c r="Q2851" t="s">
        <v>8316</v>
      </c>
      <c r="R2851" t="s">
        <v>8317</v>
      </c>
      <c r="S2851" s="5">
        <f t="shared" si="178"/>
        <v>1</v>
      </c>
      <c r="T2851" s="4">
        <f t="shared" si="179"/>
        <v>5</v>
      </c>
    </row>
    <row r="2852" spans="1:20" ht="60" x14ac:dyDescent="0.25">
      <c r="A2852" s="3">
        <v>2850</v>
      </c>
      <c r="B2852" s="1" t="s">
        <v>2850</v>
      </c>
      <c r="C2852" s="1" t="s">
        <v>6959</v>
      </c>
      <c r="D2852">
        <v>8000</v>
      </c>
      <c r="E2852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s="9">
        <f t="shared" si="176"/>
        <v>41888.007071759261</v>
      </c>
      <c r="L2852" s="9">
        <f t="shared" si="177"/>
        <v>41858.007071759261</v>
      </c>
      <c r="M2852" t="b">
        <v>0</v>
      </c>
      <c r="N2852">
        <v>13</v>
      </c>
      <c r="O2852" t="b">
        <v>0</v>
      </c>
      <c r="P2852" t="s">
        <v>8270</v>
      </c>
      <c r="Q2852" t="s">
        <v>8316</v>
      </c>
      <c r="R2852" t="s">
        <v>8317</v>
      </c>
      <c r="S2852" s="5">
        <f t="shared" si="178"/>
        <v>3.8875000000000002</v>
      </c>
      <c r="T2852" s="4">
        <f t="shared" si="179"/>
        <v>23.923076923076923</v>
      </c>
    </row>
    <row r="2853" spans="1:20" ht="60" x14ac:dyDescent="0.25">
      <c r="A2853" s="3">
        <v>2851</v>
      </c>
      <c r="B2853" s="1" t="s">
        <v>2851</v>
      </c>
      <c r="C2853" s="1" t="s">
        <v>6960</v>
      </c>
      <c r="D2853">
        <v>4500</v>
      </c>
      <c r="E2853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s="9">
        <f t="shared" si="176"/>
        <v>42398.970138888893</v>
      </c>
      <c r="L2853" s="9">
        <f t="shared" si="177"/>
        <v>42390.002650462964</v>
      </c>
      <c r="M2853" t="b">
        <v>0</v>
      </c>
      <c r="N2853">
        <v>0</v>
      </c>
      <c r="O2853" t="b">
        <v>0</v>
      </c>
      <c r="P2853" t="s">
        <v>8270</v>
      </c>
      <c r="Q2853" t="s">
        <v>8316</v>
      </c>
      <c r="R2853" t="s">
        <v>8317</v>
      </c>
      <c r="S2853" s="5">
        <f t="shared" si="178"/>
        <v>0</v>
      </c>
      <c r="T2853" s="4" t="e">
        <f t="shared" si="179"/>
        <v>#DIV/0!</v>
      </c>
    </row>
    <row r="2854" spans="1:20" ht="45" x14ac:dyDescent="0.25">
      <c r="A2854" s="3">
        <v>2852</v>
      </c>
      <c r="B2854" s="1" t="s">
        <v>2852</v>
      </c>
      <c r="C2854" s="1" t="s">
        <v>6961</v>
      </c>
      <c r="D2854">
        <v>5000</v>
      </c>
      <c r="E285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s="9">
        <f t="shared" si="176"/>
        <v>41811.045173611114</v>
      </c>
      <c r="L2854" s="9">
        <f t="shared" si="177"/>
        <v>41781.045173611114</v>
      </c>
      <c r="M2854" t="b">
        <v>0</v>
      </c>
      <c r="N2854">
        <v>6</v>
      </c>
      <c r="O2854" t="b">
        <v>0</v>
      </c>
      <c r="P2854" t="s">
        <v>8270</v>
      </c>
      <c r="Q2854" t="s">
        <v>8316</v>
      </c>
      <c r="R2854" t="s">
        <v>8317</v>
      </c>
      <c r="S2854" s="5">
        <f t="shared" si="178"/>
        <v>1.9</v>
      </c>
      <c r="T2854" s="4">
        <f t="shared" si="179"/>
        <v>15.833333333333334</v>
      </c>
    </row>
    <row r="2855" spans="1:20" ht="60" x14ac:dyDescent="0.25">
      <c r="A2855" s="3">
        <v>2853</v>
      </c>
      <c r="B2855" s="1" t="s">
        <v>2853</v>
      </c>
      <c r="C2855" s="1" t="s">
        <v>6962</v>
      </c>
      <c r="D2855">
        <v>9500</v>
      </c>
      <c r="E285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s="9">
        <f t="shared" si="176"/>
        <v>41896.190937499996</v>
      </c>
      <c r="L2855" s="9">
        <f t="shared" si="177"/>
        <v>41836.190937499996</v>
      </c>
      <c r="M2855" t="b">
        <v>0</v>
      </c>
      <c r="N2855">
        <v>0</v>
      </c>
      <c r="O2855" t="b">
        <v>0</v>
      </c>
      <c r="P2855" t="s">
        <v>8270</v>
      </c>
      <c r="Q2855" t="s">
        <v>8316</v>
      </c>
      <c r="R2855" t="s">
        <v>8317</v>
      </c>
      <c r="S2855" s="5">
        <f t="shared" si="178"/>
        <v>0</v>
      </c>
      <c r="T2855" s="4" t="e">
        <f t="shared" si="179"/>
        <v>#DIV/0!</v>
      </c>
    </row>
    <row r="2856" spans="1:20" ht="45" x14ac:dyDescent="0.25">
      <c r="A2856" s="3">
        <v>2854</v>
      </c>
      <c r="B2856" s="1" t="s">
        <v>2854</v>
      </c>
      <c r="C2856" s="1" t="s">
        <v>6963</v>
      </c>
      <c r="D2856">
        <v>1000</v>
      </c>
      <c r="E285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s="9">
        <f t="shared" si="176"/>
        <v>42131.71665509259</v>
      </c>
      <c r="L2856" s="9">
        <f t="shared" si="177"/>
        <v>42111.71665509259</v>
      </c>
      <c r="M2856" t="b">
        <v>0</v>
      </c>
      <c r="N2856">
        <v>14</v>
      </c>
      <c r="O2856" t="b">
        <v>0</v>
      </c>
      <c r="P2856" t="s">
        <v>8270</v>
      </c>
      <c r="Q2856" t="s">
        <v>8316</v>
      </c>
      <c r="R2856" t="s">
        <v>8317</v>
      </c>
      <c r="S2856" s="5">
        <f t="shared" si="178"/>
        <v>41.699999999999996</v>
      </c>
      <c r="T2856" s="4">
        <f t="shared" si="179"/>
        <v>29.785714285714285</v>
      </c>
    </row>
    <row r="2857" spans="1:20" ht="60" x14ac:dyDescent="0.25">
      <c r="A2857" s="3">
        <v>2855</v>
      </c>
      <c r="B2857" s="1" t="s">
        <v>2855</v>
      </c>
      <c r="C2857" s="1" t="s">
        <v>6964</v>
      </c>
      <c r="D2857">
        <v>600</v>
      </c>
      <c r="E285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s="9">
        <f t="shared" si="176"/>
        <v>42398.981944444444</v>
      </c>
      <c r="L2857" s="9">
        <f t="shared" si="177"/>
        <v>42370.007766203707</v>
      </c>
      <c r="M2857" t="b">
        <v>0</v>
      </c>
      <c r="N2857">
        <v>5</v>
      </c>
      <c r="O2857" t="b">
        <v>0</v>
      </c>
      <c r="P2857" t="s">
        <v>8270</v>
      </c>
      <c r="Q2857" t="s">
        <v>8316</v>
      </c>
      <c r="R2857" t="s">
        <v>8317</v>
      </c>
      <c r="S2857" s="5">
        <f t="shared" si="178"/>
        <v>50</v>
      </c>
      <c r="T2857" s="4">
        <f t="shared" si="179"/>
        <v>60</v>
      </c>
    </row>
    <row r="2858" spans="1:20" ht="45" x14ac:dyDescent="0.25">
      <c r="A2858" s="3">
        <v>2856</v>
      </c>
      <c r="B2858" s="1" t="s">
        <v>2856</v>
      </c>
      <c r="C2858" s="1" t="s">
        <v>6965</v>
      </c>
      <c r="D2858">
        <v>3000</v>
      </c>
      <c r="E285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s="9">
        <f t="shared" si="176"/>
        <v>42224.898611111115</v>
      </c>
      <c r="L2858" s="9">
        <f t="shared" si="177"/>
        <v>42165.037581018521</v>
      </c>
      <c r="M2858" t="b">
        <v>0</v>
      </c>
      <c r="N2858">
        <v>6</v>
      </c>
      <c r="O2858" t="b">
        <v>0</v>
      </c>
      <c r="P2858" t="s">
        <v>8270</v>
      </c>
      <c r="Q2858" t="s">
        <v>8316</v>
      </c>
      <c r="R2858" t="s">
        <v>8317</v>
      </c>
      <c r="S2858" s="5">
        <f t="shared" si="178"/>
        <v>4.8666666666666663</v>
      </c>
      <c r="T2858" s="4">
        <f t="shared" si="179"/>
        <v>24.333333333333332</v>
      </c>
    </row>
    <row r="2859" spans="1:20" ht="60" x14ac:dyDescent="0.25">
      <c r="A2859" s="3">
        <v>2857</v>
      </c>
      <c r="B2859" s="1" t="s">
        <v>2857</v>
      </c>
      <c r="C2859" s="1" t="s">
        <v>6966</v>
      </c>
      <c r="D2859">
        <v>38000</v>
      </c>
      <c r="E2859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s="9">
        <f t="shared" si="176"/>
        <v>42786.75</v>
      </c>
      <c r="L2859" s="9">
        <f t="shared" si="177"/>
        <v>42726.920081018514</v>
      </c>
      <c r="M2859" t="b">
        <v>0</v>
      </c>
      <c r="N2859">
        <v>15</v>
      </c>
      <c r="O2859" t="b">
        <v>0</v>
      </c>
      <c r="P2859" t="s">
        <v>8270</v>
      </c>
      <c r="Q2859" t="s">
        <v>8316</v>
      </c>
      <c r="R2859" t="s">
        <v>8317</v>
      </c>
      <c r="S2859" s="5">
        <f t="shared" si="178"/>
        <v>19.736842105263158</v>
      </c>
      <c r="T2859" s="4">
        <f t="shared" si="179"/>
        <v>500</v>
      </c>
    </row>
    <row r="2860" spans="1:20" ht="60" x14ac:dyDescent="0.25">
      <c r="A2860" s="3">
        <v>2858</v>
      </c>
      <c r="B2860" s="1" t="s">
        <v>2858</v>
      </c>
      <c r="C2860" s="1" t="s">
        <v>6967</v>
      </c>
      <c r="D2860">
        <v>1000</v>
      </c>
      <c r="E2860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s="9">
        <f t="shared" si="176"/>
        <v>41978.477777777778</v>
      </c>
      <c r="L2860" s="9">
        <f t="shared" si="177"/>
        <v>41954.545081018514</v>
      </c>
      <c r="M2860" t="b">
        <v>0</v>
      </c>
      <c r="N2860">
        <v>0</v>
      </c>
      <c r="O2860" t="b">
        <v>0</v>
      </c>
      <c r="P2860" t="s">
        <v>8270</v>
      </c>
      <c r="Q2860" t="s">
        <v>8316</v>
      </c>
      <c r="R2860" t="s">
        <v>8317</v>
      </c>
      <c r="S2860" s="5">
        <f t="shared" si="178"/>
        <v>0</v>
      </c>
      <c r="T2860" s="4" t="e">
        <f t="shared" si="179"/>
        <v>#DIV/0!</v>
      </c>
    </row>
    <row r="2861" spans="1:20" ht="45" x14ac:dyDescent="0.25">
      <c r="A2861" s="3">
        <v>2859</v>
      </c>
      <c r="B2861" s="1" t="s">
        <v>2859</v>
      </c>
      <c r="C2861" s="1" t="s">
        <v>6968</v>
      </c>
      <c r="D2861">
        <v>2000</v>
      </c>
      <c r="E2861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s="9">
        <f t="shared" si="176"/>
        <v>42293.362314814818</v>
      </c>
      <c r="L2861" s="9">
        <f t="shared" si="177"/>
        <v>42233.362314814818</v>
      </c>
      <c r="M2861" t="b">
        <v>0</v>
      </c>
      <c r="N2861">
        <v>1</v>
      </c>
      <c r="O2861" t="b">
        <v>0</v>
      </c>
      <c r="P2861" t="s">
        <v>8270</v>
      </c>
      <c r="Q2861" t="s">
        <v>8316</v>
      </c>
      <c r="R2861" t="s">
        <v>8317</v>
      </c>
      <c r="S2861" s="5">
        <f t="shared" si="178"/>
        <v>1.7500000000000002</v>
      </c>
      <c r="T2861" s="4">
        <f t="shared" si="179"/>
        <v>35</v>
      </c>
    </row>
    <row r="2862" spans="1:20" ht="60" x14ac:dyDescent="0.25">
      <c r="A2862" s="3">
        <v>2860</v>
      </c>
      <c r="B2862" s="1" t="s">
        <v>2860</v>
      </c>
      <c r="C2862" s="1" t="s">
        <v>6969</v>
      </c>
      <c r="D2862">
        <v>4000</v>
      </c>
      <c r="E2862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s="9">
        <f t="shared" si="176"/>
        <v>42540.800648148142</v>
      </c>
      <c r="L2862" s="9">
        <f t="shared" si="177"/>
        <v>42480.800648148142</v>
      </c>
      <c r="M2862" t="b">
        <v>0</v>
      </c>
      <c r="N2862">
        <v>9</v>
      </c>
      <c r="O2862" t="b">
        <v>0</v>
      </c>
      <c r="P2862" t="s">
        <v>8270</v>
      </c>
      <c r="Q2862" t="s">
        <v>8316</v>
      </c>
      <c r="R2862" t="s">
        <v>8317</v>
      </c>
      <c r="S2862" s="5">
        <f t="shared" si="178"/>
        <v>6.65</v>
      </c>
      <c r="T2862" s="4">
        <f t="shared" si="179"/>
        <v>29.555555555555557</v>
      </c>
    </row>
    <row r="2863" spans="1:20" ht="60" x14ac:dyDescent="0.25">
      <c r="A2863" s="3">
        <v>2861</v>
      </c>
      <c r="B2863" s="1" t="s">
        <v>2861</v>
      </c>
      <c r="C2863" s="1" t="s">
        <v>6970</v>
      </c>
      <c r="D2863">
        <v>250</v>
      </c>
      <c r="E2863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s="9">
        <f t="shared" si="176"/>
        <v>42271.590833333335</v>
      </c>
      <c r="L2863" s="9">
        <f t="shared" si="177"/>
        <v>42257.590833333335</v>
      </c>
      <c r="M2863" t="b">
        <v>0</v>
      </c>
      <c r="N2863">
        <v>3</v>
      </c>
      <c r="O2863" t="b">
        <v>0</v>
      </c>
      <c r="P2863" t="s">
        <v>8270</v>
      </c>
      <c r="Q2863" t="s">
        <v>8316</v>
      </c>
      <c r="R2863" t="s">
        <v>8317</v>
      </c>
      <c r="S2863" s="5">
        <f t="shared" si="178"/>
        <v>32</v>
      </c>
      <c r="T2863" s="4">
        <f t="shared" si="179"/>
        <v>26.666666666666668</v>
      </c>
    </row>
    <row r="2864" spans="1:20" ht="45" x14ac:dyDescent="0.25">
      <c r="A2864" s="3">
        <v>2862</v>
      </c>
      <c r="B2864" s="1" t="s">
        <v>2862</v>
      </c>
      <c r="C2864" s="1" t="s">
        <v>6971</v>
      </c>
      <c r="D2864">
        <v>12700</v>
      </c>
      <c r="E286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s="9">
        <f t="shared" si="176"/>
        <v>41814.789687500001</v>
      </c>
      <c r="L2864" s="9">
        <f t="shared" si="177"/>
        <v>41784.789687500001</v>
      </c>
      <c r="M2864" t="b">
        <v>0</v>
      </c>
      <c r="N2864">
        <v>3</v>
      </c>
      <c r="O2864" t="b">
        <v>0</v>
      </c>
      <c r="P2864" t="s">
        <v>8270</v>
      </c>
      <c r="Q2864" t="s">
        <v>8316</v>
      </c>
      <c r="R2864" t="s">
        <v>8317</v>
      </c>
      <c r="S2864" s="5">
        <f t="shared" si="178"/>
        <v>0.43307086614173229</v>
      </c>
      <c r="T2864" s="4">
        <f t="shared" si="179"/>
        <v>18.333333333333332</v>
      </c>
    </row>
    <row r="2865" spans="1:20" ht="60" x14ac:dyDescent="0.25">
      <c r="A2865" s="3">
        <v>2863</v>
      </c>
      <c r="B2865" s="1" t="s">
        <v>2863</v>
      </c>
      <c r="C2865" s="1" t="s">
        <v>6972</v>
      </c>
      <c r="D2865">
        <v>50000</v>
      </c>
      <c r="E286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s="9">
        <f t="shared" si="176"/>
        <v>41891.675034722226</v>
      </c>
      <c r="L2865" s="9">
        <f t="shared" si="177"/>
        <v>41831.675034722226</v>
      </c>
      <c r="M2865" t="b">
        <v>0</v>
      </c>
      <c r="N2865">
        <v>1</v>
      </c>
      <c r="O2865" t="b">
        <v>0</v>
      </c>
      <c r="P2865" t="s">
        <v>8270</v>
      </c>
      <c r="Q2865" t="s">
        <v>8316</v>
      </c>
      <c r="R2865" t="s">
        <v>8317</v>
      </c>
      <c r="S2865" s="5">
        <f t="shared" si="178"/>
        <v>0.04</v>
      </c>
      <c r="T2865" s="4">
        <f t="shared" si="179"/>
        <v>20</v>
      </c>
    </row>
    <row r="2866" spans="1:20" ht="15.75" x14ac:dyDescent="0.25">
      <c r="A2866" s="3">
        <v>2864</v>
      </c>
      <c r="B2866" s="1" t="s">
        <v>2864</v>
      </c>
      <c r="C2866" s="1" t="s">
        <v>6973</v>
      </c>
      <c r="D2866">
        <v>2500</v>
      </c>
      <c r="E286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s="9">
        <f t="shared" si="176"/>
        <v>42202.554166666669</v>
      </c>
      <c r="L2866" s="9">
        <f t="shared" si="177"/>
        <v>42172.613506944443</v>
      </c>
      <c r="M2866" t="b">
        <v>0</v>
      </c>
      <c r="N2866">
        <v>3</v>
      </c>
      <c r="O2866" t="b">
        <v>0</v>
      </c>
      <c r="P2866" t="s">
        <v>8270</v>
      </c>
      <c r="Q2866" t="s">
        <v>8316</v>
      </c>
      <c r="R2866" t="s">
        <v>8317</v>
      </c>
      <c r="S2866" s="5">
        <f t="shared" si="178"/>
        <v>1.6</v>
      </c>
      <c r="T2866" s="4">
        <f t="shared" si="179"/>
        <v>13.333333333333334</v>
      </c>
    </row>
    <row r="2867" spans="1:20" ht="60" x14ac:dyDescent="0.25">
      <c r="A2867" s="3">
        <v>2865</v>
      </c>
      <c r="B2867" s="1" t="s">
        <v>2865</v>
      </c>
      <c r="C2867" s="1" t="s">
        <v>6974</v>
      </c>
      <c r="D2867">
        <v>2888</v>
      </c>
      <c r="E286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s="9">
        <f t="shared" si="176"/>
        <v>42010.114108796297</v>
      </c>
      <c r="L2867" s="9">
        <f t="shared" si="177"/>
        <v>41950.114108796297</v>
      </c>
      <c r="M2867" t="b">
        <v>0</v>
      </c>
      <c r="N2867">
        <v>0</v>
      </c>
      <c r="O2867" t="b">
        <v>0</v>
      </c>
      <c r="P2867" t="s">
        <v>8270</v>
      </c>
      <c r="Q2867" t="s">
        <v>8316</v>
      </c>
      <c r="R2867" t="s">
        <v>8317</v>
      </c>
      <c r="S2867" s="5">
        <f t="shared" si="178"/>
        <v>0</v>
      </c>
      <c r="T2867" s="4" t="e">
        <f t="shared" si="179"/>
        <v>#DIV/0!</v>
      </c>
    </row>
    <row r="2868" spans="1:20" ht="45" x14ac:dyDescent="0.25">
      <c r="A2868" s="3">
        <v>2866</v>
      </c>
      <c r="B2868" s="1" t="s">
        <v>2866</v>
      </c>
      <c r="C2868" s="1" t="s">
        <v>6975</v>
      </c>
      <c r="D2868">
        <v>5000</v>
      </c>
      <c r="E286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s="9">
        <f t="shared" si="176"/>
        <v>42657.916666666672</v>
      </c>
      <c r="L2868" s="9">
        <f t="shared" si="177"/>
        <v>42627.955104166671</v>
      </c>
      <c r="M2868" t="b">
        <v>0</v>
      </c>
      <c r="N2868">
        <v>2</v>
      </c>
      <c r="O2868" t="b">
        <v>0</v>
      </c>
      <c r="P2868" t="s">
        <v>8270</v>
      </c>
      <c r="Q2868" t="s">
        <v>8316</v>
      </c>
      <c r="R2868" t="s">
        <v>8317</v>
      </c>
      <c r="S2868" s="5">
        <f t="shared" si="178"/>
        <v>0.89999999999999991</v>
      </c>
      <c r="T2868" s="4">
        <f t="shared" si="179"/>
        <v>22.5</v>
      </c>
    </row>
    <row r="2869" spans="1:20" ht="60" x14ac:dyDescent="0.25">
      <c r="A2869" s="3">
        <v>2867</v>
      </c>
      <c r="B2869" s="1" t="s">
        <v>2867</v>
      </c>
      <c r="C2869" s="1" t="s">
        <v>6976</v>
      </c>
      <c r="D2869">
        <v>2500</v>
      </c>
      <c r="E2869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s="9">
        <f t="shared" si="176"/>
        <v>42555.166666666672</v>
      </c>
      <c r="L2869" s="9">
        <f t="shared" si="177"/>
        <v>42531.195277777777</v>
      </c>
      <c r="M2869" t="b">
        <v>0</v>
      </c>
      <c r="N2869">
        <v>10</v>
      </c>
      <c r="O2869" t="b">
        <v>0</v>
      </c>
      <c r="P2869" t="s">
        <v>8270</v>
      </c>
      <c r="Q2869" t="s">
        <v>8316</v>
      </c>
      <c r="R2869" t="s">
        <v>8317</v>
      </c>
      <c r="S2869" s="5">
        <f t="shared" si="178"/>
        <v>20.16</v>
      </c>
      <c r="T2869" s="4">
        <f t="shared" si="179"/>
        <v>50.4</v>
      </c>
    </row>
    <row r="2870" spans="1:20" ht="60" x14ac:dyDescent="0.25">
      <c r="A2870" s="3">
        <v>2868</v>
      </c>
      <c r="B2870" s="1" t="s">
        <v>2868</v>
      </c>
      <c r="C2870" s="1" t="s">
        <v>6977</v>
      </c>
      <c r="D2870">
        <v>15000</v>
      </c>
      <c r="E2870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s="9">
        <f t="shared" si="176"/>
        <v>42648.827013888891</v>
      </c>
      <c r="L2870" s="9">
        <f t="shared" si="177"/>
        <v>42618.827013888891</v>
      </c>
      <c r="M2870" t="b">
        <v>0</v>
      </c>
      <c r="N2870">
        <v>60</v>
      </c>
      <c r="O2870" t="b">
        <v>0</v>
      </c>
      <c r="P2870" t="s">
        <v>8270</v>
      </c>
      <c r="Q2870" t="s">
        <v>8316</v>
      </c>
      <c r="R2870" t="s">
        <v>8317</v>
      </c>
      <c r="S2870" s="5">
        <f t="shared" si="178"/>
        <v>42.011733333333332</v>
      </c>
      <c r="T2870" s="4">
        <f t="shared" si="179"/>
        <v>105.02933333333334</v>
      </c>
    </row>
    <row r="2871" spans="1:20" ht="60" x14ac:dyDescent="0.25">
      <c r="A2871" s="3">
        <v>2869</v>
      </c>
      <c r="B2871" s="1" t="s">
        <v>2869</v>
      </c>
      <c r="C2871" s="1" t="s">
        <v>6978</v>
      </c>
      <c r="D2871">
        <v>20000</v>
      </c>
      <c r="E2871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s="9">
        <f t="shared" si="176"/>
        <v>42570.593530092592</v>
      </c>
      <c r="L2871" s="9">
        <f t="shared" si="177"/>
        <v>42540.593530092592</v>
      </c>
      <c r="M2871" t="b">
        <v>0</v>
      </c>
      <c r="N2871">
        <v>5</v>
      </c>
      <c r="O2871" t="b">
        <v>0</v>
      </c>
      <c r="P2871" t="s">
        <v>8270</v>
      </c>
      <c r="Q2871" t="s">
        <v>8316</v>
      </c>
      <c r="R2871" t="s">
        <v>8317</v>
      </c>
      <c r="S2871" s="5">
        <f t="shared" si="178"/>
        <v>0.88500000000000001</v>
      </c>
      <c r="T2871" s="4">
        <f t="shared" si="179"/>
        <v>35.4</v>
      </c>
    </row>
    <row r="2872" spans="1:20" ht="60" x14ac:dyDescent="0.25">
      <c r="A2872" s="3">
        <v>2870</v>
      </c>
      <c r="B2872" s="1" t="s">
        <v>2870</v>
      </c>
      <c r="C2872" s="1" t="s">
        <v>6979</v>
      </c>
      <c r="D2872">
        <v>5000</v>
      </c>
      <c r="E2872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s="9">
        <f t="shared" si="176"/>
        <v>41776.189409722225</v>
      </c>
      <c r="L2872" s="9">
        <f t="shared" si="177"/>
        <v>41746.189409722225</v>
      </c>
      <c r="M2872" t="b">
        <v>0</v>
      </c>
      <c r="N2872">
        <v>9</v>
      </c>
      <c r="O2872" t="b">
        <v>0</v>
      </c>
      <c r="P2872" t="s">
        <v>8270</v>
      </c>
      <c r="Q2872" t="s">
        <v>8316</v>
      </c>
      <c r="R2872" t="s">
        <v>8317</v>
      </c>
      <c r="S2872" s="5">
        <f t="shared" si="178"/>
        <v>15</v>
      </c>
      <c r="T2872" s="4">
        <f t="shared" si="179"/>
        <v>83.333333333333329</v>
      </c>
    </row>
    <row r="2873" spans="1:20" ht="45" x14ac:dyDescent="0.25">
      <c r="A2873" s="3">
        <v>2871</v>
      </c>
      <c r="B2873" s="1" t="s">
        <v>2871</v>
      </c>
      <c r="C2873" s="1" t="s">
        <v>6980</v>
      </c>
      <c r="D2873">
        <v>10000</v>
      </c>
      <c r="E2873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s="9">
        <f t="shared" si="176"/>
        <v>41994.738576388889</v>
      </c>
      <c r="L2873" s="9">
        <f t="shared" si="177"/>
        <v>41974.738576388889</v>
      </c>
      <c r="M2873" t="b">
        <v>0</v>
      </c>
      <c r="N2873">
        <v>13</v>
      </c>
      <c r="O2873" t="b">
        <v>0</v>
      </c>
      <c r="P2873" t="s">
        <v>8270</v>
      </c>
      <c r="Q2873" t="s">
        <v>8316</v>
      </c>
      <c r="R2873" t="s">
        <v>8317</v>
      </c>
      <c r="S2873" s="5">
        <f t="shared" si="178"/>
        <v>4.67</v>
      </c>
      <c r="T2873" s="4">
        <f t="shared" si="179"/>
        <v>35.92307692307692</v>
      </c>
    </row>
    <row r="2874" spans="1:20" ht="45" x14ac:dyDescent="0.25">
      <c r="A2874" s="3">
        <v>2872</v>
      </c>
      <c r="B2874" s="1" t="s">
        <v>2872</v>
      </c>
      <c r="C2874" s="1" t="s">
        <v>6981</v>
      </c>
      <c r="D2874">
        <v>3000</v>
      </c>
      <c r="E287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s="9">
        <f t="shared" si="176"/>
        <v>42175.11618055556</v>
      </c>
      <c r="L2874" s="9">
        <f t="shared" si="177"/>
        <v>42115.11618055556</v>
      </c>
      <c r="M2874" t="b">
        <v>0</v>
      </c>
      <c r="N2874">
        <v>0</v>
      </c>
      <c r="O2874" t="b">
        <v>0</v>
      </c>
      <c r="P2874" t="s">
        <v>8270</v>
      </c>
      <c r="Q2874" t="s">
        <v>8316</v>
      </c>
      <c r="R2874" t="s">
        <v>8317</v>
      </c>
      <c r="S2874" s="5">
        <f t="shared" si="178"/>
        <v>0</v>
      </c>
      <c r="T2874" s="4" t="e">
        <f t="shared" si="179"/>
        <v>#DIV/0!</v>
      </c>
    </row>
    <row r="2875" spans="1:20" ht="60" x14ac:dyDescent="0.25">
      <c r="A2875" s="3">
        <v>2873</v>
      </c>
      <c r="B2875" s="1" t="s">
        <v>2873</v>
      </c>
      <c r="C2875" s="1" t="s">
        <v>6982</v>
      </c>
      <c r="D2875">
        <v>2500</v>
      </c>
      <c r="E287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s="9">
        <f t="shared" si="176"/>
        <v>42032.817488425921</v>
      </c>
      <c r="L2875" s="9">
        <f t="shared" si="177"/>
        <v>42002.817488425921</v>
      </c>
      <c r="M2875" t="b">
        <v>0</v>
      </c>
      <c r="N2875">
        <v>8</v>
      </c>
      <c r="O2875" t="b">
        <v>0</v>
      </c>
      <c r="P2875" t="s">
        <v>8270</v>
      </c>
      <c r="Q2875" t="s">
        <v>8316</v>
      </c>
      <c r="R2875" t="s">
        <v>8317</v>
      </c>
      <c r="S2875" s="5">
        <f t="shared" si="178"/>
        <v>38.119999999999997</v>
      </c>
      <c r="T2875" s="4">
        <f t="shared" si="179"/>
        <v>119.125</v>
      </c>
    </row>
    <row r="2876" spans="1:20" ht="60" x14ac:dyDescent="0.25">
      <c r="A2876" s="3">
        <v>2874</v>
      </c>
      <c r="B2876" s="1" t="s">
        <v>2874</v>
      </c>
      <c r="C2876" s="1" t="s">
        <v>6983</v>
      </c>
      <c r="D2876">
        <v>5000</v>
      </c>
      <c r="E287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s="9">
        <f t="shared" si="176"/>
        <v>42752.84474537037</v>
      </c>
      <c r="L2876" s="9">
        <f t="shared" si="177"/>
        <v>42722.84474537037</v>
      </c>
      <c r="M2876" t="b">
        <v>0</v>
      </c>
      <c r="N2876">
        <v>3</v>
      </c>
      <c r="O2876" t="b">
        <v>0</v>
      </c>
      <c r="P2876" t="s">
        <v>8270</v>
      </c>
      <c r="Q2876" t="s">
        <v>8316</v>
      </c>
      <c r="R2876" t="s">
        <v>8317</v>
      </c>
      <c r="S2876" s="5">
        <f t="shared" si="178"/>
        <v>5.42</v>
      </c>
      <c r="T2876" s="4">
        <f t="shared" si="179"/>
        <v>90.333333333333329</v>
      </c>
    </row>
    <row r="2877" spans="1:20" ht="60" x14ac:dyDescent="0.25">
      <c r="A2877" s="3">
        <v>2875</v>
      </c>
      <c r="B2877" s="1" t="s">
        <v>2875</v>
      </c>
      <c r="C2877" s="1" t="s">
        <v>6984</v>
      </c>
      <c r="D2877">
        <v>20000</v>
      </c>
      <c r="E287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s="9">
        <f t="shared" si="176"/>
        <v>42495.128391203703</v>
      </c>
      <c r="L2877" s="9">
        <f t="shared" si="177"/>
        <v>42465.128391203703</v>
      </c>
      <c r="M2877" t="b">
        <v>0</v>
      </c>
      <c r="N2877">
        <v>3</v>
      </c>
      <c r="O2877" t="b">
        <v>0</v>
      </c>
      <c r="P2877" t="s">
        <v>8270</v>
      </c>
      <c r="Q2877" t="s">
        <v>8316</v>
      </c>
      <c r="R2877" t="s">
        <v>8317</v>
      </c>
      <c r="S2877" s="5">
        <f t="shared" si="178"/>
        <v>3.4999999999999996E-2</v>
      </c>
      <c r="T2877" s="4">
        <f t="shared" si="179"/>
        <v>2.3333333333333335</v>
      </c>
    </row>
    <row r="2878" spans="1:20" ht="60" x14ac:dyDescent="0.25">
      <c r="A2878" s="3">
        <v>2876</v>
      </c>
      <c r="B2878" s="1" t="s">
        <v>2876</v>
      </c>
      <c r="C2878" s="1" t="s">
        <v>6985</v>
      </c>
      <c r="D2878">
        <v>150000</v>
      </c>
      <c r="E287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s="9">
        <f t="shared" si="176"/>
        <v>42201.743969907402</v>
      </c>
      <c r="L2878" s="9">
        <f t="shared" si="177"/>
        <v>42171.743969907402</v>
      </c>
      <c r="M2878" t="b">
        <v>0</v>
      </c>
      <c r="N2878">
        <v>0</v>
      </c>
      <c r="O2878" t="b">
        <v>0</v>
      </c>
      <c r="P2878" t="s">
        <v>8270</v>
      </c>
      <c r="Q2878" t="s">
        <v>8316</v>
      </c>
      <c r="R2878" t="s">
        <v>8317</v>
      </c>
      <c r="S2878" s="5">
        <f t="shared" si="178"/>
        <v>0</v>
      </c>
      <c r="T2878" s="4" t="e">
        <f t="shared" si="179"/>
        <v>#DIV/0!</v>
      </c>
    </row>
    <row r="2879" spans="1:20" ht="60" x14ac:dyDescent="0.25">
      <c r="A2879" s="3">
        <v>2877</v>
      </c>
      <c r="B2879" s="1" t="s">
        <v>2877</v>
      </c>
      <c r="C2879" s="1" t="s">
        <v>6986</v>
      </c>
      <c r="D2879">
        <v>6000</v>
      </c>
      <c r="E2879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s="9">
        <f t="shared" si="176"/>
        <v>42704.708333333328</v>
      </c>
      <c r="L2879" s="9">
        <f t="shared" si="177"/>
        <v>42672.955138888887</v>
      </c>
      <c r="M2879" t="b">
        <v>0</v>
      </c>
      <c r="N2879">
        <v>6</v>
      </c>
      <c r="O2879" t="b">
        <v>0</v>
      </c>
      <c r="P2879" t="s">
        <v>8270</v>
      </c>
      <c r="Q2879" t="s">
        <v>8316</v>
      </c>
      <c r="R2879" t="s">
        <v>8317</v>
      </c>
      <c r="S2879" s="5">
        <f t="shared" si="178"/>
        <v>10.833333333333334</v>
      </c>
      <c r="T2879" s="4">
        <f t="shared" si="179"/>
        <v>108.33333333333333</v>
      </c>
    </row>
    <row r="2880" spans="1:20" ht="45" x14ac:dyDescent="0.25">
      <c r="A2880" s="3">
        <v>2878</v>
      </c>
      <c r="B2880" s="1" t="s">
        <v>2878</v>
      </c>
      <c r="C2880" s="1" t="s">
        <v>6987</v>
      </c>
      <c r="D2880">
        <v>3000</v>
      </c>
      <c r="E2880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s="9">
        <f t="shared" si="176"/>
        <v>42188.615682870368</v>
      </c>
      <c r="L2880" s="9">
        <f t="shared" si="177"/>
        <v>42128.615682870368</v>
      </c>
      <c r="M2880" t="b">
        <v>0</v>
      </c>
      <c r="N2880">
        <v>4</v>
      </c>
      <c r="O2880" t="b">
        <v>0</v>
      </c>
      <c r="P2880" t="s">
        <v>8270</v>
      </c>
      <c r="Q2880" t="s">
        <v>8316</v>
      </c>
      <c r="R2880" t="s">
        <v>8317</v>
      </c>
      <c r="S2880" s="5">
        <f t="shared" si="178"/>
        <v>2.1</v>
      </c>
      <c r="T2880" s="4">
        <f t="shared" si="179"/>
        <v>15.75</v>
      </c>
    </row>
    <row r="2881" spans="1:20" ht="45" x14ac:dyDescent="0.25">
      <c r="A2881" s="3">
        <v>2879</v>
      </c>
      <c r="B2881" s="1" t="s">
        <v>2879</v>
      </c>
      <c r="C2881" s="1" t="s">
        <v>6988</v>
      </c>
      <c r="D2881">
        <v>11200</v>
      </c>
      <c r="E2881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s="9">
        <f t="shared" si="176"/>
        <v>42389.725243055553</v>
      </c>
      <c r="L2881" s="9">
        <f t="shared" si="177"/>
        <v>42359.725243055553</v>
      </c>
      <c r="M2881" t="b">
        <v>0</v>
      </c>
      <c r="N2881">
        <v>1</v>
      </c>
      <c r="O2881" t="b">
        <v>0</v>
      </c>
      <c r="P2881" t="s">
        <v>8270</v>
      </c>
      <c r="Q2881" t="s">
        <v>8316</v>
      </c>
      <c r="R2881" t="s">
        <v>8317</v>
      </c>
      <c r="S2881" s="5">
        <f t="shared" si="178"/>
        <v>0.2589285714285714</v>
      </c>
      <c r="T2881" s="4">
        <f t="shared" si="179"/>
        <v>29</v>
      </c>
    </row>
    <row r="2882" spans="1:20" ht="60" x14ac:dyDescent="0.25">
      <c r="A2882" s="3">
        <v>2880</v>
      </c>
      <c r="B2882" s="1" t="s">
        <v>2880</v>
      </c>
      <c r="C2882" s="1" t="s">
        <v>6989</v>
      </c>
      <c r="D2882">
        <v>12000</v>
      </c>
      <c r="E2882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s="9">
        <f t="shared" si="176"/>
        <v>42236.711805555555</v>
      </c>
      <c r="L2882" s="9">
        <f t="shared" si="177"/>
        <v>42192.905694444446</v>
      </c>
      <c r="M2882" t="b">
        <v>0</v>
      </c>
      <c r="N2882">
        <v>29</v>
      </c>
      <c r="O2882" t="b">
        <v>0</v>
      </c>
      <c r="P2882" t="s">
        <v>8270</v>
      </c>
      <c r="Q2882" t="s">
        <v>8316</v>
      </c>
      <c r="R2882" t="s">
        <v>8317</v>
      </c>
      <c r="S2882" s="5">
        <f t="shared" si="178"/>
        <v>23.333333333333332</v>
      </c>
      <c r="T2882" s="4">
        <f t="shared" si="179"/>
        <v>96.551724137931032</v>
      </c>
    </row>
    <row r="2883" spans="1:20" ht="60" x14ac:dyDescent="0.25">
      <c r="A2883" s="3">
        <v>2881</v>
      </c>
      <c r="B2883" s="1" t="s">
        <v>2881</v>
      </c>
      <c r="C2883" s="1" t="s">
        <v>6990</v>
      </c>
      <c r="D2883">
        <v>5500</v>
      </c>
      <c r="E2883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s="9">
        <f t="shared" ref="K2883:K2946" si="180">(((I2883/60)/60)/24)+DATE(1970,1,1)</f>
        <v>41976.639305555553</v>
      </c>
      <c r="L2883" s="9">
        <f t="shared" ref="L2883:L2946" si="181">(((J2883/60)/60)/24)+DATE(1970,1,1)</f>
        <v>41916.597638888888</v>
      </c>
      <c r="M2883" t="b">
        <v>0</v>
      </c>
      <c r="N2883">
        <v>0</v>
      </c>
      <c r="O2883" t="b">
        <v>0</v>
      </c>
      <c r="P2883" t="s">
        <v>8270</v>
      </c>
      <c r="Q2883" t="s">
        <v>8316</v>
      </c>
      <c r="R2883" t="s">
        <v>8317</v>
      </c>
      <c r="S2883" s="5">
        <f t="shared" ref="S2883:S2946" si="182">+(E2883/D2883)*100</f>
        <v>0</v>
      </c>
      <c r="T2883" s="4" t="e">
        <f t="shared" ref="T2883:T2946" si="183">+E2883/N2883</f>
        <v>#DIV/0!</v>
      </c>
    </row>
    <row r="2884" spans="1:20" ht="60" x14ac:dyDescent="0.25">
      <c r="A2884" s="3">
        <v>2882</v>
      </c>
      <c r="B2884" s="1" t="s">
        <v>2882</v>
      </c>
      <c r="C2884" s="1" t="s">
        <v>6991</v>
      </c>
      <c r="D2884">
        <v>750</v>
      </c>
      <c r="E288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s="9">
        <f t="shared" si="180"/>
        <v>42491.596273148149</v>
      </c>
      <c r="L2884" s="9">
        <f t="shared" si="181"/>
        <v>42461.596273148149</v>
      </c>
      <c r="M2884" t="b">
        <v>0</v>
      </c>
      <c r="N2884">
        <v>4</v>
      </c>
      <c r="O2884" t="b">
        <v>0</v>
      </c>
      <c r="P2884" t="s">
        <v>8270</v>
      </c>
      <c r="Q2884" t="s">
        <v>8316</v>
      </c>
      <c r="R2884" t="s">
        <v>8317</v>
      </c>
      <c r="S2884" s="5">
        <f t="shared" si="182"/>
        <v>33.6</v>
      </c>
      <c r="T2884" s="4">
        <f t="shared" si="183"/>
        <v>63</v>
      </c>
    </row>
    <row r="2885" spans="1:20" ht="60" x14ac:dyDescent="0.25">
      <c r="A2885" s="3">
        <v>2883</v>
      </c>
      <c r="B2885" s="1" t="s">
        <v>2883</v>
      </c>
      <c r="C2885" s="1" t="s">
        <v>6992</v>
      </c>
      <c r="D2885">
        <v>10000</v>
      </c>
      <c r="E288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s="9">
        <f t="shared" si="180"/>
        <v>42406.207638888889</v>
      </c>
      <c r="L2885" s="9">
        <f t="shared" si="181"/>
        <v>42370.90320601852</v>
      </c>
      <c r="M2885" t="b">
        <v>0</v>
      </c>
      <c r="N2885">
        <v>5</v>
      </c>
      <c r="O2885" t="b">
        <v>0</v>
      </c>
      <c r="P2885" t="s">
        <v>8270</v>
      </c>
      <c r="Q2885" t="s">
        <v>8316</v>
      </c>
      <c r="R2885" t="s">
        <v>8317</v>
      </c>
      <c r="S2885" s="5">
        <f t="shared" si="182"/>
        <v>19.079999999999998</v>
      </c>
      <c r="T2885" s="4">
        <f t="shared" si="183"/>
        <v>381.6</v>
      </c>
    </row>
    <row r="2886" spans="1:20" ht="45" x14ac:dyDescent="0.25">
      <c r="A2886" s="3">
        <v>2884</v>
      </c>
      <c r="B2886" s="1" t="s">
        <v>2884</v>
      </c>
      <c r="C2886" s="1" t="s">
        <v>6993</v>
      </c>
      <c r="D2886">
        <v>45000</v>
      </c>
      <c r="E288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s="9">
        <f t="shared" si="180"/>
        <v>41978.727256944447</v>
      </c>
      <c r="L2886" s="9">
        <f t="shared" si="181"/>
        <v>41948.727256944447</v>
      </c>
      <c r="M2886" t="b">
        <v>0</v>
      </c>
      <c r="N2886">
        <v>4</v>
      </c>
      <c r="O2886" t="b">
        <v>0</v>
      </c>
      <c r="P2886" t="s">
        <v>8270</v>
      </c>
      <c r="Q2886" t="s">
        <v>8316</v>
      </c>
      <c r="R2886" t="s">
        <v>8317</v>
      </c>
      <c r="S2886" s="5">
        <f t="shared" si="182"/>
        <v>0.41111111111111115</v>
      </c>
      <c r="T2886" s="4">
        <f t="shared" si="183"/>
        <v>46.25</v>
      </c>
    </row>
    <row r="2887" spans="1:20" ht="30" x14ac:dyDescent="0.25">
      <c r="A2887" s="3">
        <v>2885</v>
      </c>
      <c r="B2887" s="1" t="s">
        <v>2885</v>
      </c>
      <c r="C2887" s="1" t="s">
        <v>6994</v>
      </c>
      <c r="D2887">
        <v>400</v>
      </c>
      <c r="E288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s="9">
        <f t="shared" si="180"/>
        <v>42077.034733796296</v>
      </c>
      <c r="L2887" s="9">
        <f t="shared" si="181"/>
        <v>42047.07640046296</v>
      </c>
      <c r="M2887" t="b">
        <v>0</v>
      </c>
      <c r="N2887">
        <v>5</v>
      </c>
      <c r="O2887" t="b">
        <v>0</v>
      </c>
      <c r="P2887" t="s">
        <v>8270</v>
      </c>
      <c r="Q2887" t="s">
        <v>8316</v>
      </c>
      <c r="R2887" t="s">
        <v>8317</v>
      </c>
      <c r="S2887" s="5">
        <f t="shared" si="182"/>
        <v>32.5</v>
      </c>
      <c r="T2887" s="4">
        <f t="shared" si="183"/>
        <v>26</v>
      </c>
    </row>
    <row r="2888" spans="1:20" ht="60" x14ac:dyDescent="0.25">
      <c r="A2888" s="3">
        <v>2886</v>
      </c>
      <c r="B2888" s="1" t="s">
        <v>2886</v>
      </c>
      <c r="C2888" s="1" t="s">
        <v>6995</v>
      </c>
      <c r="D2888">
        <v>200</v>
      </c>
      <c r="E288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s="9">
        <f t="shared" si="180"/>
        <v>42266.165972222225</v>
      </c>
      <c r="L2888" s="9">
        <f t="shared" si="181"/>
        <v>42261.632916666669</v>
      </c>
      <c r="M2888" t="b">
        <v>0</v>
      </c>
      <c r="N2888">
        <v>1</v>
      </c>
      <c r="O2888" t="b">
        <v>0</v>
      </c>
      <c r="P2888" t="s">
        <v>8270</v>
      </c>
      <c r="Q2888" t="s">
        <v>8316</v>
      </c>
      <c r="R2888" t="s">
        <v>8317</v>
      </c>
      <c r="S2888" s="5">
        <f t="shared" si="182"/>
        <v>5</v>
      </c>
      <c r="T2888" s="4">
        <f t="shared" si="183"/>
        <v>10</v>
      </c>
    </row>
    <row r="2889" spans="1:20" ht="60" x14ac:dyDescent="0.25">
      <c r="A2889" s="3">
        <v>2887</v>
      </c>
      <c r="B2889" s="1" t="s">
        <v>2887</v>
      </c>
      <c r="C2889" s="1" t="s">
        <v>6996</v>
      </c>
      <c r="D2889">
        <v>3000</v>
      </c>
      <c r="E2889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s="9">
        <f t="shared" si="180"/>
        <v>42015.427361111113</v>
      </c>
      <c r="L2889" s="9">
        <f t="shared" si="181"/>
        <v>41985.427361111113</v>
      </c>
      <c r="M2889" t="b">
        <v>0</v>
      </c>
      <c r="N2889">
        <v>1</v>
      </c>
      <c r="O2889" t="b">
        <v>0</v>
      </c>
      <c r="P2889" t="s">
        <v>8270</v>
      </c>
      <c r="Q2889" t="s">
        <v>8316</v>
      </c>
      <c r="R2889" t="s">
        <v>8317</v>
      </c>
      <c r="S2889" s="5">
        <f t="shared" si="182"/>
        <v>0.16666666666666669</v>
      </c>
      <c r="T2889" s="4">
        <f t="shared" si="183"/>
        <v>5</v>
      </c>
    </row>
    <row r="2890" spans="1:20" ht="60" x14ac:dyDescent="0.25">
      <c r="A2890" s="3">
        <v>2888</v>
      </c>
      <c r="B2890" s="1" t="s">
        <v>2888</v>
      </c>
      <c r="C2890" s="1" t="s">
        <v>6997</v>
      </c>
      <c r="D2890">
        <v>30000</v>
      </c>
      <c r="E2890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s="9">
        <f t="shared" si="180"/>
        <v>41930.207638888889</v>
      </c>
      <c r="L2890" s="9">
        <f t="shared" si="181"/>
        <v>41922.535185185188</v>
      </c>
      <c r="M2890" t="b">
        <v>0</v>
      </c>
      <c r="N2890">
        <v>0</v>
      </c>
      <c r="O2890" t="b">
        <v>0</v>
      </c>
      <c r="P2890" t="s">
        <v>8270</v>
      </c>
      <c r="Q2890" t="s">
        <v>8316</v>
      </c>
      <c r="R2890" t="s">
        <v>8317</v>
      </c>
      <c r="S2890" s="5">
        <f t="shared" si="182"/>
        <v>0</v>
      </c>
      <c r="T2890" s="4" t="e">
        <f t="shared" si="183"/>
        <v>#DIV/0!</v>
      </c>
    </row>
    <row r="2891" spans="1:20" ht="45" x14ac:dyDescent="0.25">
      <c r="A2891" s="3">
        <v>2889</v>
      </c>
      <c r="B2891" s="1" t="s">
        <v>2889</v>
      </c>
      <c r="C2891" s="1" t="s">
        <v>6998</v>
      </c>
      <c r="D2891">
        <v>3000</v>
      </c>
      <c r="E2891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s="9">
        <f t="shared" si="180"/>
        <v>41880.863252314812</v>
      </c>
      <c r="L2891" s="9">
        <f t="shared" si="181"/>
        <v>41850.863252314812</v>
      </c>
      <c r="M2891" t="b">
        <v>0</v>
      </c>
      <c r="N2891">
        <v>14</v>
      </c>
      <c r="O2891" t="b">
        <v>0</v>
      </c>
      <c r="P2891" t="s">
        <v>8270</v>
      </c>
      <c r="Q2891" t="s">
        <v>8316</v>
      </c>
      <c r="R2891" t="s">
        <v>8317</v>
      </c>
      <c r="S2891" s="5">
        <f t="shared" si="182"/>
        <v>38.066666666666663</v>
      </c>
      <c r="T2891" s="4">
        <f t="shared" si="183"/>
        <v>81.571428571428569</v>
      </c>
    </row>
    <row r="2892" spans="1:20" ht="60" x14ac:dyDescent="0.25">
      <c r="A2892" s="3">
        <v>2890</v>
      </c>
      <c r="B2892" s="1" t="s">
        <v>2890</v>
      </c>
      <c r="C2892" s="1" t="s">
        <v>6999</v>
      </c>
      <c r="D2892">
        <v>2000</v>
      </c>
      <c r="E2892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s="9">
        <f t="shared" si="180"/>
        <v>41860.125</v>
      </c>
      <c r="L2892" s="9">
        <f t="shared" si="181"/>
        <v>41831.742962962962</v>
      </c>
      <c r="M2892" t="b">
        <v>0</v>
      </c>
      <c r="N2892">
        <v>3</v>
      </c>
      <c r="O2892" t="b">
        <v>0</v>
      </c>
      <c r="P2892" t="s">
        <v>8270</v>
      </c>
      <c r="Q2892" t="s">
        <v>8316</v>
      </c>
      <c r="R2892" t="s">
        <v>8317</v>
      </c>
      <c r="S2892" s="5">
        <f t="shared" si="182"/>
        <v>1.05</v>
      </c>
      <c r="T2892" s="4">
        <f t="shared" si="183"/>
        <v>7</v>
      </c>
    </row>
    <row r="2893" spans="1:20" ht="60" x14ac:dyDescent="0.25">
      <c r="A2893" s="3">
        <v>2891</v>
      </c>
      <c r="B2893" s="1" t="s">
        <v>2891</v>
      </c>
      <c r="C2893" s="1" t="s">
        <v>7000</v>
      </c>
      <c r="D2893">
        <v>10000</v>
      </c>
      <c r="E2893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s="9">
        <f t="shared" si="180"/>
        <v>42475.84175925926</v>
      </c>
      <c r="L2893" s="9">
        <f t="shared" si="181"/>
        <v>42415.883425925931</v>
      </c>
      <c r="M2893" t="b">
        <v>0</v>
      </c>
      <c r="N2893">
        <v>10</v>
      </c>
      <c r="O2893" t="b">
        <v>0</v>
      </c>
      <c r="P2893" t="s">
        <v>8270</v>
      </c>
      <c r="Q2893" t="s">
        <v>8316</v>
      </c>
      <c r="R2893" t="s">
        <v>8317</v>
      </c>
      <c r="S2893" s="5">
        <f t="shared" si="182"/>
        <v>2.73</v>
      </c>
      <c r="T2893" s="4">
        <f t="shared" si="183"/>
        <v>27.3</v>
      </c>
    </row>
    <row r="2894" spans="1:20" ht="45" x14ac:dyDescent="0.25">
      <c r="A2894" s="3">
        <v>2892</v>
      </c>
      <c r="B2894" s="1" t="s">
        <v>2892</v>
      </c>
      <c r="C2894" s="1" t="s">
        <v>7001</v>
      </c>
      <c r="D2894">
        <v>5500</v>
      </c>
      <c r="E289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s="9">
        <f t="shared" si="180"/>
        <v>41876.875</v>
      </c>
      <c r="L2894" s="9">
        <f t="shared" si="181"/>
        <v>41869.714166666665</v>
      </c>
      <c r="M2894" t="b">
        <v>0</v>
      </c>
      <c r="N2894">
        <v>17</v>
      </c>
      <c r="O2894" t="b">
        <v>0</v>
      </c>
      <c r="P2894" t="s">
        <v>8270</v>
      </c>
      <c r="Q2894" t="s">
        <v>8316</v>
      </c>
      <c r="R2894" t="s">
        <v>8317</v>
      </c>
      <c r="S2894" s="5">
        <f t="shared" si="182"/>
        <v>9.0909090909090917</v>
      </c>
      <c r="T2894" s="4">
        <f t="shared" si="183"/>
        <v>29.411764705882351</v>
      </c>
    </row>
    <row r="2895" spans="1:20" ht="30" x14ac:dyDescent="0.25">
      <c r="A2895" s="3">
        <v>2893</v>
      </c>
      <c r="B2895" s="1" t="s">
        <v>2893</v>
      </c>
      <c r="C2895" s="1" t="s">
        <v>7002</v>
      </c>
      <c r="D2895">
        <v>5000</v>
      </c>
      <c r="E289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s="9">
        <f t="shared" si="180"/>
        <v>42013.083333333328</v>
      </c>
      <c r="L2895" s="9">
        <f t="shared" si="181"/>
        <v>41953.773090277777</v>
      </c>
      <c r="M2895" t="b">
        <v>0</v>
      </c>
      <c r="N2895">
        <v>2</v>
      </c>
      <c r="O2895" t="b">
        <v>0</v>
      </c>
      <c r="P2895" t="s">
        <v>8270</v>
      </c>
      <c r="Q2895" t="s">
        <v>8316</v>
      </c>
      <c r="R2895" t="s">
        <v>8317</v>
      </c>
      <c r="S2895" s="5">
        <f t="shared" si="182"/>
        <v>0.5</v>
      </c>
      <c r="T2895" s="4">
        <f t="shared" si="183"/>
        <v>12.5</v>
      </c>
    </row>
    <row r="2896" spans="1:20" ht="30" x14ac:dyDescent="0.25">
      <c r="A2896" s="3">
        <v>2894</v>
      </c>
      <c r="B2896" s="1" t="s">
        <v>2894</v>
      </c>
      <c r="C2896" s="1" t="s">
        <v>7003</v>
      </c>
      <c r="D2896">
        <v>50000</v>
      </c>
      <c r="E289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s="9">
        <f t="shared" si="180"/>
        <v>42097.944618055553</v>
      </c>
      <c r="L2896" s="9">
        <f t="shared" si="181"/>
        <v>42037.986284722225</v>
      </c>
      <c r="M2896" t="b">
        <v>0</v>
      </c>
      <c r="N2896">
        <v>0</v>
      </c>
      <c r="O2896" t="b">
        <v>0</v>
      </c>
      <c r="P2896" t="s">
        <v>8270</v>
      </c>
      <c r="Q2896" t="s">
        <v>8316</v>
      </c>
      <c r="R2896" t="s">
        <v>8317</v>
      </c>
      <c r="S2896" s="5">
        <f t="shared" si="182"/>
        <v>0</v>
      </c>
      <c r="T2896" s="4" t="e">
        <f t="shared" si="183"/>
        <v>#DIV/0!</v>
      </c>
    </row>
    <row r="2897" spans="1:20" ht="60" x14ac:dyDescent="0.25">
      <c r="A2897" s="3">
        <v>2895</v>
      </c>
      <c r="B2897" s="1" t="s">
        <v>2895</v>
      </c>
      <c r="C2897" s="1" t="s">
        <v>7004</v>
      </c>
      <c r="D2897">
        <v>500</v>
      </c>
      <c r="E289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s="9">
        <f t="shared" si="180"/>
        <v>41812.875</v>
      </c>
      <c r="L2897" s="9">
        <f t="shared" si="181"/>
        <v>41811.555462962962</v>
      </c>
      <c r="M2897" t="b">
        <v>0</v>
      </c>
      <c r="N2897">
        <v>4</v>
      </c>
      <c r="O2897" t="b">
        <v>0</v>
      </c>
      <c r="P2897" t="s">
        <v>8270</v>
      </c>
      <c r="Q2897" t="s">
        <v>8316</v>
      </c>
      <c r="R2897" t="s">
        <v>8317</v>
      </c>
      <c r="S2897" s="5">
        <f t="shared" si="182"/>
        <v>4.5999999999999996</v>
      </c>
      <c r="T2897" s="4">
        <f t="shared" si="183"/>
        <v>5.75</v>
      </c>
    </row>
    <row r="2898" spans="1:20" ht="45" x14ac:dyDescent="0.25">
      <c r="A2898" s="3">
        <v>2896</v>
      </c>
      <c r="B2898" s="1" t="s">
        <v>2896</v>
      </c>
      <c r="C2898" s="1" t="s">
        <v>7005</v>
      </c>
      <c r="D2898">
        <v>3000</v>
      </c>
      <c r="E289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s="9">
        <f t="shared" si="180"/>
        <v>42716.25</v>
      </c>
      <c r="L2898" s="9">
        <f t="shared" si="181"/>
        <v>42701.908807870372</v>
      </c>
      <c r="M2898" t="b">
        <v>0</v>
      </c>
      <c r="N2898">
        <v>12</v>
      </c>
      <c r="O2898" t="b">
        <v>0</v>
      </c>
      <c r="P2898" t="s">
        <v>8270</v>
      </c>
      <c r="Q2898" t="s">
        <v>8316</v>
      </c>
      <c r="R2898" t="s">
        <v>8317</v>
      </c>
      <c r="S2898" s="5">
        <f t="shared" si="182"/>
        <v>20.833333333333336</v>
      </c>
      <c r="T2898" s="4">
        <f t="shared" si="183"/>
        <v>52.083333333333336</v>
      </c>
    </row>
    <row r="2899" spans="1:20" ht="60" x14ac:dyDescent="0.25">
      <c r="A2899" s="3">
        <v>2897</v>
      </c>
      <c r="B2899" s="1" t="s">
        <v>2897</v>
      </c>
      <c r="C2899" s="1" t="s">
        <v>7006</v>
      </c>
      <c r="D2899">
        <v>12000</v>
      </c>
      <c r="E2899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s="9">
        <f t="shared" si="180"/>
        <v>42288.645196759258</v>
      </c>
      <c r="L2899" s="9">
        <f t="shared" si="181"/>
        <v>42258.646504629629</v>
      </c>
      <c r="M2899" t="b">
        <v>0</v>
      </c>
      <c r="N2899">
        <v>3</v>
      </c>
      <c r="O2899" t="b">
        <v>0</v>
      </c>
      <c r="P2899" t="s">
        <v>8270</v>
      </c>
      <c r="Q2899" t="s">
        <v>8316</v>
      </c>
      <c r="R2899" t="s">
        <v>8317</v>
      </c>
      <c r="S2899" s="5">
        <f t="shared" si="182"/>
        <v>4.583333333333333</v>
      </c>
      <c r="T2899" s="4">
        <f t="shared" si="183"/>
        <v>183.33333333333334</v>
      </c>
    </row>
    <row r="2900" spans="1:20" ht="60" x14ac:dyDescent="0.25">
      <c r="A2900" s="3">
        <v>2898</v>
      </c>
      <c r="B2900" s="1" t="s">
        <v>2898</v>
      </c>
      <c r="C2900" s="1" t="s">
        <v>7007</v>
      </c>
      <c r="D2900">
        <v>7500</v>
      </c>
      <c r="E2900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s="9">
        <f t="shared" si="180"/>
        <v>42308.664965277778</v>
      </c>
      <c r="L2900" s="9">
        <f t="shared" si="181"/>
        <v>42278.664965277778</v>
      </c>
      <c r="M2900" t="b">
        <v>0</v>
      </c>
      <c r="N2900">
        <v>12</v>
      </c>
      <c r="O2900" t="b">
        <v>0</v>
      </c>
      <c r="P2900" t="s">
        <v>8270</v>
      </c>
      <c r="Q2900" t="s">
        <v>8316</v>
      </c>
      <c r="R2900" t="s">
        <v>8317</v>
      </c>
      <c r="S2900" s="5">
        <f t="shared" si="182"/>
        <v>4.2133333333333338</v>
      </c>
      <c r="T2900" s="4">
        <f t="shared" si="183"/>
        <v>26.333333333333332</v>
      </c>
    </row>
    <row r="2901" spans="1:20" ht="60" x14ac:dyDescent="0.25">
      <c r="A2901" s="3">
        <v>2899</v>
      </c>
      <c r="B2901" s="1" t="s">
        <v>2899</v>
      </c>
      <c r="C2901" s="1" t="s">
        <v>7008</v>
      </c>
      <c r="D2901">
        <v>10000</v>
      </c>
      <c r="E2901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s="9">
        <f t="shared" si="180"/>
        <v>42575.078217592592</v>
      </c>
      <c r="L2901" s="9">
        <f t="shared" si="181"/>
        <v>42515.078217592592</v>
      </c>
      <c r="M2901" t="b">
        <v>0</v>
      </c>
      <c r="N2901">
        <v>0</v>
      </c>
      <c r="O2901" t="b">
        <v>0</v>
      </c>
      <c r="P2901" t="s">
        <v>8270</v>
      </c>
      <c r="Q2901" t="s">
        <v>8316</v>
      </c>
      <c r="R2901" t="s">
        <v>8317</v>
      </c>
      <c r="S2901" s="5">
        <f t="shared" si="182"/>
        <v>0</v>
      </c>
      <c r="T2901" s="4" t="e">
        <f t="shared" si="183"/>
        <v>#DIV/0!</v>
      </c>
    </row>
    <row r="2902" spans="1:20" ht="60" x14ac:dyDescent="0.25">
      <c r="A2902" s="3">
        <v>2900</v>
      </c>
      <c r="B2902" s="1" t="s">
        <v>2900</v>
      </c>
      <c r="C2902" s="1" t="s">
        <v>7009</v>
      </c>
      <c r="D2902">
        <v>5500</v>
      </c>
      <c r="E2902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s="9">
        <f t="shared" si="180"/>
        <v>41860.234166666669</v>
      </c>
      <c r="L2902" s="9">
        <f t="shared" si="181"/>
        <v>41830.234166666669</v>
      </c>
      <c r="M2902" t="b">
        <v>0</v>
      </c>
      <c r="N2902">
        <v>7</v>
      </c>
      <c r="O2902" t="b">
        <v>0</v>
      </c>
      <c r="P2902" t="s">
        <v>8270</v>
      </c>
      <c r="Q2902" t="s">
        <v>8316</v>
      </c>
      <c r="R2902" t="s">
        <v>8317</v>
      </c>
      <c r="S2902" s="5">
        <f t="shared" si="182"/>
        <v>61.909090909090914</v>
      </c>
      <c r="T2902" s="4">
        <f t="shared" si="183"/>
        <v>486.42857142857144</v>
      </c>
    </row>
    <row r="2903" spans="1:20" ht="60" x14ac:dyDescent="0.25">
      <c r="A2903" s="3">
        <v>2901</v>
      </c>
      <c r="B2903" s="1" t="s">
        <v>2901</v>
      </c>
      <c r="C2903" s="1" t="s">
        <v>7010</v>
      </c>
      <c r="D2903">
        <v>750</v>
      </c>
      <c r="E2903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s="9">
        <f t="shared" si="180"/>
        <v>42042.904386574075</v>
      </c>
      <c r="L2903" s="9">
        <f t="shared" si="181"/>
        <v>41982.904386574075</v>
      </c>
      <c r="M2903" t="b">
        <v>0</v>
      </c>
      <c r="N2903">
        <v>2</v>
      </c>
      <c r="O2903" t="b">
        <v>0</v>
      </c>
      <c r="P2903" t="s">
        <v>8270</v>
      </c>
      <c r="Q2903" t="s">
        <v>8316</v>
      </c>
      <c r="R2903" t="s">
        <v>8317</v>
      </c>
      <c r="S2903" s="5">
        <f t="shared" si="182"/>
        <v>0.8</v>
      </c>
      <c r="T2903" s="4">
        <f t="shared" si="183"/>
        <v>3</v>
      </c>
    </row>
    <row r="2904" spans="1:20" ht="45" x14ac:dyDescent="0.25">
      <c r="A2904" s="3">
        <v>2902</v>
      </c>
      <c r="B2904" s="1" t="s">
        <v>2902</v>
      </c>
      <c r="C2904" s="1" t="s">
        <v>7011</v>
      </c>
      <c r="D2904">
        <v>150000</v>
      </c>
      <c r="E290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s="9">
        <f t="shared" si="180"/>
        <v>42240.439768518518</v>
      </c>
      <c r="L2904" s="9">
        <f t="shared" si="181"/>
        <v>42210.439768518518</v>
      </c>
      <c r="M2904" t="b">
        <v>0</v>
      </c>
      <c r="N2904">
        <v>1</v>
      </c>
      <c r="O2904" t="b">
        <v>0</v>
      </c>
      <c r="P2904" t="s">
        <v>8270</v>
      </c>
      <c r="Q2904" t="s">
        <v>8316</v>
      </c>
      <c r="R2904" t="s">
        <v>8317</v>
      </c>
      <c r="S2904" s="5">
        <f t="shared" si="182"/>
        <v>1.6666666666666666E-2</v>
      </c>
      <c r="T2904" s="4">
        <f t="shared" si="183"/>
        <v>25</v>
      </c>
    </row>
    <row r="2905" spans="1:20" ht="60" x14ac:dyDescent="0.25">
      <c r="A2905" s="3">
        <v>2903</v>
      </c>
      <c r="B2905" s="1" t="s">
        <v>2903</v>
      </c>
      <c r="C2905" s="1" t="s">
        <v>7012</v>
      </c>
      <c r="D2905">
        <v>5000</v>
      </c>
      <c r="E290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s="9">
        <f t="shared" si="180"/>
        <v>42256.166874999995</v>
      </c>
      <c r="L2905" s="9">
        <f t="shared" si="181"/>
        <v>42196.166874999995</v>
      </c>
      <c r="M2905" t="b">
        <v>0</v>
      </c>
      <c r="N2905">
        <v>4</v>
      </c>
      <c r="O2905" t="b">
        <v>0</v>
      </c>
      <c r="P2905" t="s">
        <v>8270</v>
      </c>
      <c r="Q2905" t="s">
        <v>8316</v>
      </c>
      <c r="R2905" t="s">
        <v>8317</v>
      </c>
      <c r="S2905" s="5">
        <f t="shared" si="182"/>
        <v>0.77999999999999992</v>
      </c>
      <c r="T2905" s="4">
        <f t="shared" si="183"/>
        <v>9.75</v>
      </c>
    </row>
    <row r="2906" spans="1:20" ht="60" x14ac:dyDescent="0.25">
      <c r="A2906" s="3">
        <v>2904</v>
      </c>
      <c r="B2906" s="1" t="s">
        <v>2904</v>
      </c>
      <c r="C2906" s="1" t="s">
        <v>7013</v>
      </c>
      <c r="D2906">
        <v>1500</v>
      </c>
      <c r="E290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s="9">
        <f t="shared" si="180"/>
        <v>41952.5</v>
      </c>
      <c r="L2906" s="9">
        <f t="shared" si="181"/>
        <v>41940.967951388891</v>
      </c>
      <c r="M2906" t="b">
        <v>0</v>
      </c>
      <c r="N2906">
        <v>4</v>
      </c>
      <c r="O2906" t="b">
        <v>0</v>
      </c>
      <c r="P2906" t="s">
        <v>8270</v>
      </c>
      <c r="Q2906" t="s">
        <v>8316</v>
      </c>
      <c r="R2906" t="s">
        <v>8317</v>
      </c>
      <c r="S2906" s="5">
        <f t="shared" si="182"/>
        <v>5</v>
      </c>
      <c r="T2906" s="4">
        <f t="shared" si="183"/>
        <v>18.75</v>
      </c>
    </row>
    <row r="2907" spans="1:20" ht="45" x14ac:dyDescent="0.25">
      <c r="A2907" s="3">
        <v>2905</v>
      </c>
      <c r="B2907" s="1" t="s">
        <v>2905</v>
      </c>
      <c r="C2907" s="1" t="s">
        <v>7014</v>
      </c>
      <c r="D2907">
        <v>3500</v>
      </c>
      <c r="E290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s="9">
        <f t="shared" si="180"/>
        <v>42620.056863425925</v>
      </c>
      <c r="L2907" s="9">
        <f t="shared" si="181"/>
        <v>42606.056863425925</v>
      </c>
      <c r="M2907" t="b">
        <v>0</v>
      </c>
      <c r="N2907">
        <v>17</v>
      </c>
      <c r="O2907" t="b">
        <v>0</v>
      </c>
      <c r="P2907" t="s">
        <v>8270</v>
      </c>
      <c r="Q2907" t="s">
        <v>8316</v>
      </c>
      <c r="R2907" t="s">
        <v>8317</v>
      </c>
      <c r="S2907" s="5">
        <f t="shared" si="182"/>
        <v>17.771428571428572</v>
      </c>
      <c r="T2907" s="4">
        <f t="shared" si="183"/>
        <v>36.588235294117645</v>
      </c>
    </row>
    <row r="2908" spans="1:20" ht="60" x14ac:dyDescent="0.25">
      <c r="A2908" s="3">
        <v>2906</v>
      </c>
      <c r="B2908" s="1" t="s">
        <v>2906</v>
      </c>
      <c r="C2908" s="1" t="s">
        <v>7015</v>
      </c>
      <c r="D2908">
        <v>6000</v>
      </c>
      <c r="E290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s="9">
        <f t="shared" si="180"/>
        <v>42217.041666666672</v>
      </c>
      <c r="L2908" s="9">
        <f t="shared" si="181"/>
        <v>42199.648912037039</v>
      </c>
      <c r="M2908" t="b">
        <v>0</v>
      </c>
      <c r="N2908">
        <v>7</v>
      </c>
      <c r="O2908" t="b">
        <v>0</v>
      </c>
      <c r="P2908" t="s">
        <v>8270</v>
      </c>
      <c r="Q2908" t="s">
        <v>8316</v>
      </c>
      <c r="R2908" t="s">
        <v>8317</v>
      </c>
      <c r="S2908" s="5">
        <f t="shared" si="182"/>
        <v>9.4166666666666661</v>
      </c>
      <c r="T2908" s="4">
        <f t="shared" si="183"/>
        <v>80.714285714285708</v>
      </c>
    </row>
    <row r="2909" spans="1:20" ht="60" x14ac:dyDescent="0.25">
      <c r="A2909" s="3">
        <v>2907</v>
      </c>
      <c r="B2909" s="1" t="s">
        <v>2907</v>
      </c>
      <c r="C2909" s="1" t="s">
        <v>7016</v>
      </c>
      <c r="D2909">
        <v>2500</v>
      </c>
      <c r="E2909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s="9">
        <f t="shared" si="180"/>
        <v>42504.877743055549</v>
      </c>
      <c r="L2909" s="9">
        <f t="shared" si="181"/>
        <v>42444.877743055549</v>
      </c>
      <c r="M2909" t="b">
        <v>0</v>
      </c>
      <c r="N2909">
        <v>2</v>
      </c>
      <c r="O2909" t="b">
        <v>0</v>
      </c>
      <c r="P2909" t="s">
        <v>8270</v>
      </c>
      <c r="Q2909" t="s">
        <v>8316</v>
      </c>
      <c r="R2909" t="s">
        <v>8317</v>
      </c>
      <c r="S2909" s="5">
        <f t="shared" si="182"/>
        <v>0.08</v>
      </c>
      <c r="T2909" s="4">
        <f t="shared" si="183"/>
        <v>1</v>
      </c>
    </row>
    <row r="2910" spans="1:20" ht="60" x14ac:dyDescent="0.25">
      <c r="A2910" s="3">
        <v>2908</v>
      </c>
      <c r="B2910" s="1" t="s">
        <v>2908</v>
      </c>
      <c r="C2910" s="1" t="s">
        <v>7017</v>
      </c>
      <c r="D2910">
        <v>9600</v>
      </c>
      <c r="E2910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s="9">
        <f t="shared" si="180"/>
        <v>42529.731701388882</v>
      </c>
      <c r="L2910" s="9">
        <f t="shared" si="181"/>
        <v>42499.731701388882</v>
      </c>
      <c r="M2910" t="b">
        <v>0</v>
      </c>
      <c r="N2910">
        <v>5</v>
      </c>
      <c r="O2910" t="b">
        <v>0</v>
      </c>
      <c r="P2910" t="s">
        <v>8270</v>
      </c>
      <c r="Q2910" t="s">
        <v>8316</v>
      </c>
      <c r="R2910" t="s">
        <v>8317</v>
      </c>
      <c r="S2910" s="5">
        <f t="shared" si="182"/>
        <v>2.75</v>
      </c>
      <c r="T2910" s="4">
        <f t="shared" si="183"/>
        <v>52.8</v>
      </c>
    </row>
    <row r="2911" spans="1:20" ht="60" x14ac:dyDescent="0.25">
      <c r="A2911" s="3">
        <v>2909</v>
      </c>
      <c r="B2911" s="1" t="s">
        <v>2909</v>
      </c>
      <c r="C2911" s="1" t="s">
        <v>7018</v>
      </c>
      <c r="D2911">
        <v>180000</v>
      </c>
      <c r="E2911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s="9">
        <f t="shared" si="180"/>
        <v>41968.823611111111</v>
      </c>
      <c r="L2911" s="9">
        <f t="shared" si="181"/>
        <v>41929.266215277778</v>
      </c>
      <c r="M2911" t="b">
        <v>0</v>
      </c>
      <c r="N2911">
        <v>1</v>
      </c>
      <c r="O2911" t="b">
        <v>0</v>
      </c>
      <c r="P2911" t="s">
        <v>8270</v>
      </c>
      <c r="Q2911" t="s">
        <v>8316</v>
      </c>
      <c r="R2911" t="s">
        <v>8317</v>
      </c>
      <c r="S2911" s="5">
        <f t="shared" si="182"/>
        <v>1.1111111111111112E-2</v>
      </c>
      <c r="T2911" s="4">
        <f t="shared" si="183"/>
        <v>20</v>
      </c>
    </row>
    <row r="2912" spans="1:20" ht="45" x14ac:dyDescent="0.25">
      <c r="A2912" s="3">
        <v>2910</v>
      </c>
      <c r="B2912" s="1" t="s">
        <v>2910</v>
      </c>
      <c r="C2912" s="1" t="s">
        <v>7019</v>
      </c>
      <c r="D2912">
        <v>30000</v>
      </c>
      <c r="E2912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s="9">
        <f t="shared" si="180"/>
        <v>42167.841284722221</v>
      </c>
      <c r="L2912" s="9">
        <f t="shared" si="181"/>
        <v>42107.841284722221</v>
      </c>
      <c r="M2912" t="b">
        <v>0</v>
      </c>
      <c r="N2912">
        <v>1</v>
      </c>
      <c r="O2912" t="b">
        <v>0</v>
      </c>
      <c r="P2912" t="s">
        <v>8270</v>
      </c>
      <c r="Q2912" t="s">
        <v>8316</v>
      </c>
      <c r="R2912" t="s">
        <v>8317</v>
      </c>
      <c r="S2912" s="5">
        <f t="shared" si="182"/>
        <v>3.3333333333333335E-3</v>
      </c>
      <c r="T2912" s="4">
        <f t="shared" si="183"/>
        <v>1</v>
      </c>
    </row>
    <row r="2913" spans="1:20" ht="60" x14ac:dyDescent="0.25">
      <c r="A2913" s="3">
        <v>2911</v>
      </c>
      <c r="B2913" s="1" t="s">
        <v>2911</v>
      </c>
      <c r="C2913" s="1" t="s">
        <v>7020</v>
      </c>
      <c r="D2913">
        <v>1800</v>
      </c>
      <c r="E2913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s="9">
        <f t="shared" si="180"/>
        <v>42182.768819444449</v>
      </c>
      <c r="L2913" s="9">
        <f t="shared" si="181"/>
        <v>42142.768819444449</v>
      </c>
      <c r="M2913" t="b">
        <v>0</v>
      </c>
      <c r="N2913">
        <v>14</v>
      </c>
      <c r="O2913" t="b">
        <v>0</v>
      </c>
      <c r="P2913" t="s">
        <v>8270</v>
      </c>
      <c r="Q2913" t="s">
        <v>8316</v>
      </c>
      <c r="R2913" t="s">
        <v>8317</v>
      </c>
      <c r="S2913" s="5">
        <f t="shared" si="182"/>
        <v>36.5</v>
      </c>
      <c r="T2913" s="4">
        <f t="shared" si="183"/>
        <v>46.928571428571431</v>
      </c>
    </row>
    <row r="2914" spans="1:20" ht="60" x14ac:dyDescent="0.25">
      <c r="A2914" s="3">
        <v>2912</v>
      </c>
      <c r="B2914" s="1" t="s">
        <v>2912</v>
      </c>
      <c r="C2914" s="1" t="s">
        <v>7021</v>
      </c>
      <c r="D2914">
        <v>14440</v>
      </c>
      <c r="E291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s="9">
        <f t="shared" si="180"/>
        <v>42384.131643518514</v>
      </c>
      <c r="L2914" s="9">
        <f t="shared" si="181"/>
        <v>42354.131643518514</v>
      </c>
      <c r="M2914" t="b">
        <v>0</v>
      </c>
      <c r="N2914">
        <v>26</v>
      </c>
      <c r="O2914" t="b">
        <v>0</v>
      </c>
      <c r="P2914" t="s">
        <v>8270</v>
      </c>
      <c r="Q2914" t="s">
        <v>8316</v>
      </c>
      <c r="R2914" t="s">
        <v>8317</v>
      </c>
      <c r="S2914" s="5">
        <f t="shared" si="182"/>
        <v>14.058171745152354</v>
      </c>
      <c r="T2914" s="4">
        <f t="shared" si="183"/>
        <v>78.07692307692308</v>
      </c>
    </row>
    <row r="2915" spans="1:20" ht="60" x14ac:dyDescent="0.25">
      <c r="A2915" s="3">
        <v>2913</v>
      </c>
      <c r="B2915" s="1" t="s">
        <v>2913</v>
      </c>
      <c r="C2915" s="1" t="s">
        <v>7022</v>
      </c>
      <c r="D2915">
        <v>10000</v>
      </c>
      <c r="E291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s="9">
        <f t="shared" si="180"/>
        <v>41888.922905092593</v>
      </c>
      <c r="L2915" s="9">
        <f t="shared" si="181"/>
        <v>41828.922905092593</v>
      </c>
      <c r="M2915" t="b">
        <v>0</v>
      </c>
      <c r="N2915">
        <v>2</v>
      </c>
      <c r="O2915" t="b">
        <v>0</v>
      </c>
      <c r="P2915" t="s">
        <v>8270</v>
      </c>
      <c r="Q2915" t="s">
        <v>8316</v>
      </c>
      <c r="R2915" t="s">
        <v>8317</v>
      </c>
      <c r="S2915" s="5">
        <f t="shared" si="182"/>
        <v>0.02</v>
      </c>
      <c r="T2915" s="4">
        <f t="shared" si="183"/>
        <v>1</v>
      </c>
    </row>
    <row r="2916" spans="1:20" ht="30" x14ac:dyDescent="0.25">
      <c r="A2916" s="3">
        <v>2914</v>
      </c>
      <c r="B2916" s="1" t="s">
        <v>2914</v>
      </c>
      <c r="C2916" s="1" t="s">
        <v>7023</v>
      </c>
      <c r="D2916">
        <v>25000</v>
      </c>
      <c r="E291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s="9">
        <f t="shared" si="180"/>
        <v>42077.865671296298</v>
      </c>
      <c r="L2916" s="9">
        <f t="shared" si="181"/>
        <v>42017.907337962963</v>
      </c>
      <c r="M2916" t="b">
        <v>0</v>
      </c>
      <c r="N2916">
        <v>1</v>
      </c>
      <c r="O2916" t="b">
        <v>0</v>
      </c>
      <c r="P2916" t="s">
        <v>8270</v>
      </c>
      <c r="Q2916" t="s">
        <v>8316</v>
      </c>
      <c r="R2916" t="s">
        <v>8317</v>
      </c>
      <c r="S2916" s="5">
        <f t="shared" si="182"/>
        <v>4.0000000000000001E-3</v>
      </c>
      <c r="T2916" s="4">
        <f t="shared" si="183"/>
        <v>1</v>
      </c>
    </row>
    <row r="2917" spans="1:20" ht="45" x14ac:dyDescent="0.25">
      <c r="A2917" s="3">
        <v>2915</v>
      </c>
      <c r="B2917" s="1" t="s">
        <v>2915</v>
      </c>
      <c r="C2917" s="1" t="s">
        <v>7024</v>
      </c>
      <c r="D2917">
        <v>1000</v>
      </c>
      <c r="E291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s="9">
        <f t="shared" si="180"/>
        <v>42445.356365740736</v>
      </c>
      <c r="L2917" s="9">
        <f t="shared" si="181"/>
        <v>42415.398032407407</v>
      </c>
      <c r="M2917" t="b">
        <v>0</v>
      </c>
      <c r="N2917">
        <v>3</v>
      </c>
      <c r="O2917" t="b">
        <v>0</v>
      </c>
      <c r="P2917" t="s">
        <v>8270</v>
      </c>
      <c r="Q2917" t="s">
        <v>8316</v>
      </c>
      <c r="R2917" t="s">
        <v>8317</v>
      </c>
      <c r="S2917" s="5">
        <f t="shared" si="182"/>
        <v>61.1</v>
      </c>
      <c r="T2917" s="4">
        <f t="shared" si="183"/>
        <v>203.66666666666666</v>
      </c>
    </row>
    <row r="2918" spans="1:20" ht="45" x14ac:dyDescent="0.25">
      <c r="A2918" s="3">
        <v>2916</v>
      </c>
      <c r="B2918" s="1" t="s">
        <v>2916</v>
      </c>
      <c r="C2918" s="1" t="s">
        <v>7025</v>
      </c>
      <c r="D2918">
        <v>1850</v>
      </c>
      <c r="E291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s="9">
        <f t="shared" si="180"/>
        <v>41778.476724537039</v>
      </c>
      <c r="L2918" s="9">
        <f t="shared" si="181"/>
        <v>41755.476724537039</v>
      </c>
      <c r="M2918" t="b">
        <v>0</v>
      </c>
      <c r="N2918">
        <v>7</v>
      </c>
      <c r="O2918" t="b">
        <v>0</v>
      </c>
      <c r="P2918" t="s">
        <v>8270</v>
      </c>
      <c r="Q2918" t="s">
        <v>8316</v>
      </c>
      <c r="R2918" t="s">
        <v>8317</v>
      </c>
      <c r="S2918" s="5">
        <f t="shared" si="182"/>
        <v>7.8378378378378386</v>
      </c>
      <c r="T2918" s="4">
        <f t="shared" si="183"/>
        <v>20.714285714285715</v>
      </c>
    </row>
    <row r="2919" spans="1:20" ht="45" x14ac:dyDescent="0.25">
      <c r="A2919" s="3">
        <v>2917</v>
      </c>
      <c r="B2919" s="1" t="s">
        <v>2917</v>
      </c>
      <c r="C2919" s="1" t="s">
        <v>7026</v>
      </c>
      <c r="D2919">
        <v>2000</v>
      </c>
      <c r="E2919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s="9">
        <f t="shared" si="180"/>
        <v>42263.234340277777</v>
      </c>
      <c r="L2919" s="9">
        <f t="shared" si="181"/>
        <v>42245.234340277777</v>
      </c>
      <c r="M2919" t="b">
        <v>0</v>
      </c>
      <c r="N2919">
        <v>9</v>
      </c>
      <c r="O2919" t="b">
        <v>0</v>
      </c>
      <c r="P2919" t="s">
        <v>8270</v>
      </c>
      <c r="Q2919" t="s">
        <v>8316</v>
      </c>
      <c r="R2919" t="s">
        <v>8317</v>
      </c>
      <c r="S2919" s="5">
        <f t="shared" si="182"/>
        <v>21.85</v>
      </c>
      <c r="T2919" s="4">
        <f t="shared" si="183"/>
        <v>48.555555555555557</v>
      </c>
    </row>
    <row r="2920" spans="1:20" ht="45" x14ac:dyDescent="0.25">
      <c r="A2920" s="3">
        <v>2918</v>
      </c>
      <c r="B2920" s="1" t="s">
        <v>2918</v>
      </c>
      <c r="C2920" s="1" t="s">
        <v>7027</v>
      </c>
      <c r="D2920">
        <v>5000</v>
      </c>
      <c r="E2920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s="9">
        <f t="shared" si="180"/>
        <v>42306.629710648151</v>
      </c>
      <c r="L2920" s="9">
        <f t="shared" si="181"/>
        <v>42278.629710648151</v>
      </c>
      <c r="M2920" t="b">
        <v>0</v>
      </c>
      <c r="N2920">
        <v>20</v>
      </c>
      <c r="O2920" t="b">
        <v>0</v>
      </c>
      <c r="P2920" t="s">
        <v>8270</v>
      </c>
      <c r="Q2920" t="s">
        <v>8316</v>
      </c>
      <c r="R2920" t="s">
        <v>8317</v>
      </c>
      <c r="S2920" s="5">
        <f t="shared" si="182"/>
        <v>27.24</v>
      </c>
      <c r="T2920" s="4">
        <f t="shared" si="183"/>
        <v>68.099999999999994</v>
      </c>
    </row>
    <row r="2921" spans="1:20" ht="45" x14ac:dyDescent="0.25">
      <c r="A2921" s="3">
        <v>2919</v>
      </c>
      <c r="B2921" s="1" t="s">
        <v>2919</v>
      </c>
      <c r="C2921" s="1" t="s">
        <v>7028</v>
      </c>
      <c r="D2921">
        <v>600</v>
      </c>
      <c r="E2921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s="9">
        <f t="shared" si="180"/>
        <v>41856.61954861111</v>
      </c>
      <c r="L2921" s="9">
        <f t="shared" si="181"/>
        <v>41826.61954861111</v>
      </c>
      <c r="M2921" t="b">
        <v>0</v>
      </c>
      <c r="N2921">
        <v>6</v>
      </c>
      <c r="O2921" t="b">
        <v>0</v>
      </c>
      <c r="P2921" t="s">
        <v>8270</v>
      </c>
      <c r="Q2921" t="s">
        <v>8316</v>
      </c>
      <c r="R2921" t="s">
        <v>8317</v>
      </c>
      <c r="S2921" s="5">
        <f t="shared" si="182"/>
        <v>8.5</v>
      </c>
      <c r="T2921" s="4">
        <f t="shared" si="183"/>
        <v>8.5</v>
      </c>
    </row>
    <row r="2922" spans="1:20" ht="60" x14ac:dyDescent="0.25">
      <c r="A2922" s="3">
        <v>2920</v>
      </c>
      <c r="B2922" s="1" t="s">
        <v>2920</v>
      </c>
      <c r="C2922" s="1" t="s">
        <v>7029</v>
      </c>
      <c r="D2922">
        <v>2500</v>
      </c>
      <c r="E2922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s="9">
        <f t="shared" si="180"/>
        <v>42088.750810185185</v>
      </c>
      <c r="L2922" s="9">
        <f t="shared" si="181"/>
        <v>42058.792476851857</v>
      </c>
      <c r="M2922" t="b">
        <v>0</v>
      </c>
      <c r="N2922">
        <v>13</v>
      </c>
      <c r="O2922" t="b">
        <v>0</v>
      </c>
      <c r="P2922" t="s">
        <v>8270</v>
      </c>
      <c r="Q2922" t="s">
        <v>8316</v>
      </c>
      <c r="R2922" t="s">
        <v>8317</v>
      </c>
      <c r="S2922" s="5">
        <f t="shared" si="182"/>
        <v>26.840000000000003</v>
      </c>
      <c r="T2922" s="4">
        <f t="shared" si="183"/>
        <v>51.615384615384613</v>
      </c>
    </row>
    <row r="2923" spans="1:20" ht="45" x14ac:dyDescent="0.25">
      <c r="A2923" s="3">
        <v>2921</v>
      </c>
      <c r="B2923" s="1" t="s">
        <v>2921</v>
      </c>
      <c r="C2923" s="1" t="s">
        <v>7030</v>
      </c>
      <c r="D2923">
        <v>100</v>
      </c>
      <c r="E2923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s="9">
        <f t="shared" si="180"/>
        <v>41907.886620370373</v>
      </c>
      <c r="L2923" s="9">
        <f t="shared" si="181"/>
        <v>41877.886620370373</v>
      </c>
      <c r="M2923" t="b">
        <v>0</v>
      </c>
      <c r="N2923">
        <v>3</v>
      </c>
      <c r="O2923" t="b">
        <v>1</v>
      </c>
      <c r="P2923" t="s">
        <v>8304</v>
      </c>
      <c r="Q2923" t="s">
        <v>8316</v>
      </c>
      <c r="R2923" t="s">
        <v>8358</v>
      </c>
      <c r="S2923" s="5">
        <f t="shared" si="182"/>
        <v>129</v>
      </c>
      <c r="T2923" s="4">
        <f t="shared" si="183"/>
        <v>43</v>
      </c>
    </row>
    <row r="2924" spans="1:20" ht="60" x14ac:dyDescent="0.25">
      <c r="A2924" s="3">
        <v>2922</v>
      </c>
      <c r="B2924" s="1" t="s">
        <v>2922</v>
      </c>
      <c r="C2924" s="1" t="s">
        <v>7031</v>
      </c>
      <c r="D2924">
        <v>500</v>
      </c>
      <c r="E292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s="9">
        <f t="shared" si="180"/>
        <v>42142.874155092592</v>
      </c>
      <c r="L2924" s="9">
        <f t="shared" si="181"/>
        <v>42097.874155092592</v>
      </c>
      <c r="M2924" t="b">
        <v>0</v>
      </c>
      <c r="N2924">
        <v>6</v>
      </c>
      <c r="O2924" t="b">
        <v>1</v>
      </c>
      <c r="P2924" t="s">
        <v>8304</v>
      </c>
      <c r="Q2924" t="s">
        <v>8316</v>
      </c>
      <c r="R2924" t="s">
        <v>8358</v>
      </c>
      <c r="S2924" s="5">
        <f t="shared" si="182"/>
        <v>100</v>
      </c>
      <c r="T2924" s="4">
        <f t="shared" si="183"/>
        <v>83.333333333333329</v>
      </c>
    </row>
    <row r="2925" spans="1:20" ht="45" x14ac:dyDescent="0.25">
      <c r="A2925" s="3">
        <v>2923</v>
      </c>
      <c r="B2925" s="1" t="s">
        <v>2923</v>
      </c>
      <c r="C2925" s="1" t="s">
        <v>7032</v>
      </c>
      <c r="D2925">
        <v>300</v>
      </c>
      <c r="E292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s="9">
        <f t="shared" si="180"/>
        <v>42028.125</v>
      </c>
      <c r="L2925" s="9">
        <f t="shared" si="181"/>
        <v>42013.15253472222</v>
      </c>
      <c r="M2925" t="b">
        <v>0</v>
      </c>
      <c r="N2925">
        <v>10</v>
      </c>
      <c r="O2925" t="b">
        <v>1</v>
      </c>
      <c r="P2925" t="s">
        <v>8304</v>
      </c>
      <c r="Q2925" t="s">
        <v>8316</v>
      </c>
      <c r="R2925" t="s">
        <v>8358</v>
      </c>
      <c r="S2925" s="5">
        <f t="shared" si="182"/>
        <v>100</v>
      </c>
      <c r="T2925" s="4">
        <f t="shared" si="183"/>
        <v>30</v>
      </c>
    </row>
    <row r="2926" spans="1:20" ht="60" x14ac:dyDescent="0.25">
      <c r="A2926" s="3">
        <v>2924</v>
      </c>
      <c r="B2926" s="1" t="s">
        <v>2924</v>
      </c>
      <c r="C2926" s="1" t="s">
        <v>7033</v>
      </c>
      <c r="D2926">
        <v>25000</v>
      </c>
      <c r="E292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s="9">
        <f t="shared" si="180"/>
        <v>42133.165972222225</v>
      </c>
      <c r="L2926" s="9">
        <f t="shared" si="181"/>
        <v>42103.556828703702</v>
      </c>
      <c r="M2926" t="b">
        <v>0</v>
      </c>
      <c r="N2926">
        <v>147</v>
      </c>
      <c r="O2926" t="b">
        <v>1</v>
      </c>
      <c r="P2926" t="s">
        <v>8304</v>
      </c>
      <c r="Q2926" t="s">
        <v>8316</v>
      </c>
      <c r="R2926" t="s">
        <v>8358</v>
      </c>
      <c r="S2926" s="5">
        <f t="shared" si="182"/>
        <v>103.2</v>
      </c>
      <c r="T2926" s="4">
        <f t="shared" si="183"/>
        <v>175.51020408163265</v>
      </c>
    </row>
    <row r="2927" spans="1:20" ht="45" x14ac:dyDescent="0.25">
      <c r="A2927" s="3">
        <v>2925</v>
      </c>
      <c r="B2927" s="1" t="s">
        <v>2925</v>
      </c>
      <c r="C2927" s="1" t="s">
        <v>7034</v>
      </c>
      <c r="D2927">
        <v>45000</v>
      </c>
      <c r="E292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s="9">
        <f t="shared" si="180"/>
        <v>41893.584120370368</v>
      </c>
      <c r="L2927" s="9">
        <f t="shared" si="181"/>
        <v>41863.584120370368</v>
      </c>
      <c r="M2927" t="b">
        <v>0</v>
      </c>
      <c r="N2927">
        <v>199</v>
      </c>
      <c r="O2927" t="b">
        <v>1</v>
      </c>
      <c r="P2927" t="s">
        <v>8304</v>
      </c>
      <c r="Q2927" t="s">
        <v>8316</v>
      </c>
      <c r="R2927" t="s">
        <v>8358</v>
      </c>
      <c r="S2927" s="5">
        <f t="shared" si="182"/>
        <v>102.44597777777777</v>
      </c>
      <c r="T2927" s="4">
        <f t="shared" si="183"/>
        <v>231.66175879396985</v>
      </c>
    </row>
    <row r="2928" spans="1:20" ht="60" x14ac:dyDescent="0.25">
      <c r="A2928" s="3">
        <v>2926</v>
      </c>
      <c r="B2928" s="1" t="s">
        <v>2926</v>
      </c>
      <c r="C2928" s="1" t="s">
        <v>7035</v>
      </c>
      <c r="D2928">
        <v>3000</v>
      </c>
      <c r="E292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s="9">
        <f t="shared" si="180"/>
        <v>42058.765960648147</v>
      </c>
      <c r="L2928" s="9">
        <f t="shared" si="181"/>
        <v>42044.765960648147</v>
      </c>
      <c r="M2928" t="b">
        <v>0</v>
      </c>
      <c r="N2928">
        <v>50</v>
      </c>
      <c r="O2928" t="b">
        <v>1</v>
      </c>
      <c r="P2928" t="s">
        <v>8304</v>
      </c>
      <c r="Q2928" t="s">
        <v>8316</v>
      </c>
      <c r="R2928" t="s">
        <v>8358</v>
      </c>
      <c r="S2928" s="5">
        <f t="shared" si="182"/>
        <v>125</v>
      </c>
      <c r="T2928" s="4">
        <f t="shared" si="183"/>
        <v>75</v>
      </c>
    </row>
    <row r="2929" spans="1:20" ht="60" x14ac:dyDescent="0.25">
      <c r="A2929" s="3">
        <v>2927</v>
      </c>
      <c r="B2929" s="1" t="s">
        <v>2927</v>
      </c>
      <c r="C2929" s="1" t="s">
        <v>7036</v>
      </c>
      <c r="D2929">
        <v>1800</v>
      </c>
      <c r="E2929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s="9">
        <f t="shared" si="180"/>
        <v>41835.208333333336</v>
      </c>
      <c r="L2929" s="9">
        <f t="shared" si="181"/>
        <v>41806.669317129628</v>
      </c>
      <c r="M2929" t="b">
        <v>0</v>
      </c>
      <c r="N2929">
        <v>21</v>
      </c>
      <c r="O2929" t="b">
        <v>1</v>
      </c>
      <c r="P2929" t="s">
        <v>8304</v>
      </c>
      <c r="Q2929" t="s">
        <v>8316</v>
      </c>
      <c r="R2929" t="s">
        <v>8358</v>
      </c>
      <c r="S2929" s="5">
        <f t="shared" si="182"/>
        <v>130.83333333333334</v>
      </c>
      <c r="T2929" s="4">
        <f t="shared" si="183"/>
        <v>112.14285714285714</v>
      </c>
    </row>
    <row r="2930" spans="1:20" ht="30" x14ac:dyDescent="0.25">
      <c r="A2930" s="3">
        <v>2928</v>
      </c>
      <c r="B2930" s="1" t="s">
        <v>2928</v>
      </c>
      <c r="C2930" s="1" t="s">
        <v>7037</v>
      </c>
      <c r="D2930">
        <v>1000</v>
      </c>
      <c r="E2930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s="9">
        <f t="shared" si="180"/>
        <v>42433.998217592598</v>
      </c>
      <c r="L2930" s="9">
        <f t="shared" si="181"/>
        <v>42403.998217592598</v>
      </c>
      <c r="M2930" t="b">
        <v>0</v>
      </c>
      <c r="N2930">
        <v>24</v>
      </c>
      <c r="O2930" t="b">
        <v>1</v>
      </c>
      <c r="P2930" t="s">
        <v>8304</v>
      </c>
      <c r="Q2930" t="s">
        <v>8316</v>
      </c>
      <c r="R2930" t="s">
        <v>8358</v>
      </c>
      <c r="S2930" s="5">
        <f t="shared" si="182"/>
        <v>100</v>
      </c>
      <c r="T2930" s="4">
        <f t="shared" si="183"/>
        <v>41.666666666666664</v>
      </c>
    </row>
    <row r="2931" spans="1:20" ht="60" x14ac:dyDescent="0.25">
      <c r="A2931" s="3">
        <v>2929</v>
      </c>
      <c r="B2931" s="1" t="s">
        <v>2929</v>
      </c>
      <c r="C2931" s="1" t="s">
        <v>7038</v>
      </c>
      <c r="D2931">
        <v>8000</v>
      </c>
      <c r="E2931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s="9">
        <f t="shared" si="180"/>
        <v>41784.564328703702</v>
      </c>
      <c r="L2931" s="9">
        <f t="shared" si="181"/>
        <v>41754.564328703702</v>
      </c>
      <c r="M2931" t="b">
        <v>0</v>
      </c>
      <c r="N2931">
        <v>32</v>
      </c>
      <c r="O2931" t="b">
        <v>1</v>
      </c>
      <c r="P2931" t="s">
        <v>8304</v>
      </c>
      <c r="Q2931" t="s">
        <v>8316</v>
      </c>
      <c r="R2931" t="s">
        <v>8358</v>
      </c>
      <c r="S2931" s="5">
        <f t="shared" si="182"/>
        <v>102.06937499999999</v>
      </c>
      <c r="T2931" s="4">
        <f t="shared" si="183"/>
        <v>255.17343750000001</v>
      </c>
    </row>
    <row r="2932" spans="1:20" ht="60" x14ac:dyDescent="0.25">
      <c r="A2932" s="3">
        <v>2930</v>
      </c>
      <c r="B2932" s="1" t="s">
        <v>2930</v>
      </c>
      <c r="C2932" s="1" t="s">
        <v>7039</v>
      </c>
      <c r="D2932">
        <v>10000</v>
      </c>
      <c r="E2932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s="9">
        <f t="shared" si="180"/>
        <v>42131.584074074075</v>
      </c>
      <c r="L2932" s="9">
        <f t="shared" si="181"/>
        <v>42101.584074074075</v>
      </c>
      <c r="M2932" t="b">
        <v>0</v>
      </c>
      <c r="N2932">
        <v>62</v>
      </c>
      <c r="O2932" t="b">
        <v>1</v>
      </c>
      <c r="P2932" t="s">
        <v>8304</v>
      </c>
      <c r="Q2932" t="s">
        <v>8316</v>
      </c>
      <c r="R2932" t="s">
        <v>8358</v>
      </c>
      <c r="S2932" s="5">
        <f t="shared" si="182"/>
        <v>100.92000000000002</v>
      </c>
      <c r="T2932" s="4">
        <f t="shared" si="183"/>
        <v>162.7741935483871</v>
      </c>
    </row>
    <row r="2933" spans="1:20" ht="60" x14ac:dyDescent="0.25">
      <c r="A2933" s="3">
        <v>2931</v>
      </c>
      <c r="B2933" s="1" t="s">
        <v>2931</v>
      </c>
      <c r="C2933" s="1" t="s">
        <v>7040</v>
      </c>
      <c r="D2933">
        <v>750</v>
      </c>
      <c r="E2933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s="9">
        <f t="shared" si="180"/>
        <v>41897.255555555559</v>
      </c>
      <c r="L2933" s="9">
        <f t="shared" si="181"/>
        <v>41872.291238425925</v>
      </c>
      <c r="M2933" t="b">
        <v>0</v>
      </c>
      <c r="N2933">
        <v>9</v>
      </c>
      <c r="O2933" t="b">
        <v>1</v>
      </c>
      <c r="P2933" t="s">
        <v>8304</v>
      </c>
      <c r="Q2933" t="s">
        <v>8316</v>
      </c>
      <c r="R2933" t="s">
        <v>8358</v>
      </c>
      <c r="S2933" s="5">
        <f t="shared" si="182"/>
        <v>106</v>
      </c>
      <c r="T2933" s="4">
        <f t="shared" si="183"/>
        <v>88.333333333333329</v>
      </c>
    </row>
    <row r="2934" spans="1:20" ht="60" x14ac:dyDescent="0.25">
      <c r="A2934" s="3">
        <v>2932</v>
      </c>
      <c r="B2934" s="1" t="s">
        <v>2932</v>
      </c>
      <c r="C2934" s="1" t="s">
        <v>7041</v>
      </c>
      <c r="D2934">
        <v>3100</v>
      </c>
      <c r="E293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s="9">
        <f t="shared" si="180"/>
        <v>42056.458333333328</v>
      </c>
      <c r="L2934" s="9">
        <f t="shared" si="181"/>
        <v>42025.164780092593</v>
      </c>
      <c r="M2934" t="b">
        <v>0</v>
      </c>
      <c r="N2934">
        <v>38</v>
      </c>
      <c r="O2934" t="b">
        <v>1</v>
      </c>
      <c r="P2934" t="s">
        <v>8304</v>
      </c>
      <c r="Q2934" t="s">
        <v>8316</v>
      </c>
      <c r="R2934" t="s">
        <v>8358</v>
      </c>
      <c r="S2934" s="5">
        <f t="shared" si="182"/>
        <v>105.0967741935484</v>
      </c>
      <c r="T2934" s="4">
        <f t="shared" si="183"/>
        <v>85.736842105263165</v>
      </c>
    </row>
    <row r="2935" spans="1:20" ht="60" x14ac:dyDescent="0.25">
      <c r="A2935" s="3">
        <v>2933</v>
      </c>
      <c r="B2935" s="1" t="s">
        <v>2933</v>
      </c>
      <c r="C2935" s="1" t="s">
        <v>7042</v>
      </c>
      <c r="D2935">
        <v>2500</v>
      </c>
      <c r="E293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s="9">
        <f t="shared" si="180"/>
        <v>42525.956631944442</v>
      </c>
      <c r="L2935" s="9">
        <f t="shared" si="181"/>
        <v>42495.956631944442</v>
      </c>
      <c r="M2935" t="b">
        <v>0</v>
      </c>
      <c r="N2935">
        <v>54</v>
      </c>
      <c r="O2935" t="b">
        <v>1</v>
      </c>
      <c r="P2935" t="s">
        <v>8304</v>
      </c>
      <c r="Q2935" t="s">
        <v>8316</v>
      </c>
      <c r="R2935" t="s">
        <v>8358</v>
      </c>
      <c r="S2935" s="5">
        <f t="shared" si="182"/>
        <v>102.76</v>
      </c>
      <c r="T2935" s="4">
        <f t="shared" si="183"/>
        <v>47.574074074074076</v>
      </c>
    </row>
    <row r="2936" spans="1:20" ht="45" x14ac:dyDescent="0.25">
      <c r="A2936" s="3">
        <v>2934</v>
      </c>
      <c r="B2936" s="1" t="s">
        <v>2934</v>
      </c>
      <c r="C2936" s="1" t="s">
        <v>7043</v>
      </c>
      <c r="D2936">
        <v>2500</v>
      </c>
      <c r="E293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s="9">
        <f t="shared" si="180"/>
        <v>41805.636157407411</v>
      </c>
      <c r="L2936" s="9">
        <f t="shared" si="181"/>
        <v>41775.636157407411</v>
      </c>
      <c r="M2936" t="b">
        <v>0</v>
      </c>
      <c r="N2936">
        <v>37</v>
      </c>
      <c r="O2936" t="b">
        <v>1</v>
      </c>
      <c r="P2936" t="s">
        <v>8304</v>
      </c>
      <c r="Q2936" t="s">
        <v>8316</v>
      </c>
      <c r="R2936" t="s">
        <v>8358</v>
      </c>
      <c r="S2936" s="5">
        <f t="shared" si="182"/>
        <v>108</v>
      </c>
      <c r="T2936" s="4">
        <f t="shared" si="183"/>
        <v>72.972972972972968</v>
      </c>
    </row>
    <row r="2937" spans="1:20" ht="45" x14ac:dyDescent="0.25">
      <c r="A2937" s="3">
        <v>2935</v>
      </c>
      <c r="B2937" s="1" t="s">
        <v>2935</v>
      </c>
      <c r="C2937" s="1" t="s">
        <v>7044</v>
      </c>
      <c r="D2937">
        <v>3500</v>
      </c>
      <c r="E293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s="9">
        <f t="shared" si="180"/>
        <v>42611.708333333328</v>
      </c>
      <c r="L2937" s="9">
        <f t="shared" si="181"/>
        <v>42553.583425925928</v>
      </c>
      <c r="M2937" t="b">
        <v>0</v>
      </c>
      <c r="N2937">
        <v>39</v>
      </c>
      <c r="O2937" t="b">
        <v>1</v>
      </c>
      <c r="P2937" t="s">
        <v>8304</v>
      </c>
      <c r="Q2937" t="s">
        <v>8316</v>
      </c>
      <c r="R2937" t="s">
        <v>8358</v>
      </c>
      <c r="S2937" s="5">
        <f t="shared" si="182"/>
        <v>100.88571428571429</v>
      </c>
      <c r="T2937" s="4">
        <f t="shared" si="183"/>
        <v>90.538461538461533</v>
      </c>
    </row>
    <row r="2938" spans="1:20" ht="60" x14ac:dyDescent="0.25">
      <c r="A2938" s="3">
        <v>2936</v>
      </c>
      <c r="B2938" s="1" t="s">
        <v>2936</v>
      </c>
      <c r="C2938" s="1" t="s">
        <v>7045</v>
      </c>
      <c r="D2938">
        <v>1000</v>
      </c>
      <c r="E293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s="9">
        <f t="shared" si="180"/>
        <v>41925.207638888889</v>
      </c>
      <c r="L2938" s="9">
        <f t="shared" si="181"/>
        <v>41912.650729166664</v>
      </c>
      <c r="M2938" t="b">
        <v>0</v>
      </c>
      <c r="N2938">
        <v>34</v>
      </c>
      <c r="O2938" t="b">
        <v>1</v>
      </c>
      <c r="P2938" t="s">
        <v>8304</v>
      </c>
      <c r="Q2938" t="s">
        <v>8316</v>
      </c>
      <c r="R2938" t="s">
        <v>8358</v>
      </c>
      <c r="S2938" s="5">
        <f t="shared" si="182"/>
        <v>128</v>
      </c>
      <c r="T2938" s="4">
        <f t="shared" si="183"/>
        <v>37.647058823529413</v>
      </c>
    </row>
    <row r="2939" spans="1:20" ht="30" x14ac:dyDescent="0.25">
      <c r="A2939" s="3">
        <v>2937</v>
      </c>
      <c r="B2939" s="1" t="s">
        <v>2937</v>
      </c>
      <c r="C2939" s="1" t="s">
        <v>7046</v>
      </c>
      <c r="D2939">
        <v>1500</v>
      </c>
      <c r="E2939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s="9">
        <f t="shared" si="180"/>
        <v>41833.457326388889</v>
      </c>
      <c r="L2939" s="9">
        <f t="shared" si="181"/>
        <v>41803.457326388889</v>
      </c>
      <c r="M2939" t="b">
        <v>0</v>
      </c>
      <c r="N2939">
        <v>55</v>
      </c>
      <c r="O2939" t="b">
        <v>1</v>
      </c>
      <c r="P2939" t="s">
        <v>8304</v>
      </c>
      <c r="Q2939" t="s">
        <v>8316</v>
      </c>
      <c r="R2939" t="s">
        <v>8358</v>
      </c>
      <c r="S2939" s="5">
        <f t="shared" si="182"/>
        <v>133.33333333333331</v>
      </c>
      <c r="T2939" s="4">
        <f t="shared" si="183"/>
        <v>36.363636363636367</v>
      </c>
    </row>
    <row r="2940" spans="1:20" ht="60" x14ac:dyDescent="0.25">
      <c r="A2940" s="3">
        <v>2938</v>
      </c>
      <c r="B2940" s="1" t="s">
        <v>2938</v>
      </c>
      <c r="C2940" s="1" t="s">
        <v>7047</v>
      </c>
      <c r="D2940">
        <v>4000</v>
      </c>
      <c r="E2940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s="9">
        <f t="shared" si="180"/>
        <v>42034.703865740739</v>
      </c>
      <c r="L2940" s="9">
        <f t="shared" si="181"/>
        <v>42004.703865740739</v>
      </c>
      <c r="M2940" t="b">
        <v>0</v>
      </c>
      <c r="N2940">
        <v>32</v>
      </c>
      <c r="O2940" t="b">
        <v>1</v>
      </c>
      <c r="P2940" t="s">
        <v>8304</v>
      </c>
      <c r="Q2940" t="s">
        <v>8316</v>
      </c>
      <c r="R2940" t="s">
        <v>8358</v>
      </c>
      <c r="S2940" s="5">
        <f t="shared" si="182"/>
        <v>101.375</v>
      </c>
      <c r="T2940" s="4">
        <f t="shared" si="183"/>
        <v>126.71875</v>
      </c>
    </row>
    <row r="2941" spans="1:20" ht="60" x14ac:dyDescent="0.25">
      <c r="A2941" s="3">
        <v>2939</v>
      </c>
      <c r="B2941" s="1" t="s">
        <v>2939</v>
      </c>
      <c r="C2941" s="1" t="s">
        <v>7048</v>
      </c>
      <c r="D2941">
        <v>8000</v>
      </c>
      <c r="E2941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s="9">
        <f t="shared" si="180"/>
        <v>41879.041666666664</v>
      </c>
      <c r="L2941" s="9">
        <f t="shared" si="181"/>
        <v>41845.809166666666</v>
      </c>
      <c r="M2941" t="b">
        <v>0</v>
      </c>
      <c r="N2941">
        <v>25</v>
      </c>
      <c r="O2941" t="b">
        <v>1</v>
      </c>
      <c r="P2941" t="s">
        <v>8304</v>
      </c>
      <c r="Q2941" t="s">
        <v>8316</v>
      </c>
      <c r="R2941" t="s">
        <v>8358</v>
      </c>
      <c r="S2941" s="5">
        <f t="shared" si="182"/>
        <v>102.875</v>
      </c>
      <c r="T2941" s="4">
        <f t="shared" si="183"/>
        <v>329.2</v>
      </c>
    </row>
    <row r="2942" spans="1:20" ht="45" x14ac:dyDescent="0.25">
      <c r="A2942" s="3">
        <v>2940</v>
      </c>
      <c r="B2942" s="1" t="s">
        <v>2940</v>
      </c>
      <c r="C2942" s="1" t="s">
        <v>7049</v>
      </c>
      <c r="D2942">
        <v>2500</v>
      </c>
      <c r="E2942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s="9">
        <f t="shared" si="180"/>
        <v>42022.773356481484</v>
      </c>
      <c r="L2942" s="9">
        <f t="shared" si="181"/>
        <v>41982.773356481484</v>
      </c>
      <c r="M2942" t="b">
        <v>0</v>
      </c>
      <c r="N2942">
        <v>33</v>
      </c>
      <c r="O2942" t="b">
        <v>1</v>
      </c>
      <c r="P2942" t="s">
        <v>8304</v>
      </c>
      <c r="Q2942" t="s">
        <v>8316</v>
      </c>
      <c r="R2942" t="s">
        <v>8358</v>
      </c>
      <c r="S2942" s="5">
        <f t="shared" si="182"/>
        <v>107.24000000000001</v>
      </c>
      <c r="T2942" s="4">
        <f t="shared" si="183"/>
        <v>81.242424242424249</v>
      </c>
    </row>
    <row r="2943" spans="1:20" ht="60" x14ac:dyDescent="0.25">
      <c r="A2943" s="3">
        <v>2941</v>
      </c>
      <c r="B2943" s="1" t="s">
        <v>2941</v>
      </c>
      <c r="C2943" s="1" t="s">
        <v>7050</v>
      </c>
      <c r="D2943">
        <v>25000</v>
      </c>
      <c r="E2943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s="9">
        <f t="shared" si="180"/>
        <v>42064.960127314815</v>
      </c>
      <c r="L2943" s="9">
        <f t="shared" si="181"/>
        <v>42034.960127314815</v>
      </c>
      <c r="M2943" t="b">
        <v>0</v>
      </c>
      <c r="N2943">
        <v>1</v>
      </c>
      <c r="O2943" t="b">
        <v>0</v>
      </c>
      <c r="P2943" t="s">
        <v>8302</v>
      </c>
      <c r="Q2943" t="s">
        <v>8316</v>
      </c>
      <c r="R2943" t="s">
        <v>8356</v>
      </c>
      <c r="S2943" s="5">
        <f t="shared" si="182"/>
        <v>4.0000000000000001E-3</v>
      </c>
      <c r="T2943" s="4">
        <f t="shared" si="183"/>
        <v>1</v>
      </c>
    </row>
    <row r="2944" spans="1:20" ht="60" x14ac:dyDescent="0.25">
      <c r="A2944" s="3">
        <v>2942</v>
      </c>
      <c r="B2944" s="1" t="s">
        <v>2942</v>
      </c>
      <c r="C2944" s="1" t="s">
        <v>7051</v>
      </c>
      <c r="D2944">
        <v>200000</v>
      </c>
      <c r="E294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s="9">
        <f t="shared" si="180"/>
        <v>42354.845833333333</v>
      </c>
      <c r="L2944" s="9">
        <f t="shared" si="181"/>
        <v>42334.803923611107</v>
      </c>
      <c r="M2944" t="b">
        <v>0</v>
      </c>
      <c r="N2944">
        <v>202</v>
      </c>
      <c r="O2944" t="b">
        <v>0</v>
      </c>
      <c r="P2944" t="s">
        <v>8302</v>
      </c>
      <c r="Q2944" t="s">
        <v>8316</v>
      </c>
      <c r="R2944" t="s">
        <v>8356</v>
      </c>
      <c r="S2944" s="5">
        <f t="shared" si="182"/>
        <v>20.424999999999997</v>
      </c>
      <c r="T2944" s="4">
        <f t="shared" si="183"/>
        <v>202.22772277227722</v>
      </c>
    </row>
    <row r="2945" spans="1:20" ht="60" x14ac:dyDescent="0.25">
      <c r="A2945" s="3">
        <v>2943</v>
      </c>
      <c r="B2945" s="1" t="s">
        <v>2943</v>
      </c>
      <c r="C2945" s="1" t="s">
        <v>7052</v>
      </c>
      <c r="D2945">
        <v>3000</v>
      </c>
      <c r="E294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s="9">
        <f t="shared" si="180"/>
        <v>42107.129398148143</v>
      </c>
      <c r="L2945" s="9">
        <f t="shared" si="181"/>
        <v>42077.129398148143</v>
      </c>
      <c r="M2945" t="b">
        <v>0</v>
      </c>
      <c r="N2945">
        <v>0</v>
      </c>
      <c r="O2945" t="b">
        <v>0</v>
      </c>
      <c r="P2945" t="s">
        <v>8302</v>
      </c>
      <c r="Q2945" t="s">
        <v>8316</v>
      </c>
      <c r="R2945" t="s">
        <v>8356</v>
      </c>
      <c r="S2945" s="5">
        <f t="shared" si="182"/>
        <v>0</v>
      </c>
      <c r="T2945" s="4" t="e">
        <f t="shared" si="183"/>
        <v>#DIV/0!</v>
      </c>
    </row>
    <row r="2946" spans="1:20" ht="45" x14ac:dyDescent="0.25">
      <c r="A2946" s="3">
        <v>2944</v>
      </c>
      <c r="B2946" s="1" t="s">
        <v>2944</v>
      </c>
      <c r="C2946" s="1" t="s">
        <v>7053</v>
      </c>
      <c r="D2946">
        <v>10000</v>
      </c>
      <c r="E294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s="9">
        <f t="shared" si="180"/>
        <v>42162.9143287037</v>
      </c>
      <c r="L2946" s="9">
        <f t="shared" si="181"/>
        <v>42132.9143287037</v>
      </c>
      <c r="M2946" t="b">
        <v>0</v>
      </c>
      <c r="N2946">
        <v>1</v>
      </c>
      <c r="O2946" t="b">
        <v>0</v>
      </c>
      <c r="P2946" t="s">
        <v>8302</v>
      </c>
      <c r="Q2946" t="s">
        <v>8316</v>
      </c>
      <c r="R2946" t="s">
        <v>8356</v>
      </c>
      <c r="S2946" s="5">
        <f t="shared" si="182"/>
        <v>1</v>
      </c>
      <c r="T2946" s="4">
        <f t="shared" si="183"/>
        <v>100</v>
      </c>
    </row>
    <row r="2947" spans="1:20" ht="60" x14ac:dyDescent="0.25">
      <c r="A2947" s="3">
        <v>2945</v>
      </c>
      <c r="B2947" s="1" t="s">
        <v>2945</v>
      </c>
      <c r="C2947" s="1" t="s">
        <v>7054</v>
      </c>
      <c r="D2947">
        <v>50000</v>
      </c>
      <c r="E294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s="9">
        <f t="shared" ref="K2947:K3010" si="184">(((I2947/60)/60)/24)+DATE(1970,1,1)</f>
        <v>42148.139583333337</v>
      </c>
      <c r="L2947" s="9">
        <f t="shared" ref="L2947:L3010" si="185">(((J2947/60)/60)/24)+DATE(1970,1,1)</f>
        <v>42118.139583333337</v>
      </c>
      <c r="M2947" t="b">
        <v>0</v>
      </c>
      <c r="N2947">
        <v>0</v>
      </c>
      <c r="O2947" t="b">
        <v>0</v>
      </c>
      <c r="P2947" t="s">
        <v>8302</v>
      </c>
      <c r="Q2947" t="s">
        <v>8316</v>
      </c>
      <c r="R2947" t="s">
        <v>8356</v>
      </c>
      <c r="S2947" s="5">
        <f t="shared" ref="S2947:S3010" si="186">+(E2947/D2947)*100</f>
        <v>0</v>
      </c>
      <c r="T2947" s="4" t="e">
        <f t="shared" ref="T2947:T3010" si="187">+E2947/N2947</f>
        <v>#DIV/0!</v>
      </c>
    </row>
    <row r="2948" spans="1:20" ht="60" x14ac:dyDescent="0.25">
      <c r="A2948" s="3">
        <v>2946</v>
      </c>
      <c r="B2948" s="1" t="s">
        <v>2946</v>
      </c>
      <c r="C2948" s="1" t="s">
        <v>7055</v>
      </c>
      <c r="D2948">
        <v>2000</v>
      </c>
      <c r="E294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s="9">
        <f t="shared" si="184"/>
        <v>42597.531157407408</v>
      </c>
      <c r="L2948" s="9">
        <f t="shared" si="185"/>
        <v>42567.531157407408</v>
      </c>
      <c r="M2948" t="b">
        <v>0</v>
      </c>
      <c r="N2948">
        <v>2</v>
      </c>
      <c r="O2948" t="b">
        <v>0</v>
      </c>
      <c r="P2948" t="s">
        <v>8302</v>
      </c>
      <c r="Q2948" t="s">
        <v>8316</v>
      </c>
      <c r="R2948" t="s">
        <v>8356</v>
      </c>
      <c r="S2948" s="5">
        <f t="shared" si="186"/>
        <v>0.1</v>
      </c>
      <c r="T2948" s="4">
        <f t="shared" si="187"/>
        <v>1</v>
      </c>
    </row>
    <row r="2949" spans="1:20" ht="60" x14ac:dyDescent="0.25">
      <c r="A2949" s="3">
        <v>2947</v>
      </c>
      <c r="B2949" s="1" t="s">
        <v>2947</v>
      </c>
      <c r="C2949" s="1" t="s">
        <v>7056</v>
      </c>
      <c r="D2949">
        <v>25000</v>
      </c>
      <c r="E2949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s="9">
        <f t="shared" si="184"/>
        <v>42698.715972222228</v>
      </c>
      <c r="L2949" s="9">
        <f t="shared" si="185"/>
        <v>42649.562118055561</v>
      </c>
      <c r="M2949" t="b">
        <v>0</v>
      </c>
      <c r="N2949">
        <v>13</v>
      </c>
      <c r="O2949" t="b">
        <v>0</v>
      </c>
      <c r="P2949" t="s">
        <v>8302</v>
      </c>
      <c r="Q2949" t="s">
        <v>8316</v>
      </c>
      <c r="R2949" t="s">
        <v>8356</v>
      </c>
      <c r="S2949" s="5">
        <f t="shared" si="186"/>
        <v>4.2880000000000003</v>
      </c>
      <c r="T2949" s="4">
        <f t="shared" si="187"/>
        <v>82.461538461538467</v>
      </c>
    </row>
    <row r="2950" spans="1:20" ht="60" x14ac:dyDescent="0.25">
      <c r="A2950" s="3">
        <v>2948</v>
      </c>
      <c r="B2950" s="1" t="s">
        <v>2948</v>
      </c>
      <c r="C2950" s="1" t="s">
        <v>7057</v>
      </c>
      <c r="D2950">
        <v>500000</v>
      </c>
      <c r="E2950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s="9">
        <f t="shared" si="184"/>
        <v>42157.649224537032</v>
      </c>
      <c r="L2950" s="9">
        <f t="shared" si="185"/>
        <v>42097.649224537032</v>
      </c>
      <c r="M2950" t="b">
        <v>0</v>
      </c>
      <c r="N2950">
        <v>9</v>
      </c>
      <c r="O2950" t="b">
        <v>0</v>
      </c>
      <c r="P2950" t="s">
        <v>8302</v>
      </c>
      <c r="Q2950" t="s">
        <v>8316</v>
      </c>
      <c r="R2950" t="s">
        <v>8356</v>
      </c>
      <c r="S2950" s="5">
        <f t="shared" si="186"/>
        <v>4.8000000000000004E-3</v>
      </c>
      <c r="T2950" s="4">
        <f t="shared" si="187"/>
        <v>2.6666666666666665</v>
      </c>
    </row>
    <row r="2951" spans="1:20" ht="60" x14ac:dyDescent="0.25">
      <c r="A2951" s="3">
        <v>2949</v>
      </c>
      <c r="B2951" s="1" t="s">
        <v>2949</v>
      </c>
      <c r="C2951" s="1" t="s">
        <v>7058</v>
      </c>
      <c r="D2951">
        <v>1000</v>
      </c>
      <c r="E2951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s="9">
        <f t="shared" si="184"/>
        <v>42327.864780092597</v>
      </c>
      <c r="L2951" s="9">
        <f t="shared" si="185"/>
        <v>42297.823113425926</v>
      </c>
      <c r="M2951" t="b">
        <v>0</v>
      </c>
      <c r="N2951">
        <v>2</v>
      </c>
      <c r="O2951" t="b">
        <v>0</v>
      </c>
      <c r="P2951" t="s">
        <v>8302</v>
      </c>
      <c r="Q2951" t="s">
        <v>8316</v>
      </c>
      <c r="R2951" t="s">
        <v>8356</v>
      </c>
      <c r="S2951" s="5">
        <f t="shared" si="186"/>
        <v>2.5</v>
      </c>
      <c r="T2951" s="4">
        <f t="shared" si="187"/>
        <v>12.5</v>
      </c>
    </row>
    <row r="2952" spans="1:20" ht="60" x14ac:dyDescent="0.25">
      <c r="A2952" s="3">
        <v>2950</v>
      </c>
      <c r="B2952" s="1" t="s">
        <v>2950</v>
      </c>
      <c r="C2952" s="1" t="s">
        <v>7059</v>
      </c>
      <c r="D2952">
        <v>5000000</v>
      </c>
      <c r="E2952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s="9">
        <f t="shared" si="184"/>
        <v>42392.36518518519</v>
      </c>
      <c r="L2952" s="9">
        <f t="shared" si="185"/>
        <v>42362.36518518519</v>
      </c>
      <c r="M2952" t="b">
        <v>0</v>
      </c>
      <c r="N2952">
        <v>0</v>
      </c>
      <c r="O2952" t="b">
        <v>0</v>
      </c>
      <c r="P2952" t="s">
        <v>8302</v>
      </c>
      <c r="Q2952" t="s">
        <v>8316</v>
      </c>
      <c r="R2952" t="s">
        <v>8356</v>
      </c>
      <c r="S2952" s="5">
        <f t="shared" si="186"/>
        <v>0</v>
      </c>
      <c r="T2952" s="4" t="e">
        <f t="shared" si="187"/>
        <v>#DIV/0!</v>
      </c>
    </row>
    <row r="2953" spans="1:20" ht="60" x14ac:dyDescent="0.25">
      <c r="A2953" s="3">
        <v>2951</v>
      </c>
      <c r="B2953" s="1" t="s">
        <v>2951</v>
      </c>
      <c r="C2953" s="1" t="s">
        <v>7060</v>
      </c>
      <c r="D2953">
        <v>50000</v>
      </c>
      <c r="E2953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s="9">
        <f t="shared" si="184"/>
        <v>41917.802928240737</v>
      </c>
      <c r="L2953" s="9">
        <f t="shared" si="185"/>
        <v>41872.802928240737</v>
      </c>
      <c r="M2953" t="b">
        <v>0</v>
      </c>
      <c r="N2953">
        <v>58</v>
      </c>
      <c r="O2953" t="b">
        <v>0</v>
      </c>
      <c r="P2953" t="s">
        <v>8302</v>
      </c>
      <c r="Q2953" t="s">
        <v>8316</v>
      </c>
      <c r="R2953" t="s">
        <v>8356</v>
      </c>
      <c r="S2953" s="5">
        <f t="shared" si="186"/>
        <v>2.1919999999999997</v>
      </c>
      <c r="T2953" s="4">
        <f t="shared" si="187"/>
        <v>18.896551724137932</v>
      </c>
    </row>
    <row r="2954" spans="1:20" ht="60" x14ac:dyDescent="0.25">
      <c r="A2954" s="3">
        <v>2952</v>
      </c>
      <c r="B2954" s="1" t="s">
        <v>2952</v>
      </c>
      <c r="C2954" s="1" t="s">
        <v>7061</v>
      </c>
      <c r="D2954">
        <v>20000</v>
      </c>
      <c r="E295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s="9">
        <f t="shared" si="184"/>
        <v>42660.166666666672</v>
      </c>
      <c r="L2954" s="9">
        <f t="shared" si="185"/>
        <v>42628.690266203703</v>
      </c>
      <c r="M2954" t="b">
        <v>0</v>
      </c>
      <c r="N2954">
        <v>8</v>
      </c>
      <c r="O2954" t="b">
        <v>0</v>
      </c>
      <c r="P2954" t="s">
        <v>8302</v>
      </c>
      <c r="Q2954" t="s">
        <v>8316</v>
      </c>
      <c r="R2954" t="s">
        <v>8356</v>
      </c>
      <c r="S2954" s="5">
        <f t="shared" si="186"/>
        <v>8.0250000000000004</v>
      </c>
      <c r="T2954" s="4">
        <f t="shared" si="187"/>
        <v>200.625</v>
      </c>
    </row>
    <row r="2955" spans="1:20" ht="45" x14ac:dyDescent="0.25">
      <c r="A2955" s="3">
        <v>2953</v>
      </c>
      <c r="B2955" s="1" t="s">
        <v>2953</v>
      </c>
      <c r="C2955" s="1" t="s">
        <v>7062</v>
      </c>
      <c r="D2955">
        <v>400000</v>
      </c>
      <c r="E295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s="9">
        <f t="shared" si="184"/>
        <v>42285.791909722218</v>
      </c>
      <c r="L2955" s="9">
        <f t="shared" si="185"/>
        <v>42255.791909722218</v>
      </c>
      <c r="M2955" t="b">
        <v>0</v>
      </c>
      <c r="N2955">
        <v>3</v>
      </c>
      <c r="O2955" t="b">
        <v>0</v>
      </c>
      <c r="P2955" t="s">
        <v>8302</v>
      </c>
      <c r="Q2955" t="s">
        <v>8316</v>
      </c>
      <c r="R2955" t="s">
        <v>8356</v>
      </c>
      <c r="S2955" s="5">
        <f t="shared" si="186"/>
        <v>0.15125</v>
      </c>
      <c r="T2955" s="4">
        <f t="shared" si="187"/>
        <v>201.66666666666666</v>
      </c>
    </row>
    <row r="2956" spans="1:20" ht="45" x14ac:dyDescent="0.25">
      <c r="A2956" s="3">
        <v>2954</v>
      </c>
      <c r="B2956" s="1" t="s">
        <v>2954</v>
      </c>
      <c r="C2956" s="1" t="s">
        <v>7063</v>
      </c>
      <c r="D2956">
        <v>15000</v>
      </c>
      <c r="E295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s="9">
        <f t="shared" si="184"/>
        <v>42810.541701388895</v>
      </c>
      <c r="L2956" s="9">
        <f t="shared" si="185"/>
        <v>42790.583368055552</v>
      </c>
      <c r="M2956" t="b">
        <v>0</v>
      </c>
      <c r="N2956">
        <v>0</v>
      </c>
      <c r="O2956" t="b">
        <v>0</v>
      </c>
      <c r="P2956" t="s">
        <v>8302</v>
      </c>
      <c r="Q2956" t="s">
        <v>8316</v>
      </c>
      <c r="R2956" t="s">
        <v>8356</v>
      </c>
      <c r="S2956" s="5">
        <f t="shared" si="186"/>
        <v>0</v>
      </c>
      <c r="T2956" s="4" t="e">
        <f t="shared" si="187"/>
        <v>#DIV/0!</v>
      </c>
    </row>
    <row r="2957" spans="1:20" ht="45" x14ac:dyDescent="0.25">
      <c r="A2957" s="3">
        <v>2955</v>
      </c>
      <c r="B2957" s="1" t="s">
        <v>2955</v>
      </c>
      <c r="C2957" s="1" t="s">
        <v>7064</v>
      </c>
      <c r="D2957">
        <v>1200</v>
      </c>
      <c r="E295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s="9">
        <f t="shared" si="184"/>
        <v>42171.741307870368</v>
      </c>
      <c r="L2957" s="9">
        <f t="shared" si="185"/>
        <v>42141.741307870368</v>
      </c>
      <c r="M2957" t="b">
        <v>0</v>
      </c>
      <c r="N2957">
        <v>11</v>
      </c>
      <c r="O2957" t="b">
        <v>0</v>
      </c>
      <c r="P2957" t="s">
        <v>8302</v>
      </c>
      <c r="Q2957" t="s">
        <v>8316</v>
      </c>
      <c r="R2957" t="s">
        <v>8356</v>
      </c>
      <c r="S2957" s="5">
        <f t="shared" si="186"/>
        <v>59.583333333333336</v>
      </c>
      <c r="T2957" s="4">
        <f t="shared" si="187"/>
        <v>65</v>
      </c>
    </row>
    <row r="2958" spans="1:20" ht="60" x14ac:dyDescent="0.25">
      <c r="A2958" s="3">
        <v>2956</v>
      </c>
      <c r="B2958" s="1" t="s">
        <v>2956</v>
      </c>
      <c r="C2958" s="1" t="s">
        <v>7065</v>
      </c>
      <c r="D2958">
        <v>7900</v>
      </c>
      <c r="E295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s="9">
        <f t="shared" si="184"/>
        <v>42494.958912037036</v>
      </c>
      <c r="L2958" s="9">
        <f t="shared" si="185"/>
        <v>42464.958912037036</v>
      </c>
      <c r="M2958" t="b">
        <v>0</v>
      </c>
      <c r="N2958">
        <v>20</v>
      </c>
      <c r="O2958" t="b">
        <v>0</v>
      </c>
      <c r="P2958" t="s">
        <v>8302</v>
      </c>
      <c r="Q2958" t="s">
        <v>8316</v>
      </c>
      <c r="R2958" t="s">
        <v>8356</v>
      </c>
      <c r="S2958" s="5">
        <f t="shared" si="186"/>
        <v>16.734177215189874</v>
      </c>
      <c r="T2958" s="4">
        <f t="shared" si="187"/>
        <v>66.099999999999994</v>
      </c>
    </row>
    <row r="2959" spans="1:20" ht="45" x14ac:dyDescent="0.25">
      <c r="A2959" s="3">
        <v>2957</v>
      </c>
      <c r="B2959" s="1" t="s">
        <v>2957</v>
      </c>
      <c r="C2959" s="1" t="s">
        <v>7066</v>
      </c>
      <c r="D2959">
        <v>15000</v>
      </c>
      <c r="E2959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s="9">
        <f t="shared" si="184"/>
        <v>42090.969583333332</v>
      </c>
      <c r="L2959" s="9">
        <f t="shared" si="185"/>
        <v>42031.011249999996</v>
      </c>
      <c r="M2959" t="b">
        <v>0</v>
      </c>
      <c r="N2959">
        <v>3</v>
      </c>
      <c r="O2959" t="b">
        <v>0</v>
      </c>
      <c r="P2959" t="s">
        <v>8302</v>
      </c>
      <c r="Q2959" t="s">
        <v>8316</v>
      </c>
      <c r="R2959" t="s">
        <v>8356</v>
      </c>
      <c r="S2959" s="5">
        <f t="shared" si="186"/>
        <v>1.8666666666666669</v>
      </c>
      <c r="T2959" s="4">
        <f t="shared" si="187"/>
        <v>93.333333333333329</v>
      </c>
    </row>
    <row r="2960" spans="1:20" ht="45" x14ac:dyDescent="0.25">
      <c r="A2960" s="3">
        <v>2958</v>
      </c>
      <c r="B2960" s="1" t="s">
        <v>2958</v>
      </c>
      <c r="C2960" s="1" t="s">
        <v>7067</v>
      </c>
      <c r="D2960">
        <v>80000</v>
      </c>
      <c r="E2960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s="9">
        <f t="shared" si="184"/>
        <v>42498.73746527778</v>
      </c>
      <c r="L2960" s="9">
        <f t="shared" si="185"/>
        <v>42438.779131944444</v>
      </c>
      <c r="M2960" t="b">
        <v>0</v>
      </c>
      <c r="N2960">
        <v>0</v>
      </c>
      <c r="O2960" t="b">
        <v>0</v>
      </c>
      <c r="P2960" t="s">
        <v>8302</v>
      </c>
      <c r="Q2960" t="s">
        <v>8316</v>
      </c>
      <c r="R2960" t="s">
        <v>8356</v>
      </c>
      <c r="S2960" s="5">
        <f t="shared" si="186"/>
        <v>0</v>
      </c>
      <c r="T2960" s="4" t="e">
        <f t="shared" si="187"/>
        <v>#DIV/0!</v>
      </c>
    </row>
    <row r="2961" spans="1:20" ht="60" x14ac:dyDescent="0.25">
      <c r="A2961" s="3">
        <v>2959</v>
      </c>
      <c r="B2961" s="1" t="s">
        <v>2959</v>
      </c>
      <c r="C2961" s="1" t="s">
        <v>7068</v>
      </c>
      <c r="D2961">
        <v>10000</v>
      </c>
      <c r="E2961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s="9">
        <f t="shared" si="184"/>
        <v>42528.008391203708</v>
      </c>
      <c r="L2961" s="9">
        <f t="shared" si="185"/>
        <v>42498.008391203708</v>
      </c>
      <c r="M2961" t="b">
        <v>0</v>
      </c>
      <c r="N2961">
        <v>0</v>
      </c>
      <c r="O2961" t="b">
        <v>0</v>
      </c>
      <c r="P2961" t="s">
        <v>8302</v>
      </c>
      <c r="Q2961" t="s">
        <v>8316</v>
      </c>
      <c r="R2961" t="s">
        <v>8356</v>
      </c>
      <c r="S2961" s="5">
        <f t="shared" si="186"/>
        <v>0</v>
      </c>
      <c r="T2961" s="4" t="e">
        <f t="shared" si="187"/>
        <v>#DIV/0!</v>
      </c>
    </row>
    <row r="2962" spans="1:20" ht="45" x14ac:dyDescent="0.25">
      <c r="A2962" s="3">
        <v>2960</v>
      </c>
      <c r="B2962" s="1" t="s">
        <v>2960</v>
      </c>
      <c r="C2962" s="1" t="s">
        <v>7069</v>
      </c>
      <c r="D2962">
        <v>30000000</v>
      </c>
      <c r="E2962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s="9">
        <f t="shared" si="184"/>
        <v>41893.757210648146</v>
      </c>
      <c r="L2962" s="9">
        <f t="shared" si="185"/>
        <v>41863.757210648146</v>
      </c>
      <c r="M2962" t="b">
        <v>0</v>
      </c>
      <c r="N2962">
        <v>0</v>
      </c>
      <c r="O2962" t="b">
        <v>0</v>
      </c>
      <c r="P2962" t="s">
        <v>8302</v>
      </c>
      <c r="Q2962" t="s">
        <v>8316</v>
      </c>
      <c r="R2962" t="s">
        <v>8356</v>
      </c>
      <c r="S2962" s="5">
        <f t="shared" si="186"/>
        <v>0</v>
      </c>
      <c r="T2962" s="4" t="e">
        <f t="shared" si="187"/>
        <v>#DIV/0!</v>
      </c>
    </row>
    <row r="2963" spans="1:20" ht="60" x14ac:dyDescent="0.25">
      <c r="A2963" s="3">
        <v>2961</v>
      </c>
      <c r="B2963" s="1" t="s">
        <v>2961</v>
      </c>
      <c r="C2963" s="1" t="s">
        <v>7070</v>
      </c>
      <c r="D2963">
        <v>5000</v>
      </c>
      <c r="E2963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s="9">
        <f t="shared" si="184"/>
        <v>42089.166666666672</v>
      </c>
      <c r="L2963" s="9">
        <f t="shared" si="185"/>
        <v>42061.212488425925</v>
      </c>
      <c r="M2963" t="b">
        <v>0</v>
      </c>
      <c r="N2963">
        <v>108</v>
      </c>
      <c r="O2963" t="b">
        <v>1</v>
      </c>
      <c r="P2963" t="s">
        <v>8270</v>
      </c>
      <c r="Q2963" t="s">
        <v>8316</v>
      </c>
      <c r="R2963" t="s">
        <v>8317</v>
      </c>
      <c r="S2963" s="5">
        <f t="shared" si="186"/>
        <v>109.62</v>
      </c>
      <c r="T2963" s="4">
        <f t="shared" si="187"/>
        <v>50.75</v>
      </c>
    </row>
    <row r="2964" spans="1:20" ht="60" x14ac:dyDescent="0.25">
      <c r="A2964" s="3">
        <v>2962</v>
      </c>
      <c r="B2964" s="1" t="s">
        <v>2962</v>
      </c>
      <c r="C2964" s="1" t="s">
        <v>7071</v>
      </c>
      <c r="D2964">
        <v>1000</v>
      </c>
      <c r="E296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s="9">
        <f t="shared" si="184"/>
        <v>42064.290972222225</v>
      </c>
      <c r="L2964" s="9">
        <f t="shared" si="185"/>
        <v>42036.24428240741</v>
      </c>
      <c r="M2964" t="b">
        <v>0</v>
      </c>
      <c r="N2964">
        <v>20</v>
      </c>
      <c r="O2964" t="b">
        <v>1</v>
      </c>
      <c r="P2964" t="s">
        <v>8270</v>
      </c>
      <c r="Q2964" t="s">
        <v>8316</v>
      </c>
      <c r="R2964" t="s">
        <v>8317</v>
      </c>
      <c r="S2964" s="5">
        <f t="shared" si="186"/>
        <v>121.8</v>
      </c>
      <c r="T2964" s="4">
        <f t="shared" si="187"/>
        <v>60.9</v>
      </c>
    </row>
    <row r="2965" spans="1:20" ht="60" x14ac:dyDescent="0.25">
      <c r="A2965" s="3">
        <v>2963</v>
      </c>
      <c r="B2965" s="1" t="s">
        <v>2963</v>
      </c>
      <c r="C2965" s="1" t="s">
        <v>7072</v>
      </c>
      <c r="D2965">
        <v>10000</v>
      </c>
      <c r="E296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s="9">
        <f t="shared" si="184"/>
        <v>42187.470185185186</v>
      </c>
      <c r="L2965" s="9">
        <f t="shared" si="185"/>
        <v>42157.470185185186</v>
      </c>
      <c r="M2965" t="b">
        <v>0</v>
      </c>
      <c r="N2965">
        <v>98</v>
      </c>
      <c r="O2965" t="b">
        <v>1</v>
      </c>
      <c r="P2965" t="s">
        <v>8270</v>
      </c>
      <c r="Q2965" t="s">
        <v>8316</v>
      </c>
      <c r="R2965" t="s">
        <v>8317</v>
      </c>
      <c r="S2965" s="5">
        <f t="shared" si="186"/>
        <v>106.85</v>
      </c>
      <c r="T2965" s="4">
        <f t="shared" si="187"/>
        <v>109.03061224489795</v>
      </c>
    </row>
    <row r="2966" spans="1:20" ht="60" x14ac:dyDescent="0.25">
      <c r="A2966" s="3">
        <v>2964</v>
      </c>
      <c r="B2966" s="1" t="s">
        <v>2964</v>
      </c>
      <c r="C2966" s="1" t="s">
        <v>7073</v>
      </c>
      <c r="D2966">
        <v>5000</v>
      </c>
      <c r="E296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s="9">
        <f t="shared" si="184"/>
        <v>41857.897222222222</v>
      </c>
      <c r="L2966" s="9">
        <f t="shared" si="185"/>
        <v>41827.909942129627</v>
      </c>
      <c r="M2966" t="b">
        <v>0</v>
      </c>
      <c r="N2966">
        <v>196</v>
      </c>
      <c r="O2966" t="b">
        <v>1</v>
      </c>
      <c r="P2966" t="s">
        <v>8270</v>
      </c>
      <c r="Q2966" t="s">
        <v>8316</v>
      </c>
      <c r="R2966" t="s">
        <v>8317</v>
      </c>
      <c r="S2966" s="5">
        <f t="shared" si="186"/>
        <v>100.71379999999999</v>
      </c>
      <c r="T2966" s="4">
        <f t="shared" si="187"/>
        <v>25.692295918367346</v>
      </c>
    </row>
    <row r="2967" spans="1:20" ht="60" x14ac:dyDescent="0.25">
      <c r="A2967" s="3">
        <v>2965</v>
      </c>
      <c r="B2967" s="1" t="s">
        <v>2965</v>
      </c>
      <c r="C2967" s="1" t="s">
        <v>7074</v>
      </c>
      <c r="D2967">
        <v>1500</v>
      </c>
      <c r="E296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s="9">
        <f t="shared" si="184"/>
        <v>42192.729548611111</v>
      </c>
      <c r="L2967" s="9">
        <f t="shared" si="185"/>
        <v>42162.729548611111</v>
      </c>
      <c r="M2967" t="b">
        <v>0</v>
      </c>
      <c r="N2967">
        <v>39</v>
      </c>
      <c r="O2967" t="b">
        <v>1</v>
      </c>
      <c r="P2967" t="s">
        <v>8270</v>
      </c>
      <c r="Q2967" t="s">
        <v>8316</v>
      </c>
      <c r="R2967" t="s">
        <v>8317</v>
      </c>
      <c r="S2967" s="5">
        <f t="shared" si="186"/>
        <v>109.00000000000001</v>
      </c>
      <c r="T2967" s="4">
        <f t="shared" si="187"/>
        <v>41.92307692307692</v>
      </c>
    </row>
    <row r="2968" spans="1:20" ht="60" x14ac:dyDescent="0.25">
      <c r="A2968" s="3">
        <v>2966</v>
      </c>
      <c r="B2968" s="1" t="s">
        <v>2966</v>
      </c>
      <c r="C2968" s="1" t="s">
        <v>7075</v>
      </c>
      <c r="D2968">
        <v>10000</v>
      </c>
      <c r="E296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s="9">
        <f t="shared" si="184"/>
        <v>42263.738564814819</v>
      </c>
      <c r="L2968" s="9">
        <f t="shared" si="185"/>
        <v>42233.738564814819</v>
      </c>
      <c r="M2968" t="b">
        <v>0</v>
      </c>
      <c r="N2968">
        <v>128</v>
      </c>
      <c r="O2968" t="b">
        <v>1</v>
      </c>
      <c r="P2968" t="s">
        <v>8270</v>
      </c>
      <c r="Q2968" t="s">
        <v>8316</v>
      </c>
      <c r="R2968" t="s">
        <v>8317</v>
      </c>
      <c r="S2968" s="5">
        <f t="shared" si="186"/>
        <v>113.63000000000001</v>
      </c>
      <c r="T2968" s="4">
        <f t="shared" si="187"/>
        <v>88.7734375</v>
      </c>
    </row>
    <row r="2969" spans="1:20" ht="45" x14ac:dyDescent="0.25">
      <c r="A2969" s="3">
        <v>2967</v>
      </c>
      <c r="B2969" s="1" t="s">
        <v>2967</v>
      </c>
      <c r="C2969" s="1" t="s">
        <v>7076</v>
      </c>
      <c r="D2969">
        <v>5000</v>
      </c>
      <c r="E2969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s="9">
        <f t="shared" si="184"/>
        <v>42072.156157407408</v>
      </c>
      <c r="L2969" s="9">
        <f t="shared" si="185"/>
        <v>42042.197824074072</v>
      </c>
      <c r="M2969" t="b">
        <v>0</v>
      </c>
      <c r="N2969">
        <v>71</v>
      </c>
      <c r="O2969" t="b">
        <v>1</v>
      </c>
      <c r="P2969" t="s">
        <v>8270</v>
      </c>
      <c r="Q2969" t="s">
        <v>8316</v>
      </c>
      <c r="R2969" t="s">
        <v>8317</v>
      </c>
      <c r="S2969" s="5">
        <f t="shared" si="186"/>
        <v>113.92</v>
      </c>
      <c r="T2969" s="4">
        <f t="shared" si="187"/>
        <v>80.225352112676063</v>
      </c>
    </row>
    <row r="2970" spans="1:20" ht="30" x14ac:dyDescent="0.25">
      <c r="A2970" s="3">
        <v>2968</v>
      </c>
      <c r="B2970" s="1" t="s">
        <v>2968</v>
      </c>
      <c r="C2970" s="1" t="s">
        <v>7077</v>
      </c>
      <c r="D2970">
        <v>3500</v>
      </c>
      <c r="E2970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s="9">
        <f t="shared" si="184"/>
        <v>42599.165972222225</v>
      </c>
      <c r="L2970" s="9">
        <f t="shared" si="185"/>
        <v>42585.523842592593</v>
      </c>
      <c r="M2970" t="b">
        <v>0</v>
      </c>
      <c r="N2970">
        <v>47</v>
      </c>
      <c r="O2970" t="b">
        <v>1</v>
      </c>
      <c r="P2970" t="s">
        <v>8270</v>
      </c>
      <c r="Q2970" t="s">
        <v>8316</v>
      </c>
      <c r="R2970" t="s">
        <v>8317</v>
      </c>
      <c r="S2970" s="5">
        <f t="shared" si="186"/>
        <v>106</v>
      </c>
      <c r="T2970" s="4">
        <f t="shared" si="187"/>
        <v>78.936170212765958</v>
      </c>
    </row>
    <row r="2971" spans="1:20" ht="60" x14ac:dyDescent="0.25">
      <c r="A2971" s="3">
        <v>2969</v>
      </c>
      <c r="B2971" s="1" t="s">
        <v>2969</v>
      </c>
      <c r="C2971" s="1" t="s">
        <v>7078</v>
      </c>
      <c r="D2971">
        <v>1000</v>
      </c>
      <c r="E2971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s="9">
        <f t="shared" si="184"/>
        <v>42127.952083333337</v>
      </c>
      <c r="L2971" s="9">
        <f t="shared" si="185"/>
        <v>42097.786493055552</v>
      </c>
      <c r="M2971" t="b">
        <v>0</v>
      </c>
      <c r="N2971">
        <v>17</v>
      </c>
      <c r="O2971" t="b">
        <v>1</v>
      </c>
      <c r="P2971" t="s">
        <v>8270</v>
      </c>
      <c r="Q2971" t="s">
        <v>8316</v>
      </c>
      <c r="R2971" t="s">
        <v>8317</v>
      </c>
      <c r="S2971" s="5">
        <f t="shared" si="186"/>
        <v>162.5</v>
      </c>
      <c r="T2971" s="4">
        <f t="shared" si="187"/>
        <v>95.588235294117652</v>
      </c>
    </row>
    <row r="2972" spans="1:20" ht="45" x14ac:dyDescent="0.25">
      <c r="A2972" s="3">
        <v>2970</v>
      </c>
      <c r="B2972" s="1" t="s">
        <v>2970</v>
      </c>
      <c r="C2972" s="1" t="s">
        <v>7079</v>
      </c>
      <c r="D2972">
        <v>6000</v>
      </c>
      <c r="E2972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s="9">
        <f t="shared" si="184"/>
        <v>41838.669571759259</v>
      </c>
      <c r="L2972" s="9">
        <f t="shared" si="185"/>
        <v>41808.669571759259</v>
      </c>
      <c r="M2972" t="b">
        <v>0</v>
      </c>
      <c r="N2972">
        <v>91</v>
      </c>
      <c r="O2972" t="b">
        <v>1</v>
      </c>
      <c r="P2972" t="s">
        <v>8270</v>
      </c>
      <c r="Q2972" t="s">
        <v>8316</v>
      </c>
      <c r="R2972" t="s">
        <v>8317</v>
      </c>
      <c r="S2972" s="5">
        <f t="shared" si="186"/>
        <v>106</v>
      </c>
      <c r="T2972" s="4">
        <f t="shared" si="187"/>
        <v>69.890109890109883</v>
      </c>
    </row>
    <row r="2973" spans="1:20" ht="60" x14ac:dyDescent="0.25">
      <c r="A2973" s="3">
        <v>2971</v>
      </c>
      <c r="B2973" s="1" t="s">
        <v>2971</v>
      </c>
      <c r="C2973" s="1" t="s">
        <v>7080</v>
      </c>
      <c r="D2973">
        <v>3200</v>
      </c>
      <c r="E2973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s="9">
        <f t="shared" si="184"/>
        <v>41882.658310185187</v>
      </c>
      <c r="L2973" s="9">
        <f t="shared" si="185"/>
        <v>41852.658310185187</v>
      </c>
      <c r="M2973" t="b">
        <v>0</v>
      </c>
      <c r="N2973">
        <v>43</v>
      </c>
      <c r="O2973" t="b">
        <v>1</v>
      </c>
      <c r="P2973" t="s">
        <v>8270</v>
      </c>
      <c r="Q2973" t="s">
        <v>8316</v>
      </c>
      <c r="R2973" t="s">
        <v>8317</v>
      </c>
      <c r="S2973" s="5">
        <f t="shared" si="186"/>
        <v>100.15624999999999</v>
      </c>
      <c r="T2973" s="4">
        <f t="shared" si="187"/>
        <v>74.534883720930239</v>
      </c>
    </row>
    <row r="2974" spans="1:20" ht="30" x14ac:dyDescent="0.25">
      <c r="A2974" s="3">
        <v>2972</v>
      </c>
      <c r="B2974" s="1" t="s">
        <v>2972</v>
      </c>
      <c r="C2974" s="1" t="s">
        <v>7081</v>
      </c>
      <c r="D2974">
        <v>2000</v>
      </c>
      <c r="E297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s="9">
        <f t="shared" si="184"/>
        <v>42709.041666666672</v>
      </c>
      <c r="L2974" s="9">
        <f t="shared" si="185"/>
        <v>42694.110185185185</v>
      </c>
      <c r="M2974" t="b">
        <v>0</v>
      </c>
      <c r="N2974">
        <v>17</v>
      </c>
      <c r="O2974" t="b">
        <v>1</v>
      </c>
      <c r="P2974" t="s">
        <v>8270</v>
      </c>
      <c r="Q2974" t="s">
        <v>8316</v>
      </c>
      <c r="R2974" t="s">
        <v>8317</v>
      </c>
      <c r="S2974" s="5">
        <f t="shared" si="186"/>
        <v>105.35000000000001</v>
      </c>
      <c r="T2974" s="4">
        <f t="shared" si="187"/>
        <v>123.94117647058823</v>
      </c>
    </row>
    <row r="2975" spans="1:20" ht="60" x14ac:dyDescent="0.25">
      <c r="A2975" s="3">
        <v>2973</v>
      </c>
      <c r="B2975" s="1" t="s">
        <v>2973</v>
      </c>
      <c r="C2975" s="1" t="s">
        <v>7082</v>
      </c>
      <c r="D2975">
        <v>5000</v>
      </c>
      <c r="E297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s="9">
        <f t="shared" si="184"/>
        <v>42370.166666666672</v>
      </c>
      <c r="L2975" s="9">
        <f t="shared" si="185"/>
        <v>42341.818379629629</v>
      </c>
      <c r="M2975" t="b">
        <v>0</v>
      </c>
      <c r="N2975">
        <v>33</v>
      </c>
      <c r="O2975" t="b">
        <v>1</v>
      </c>
      <c r="P2975" t="s">
        <v>8270</v>
      </c>
      <c r="Q2975" t="s">
        <v>8316</v>
      </c>
      <c r="R2975" t="s">
        <v>8317</v>
      </c>
      <c r="S2975" s="5">
        <f t="shared" si="186"/>
        <v>174.8</v>
      </c>
      <c r="T2975" s="4">
        <f t="shared" si="187"/>
        <v>264.84848484848487</v>
      </c>
    </row>
    <row r="2976" spans="1:20" ht="60" x14ac:dyDescent="0.25">
      <c r="A2976" s="3">
        <v>2974</v>
      </c>
      <c r="B2976" s="1" t="s">
        <v>2974</v>
      </c>
      <c r="C2976" s="1" t="s">
        <v>7083</v>
      </c>
      <c r="D2976">
        <v>5000</v>
      </c>
      <c r="E297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s="9">
        <f t="shared" si="184"/>
        <v>41908.065972222219</v>
      </c>
      <c r="L2976" s="9">
        <f t="shared" si="185"/>
        <v>41880.061006944445</v>
      </c>
      <c r="M2976" t="b">
        <v>0</v>
      </c>
      <c r="N2976">
        <v>87</v>
      </c>
      <c r="O2976" t="b">
        <v>1</v>
      </c>
      <c r="P2976" t="s">
        <v>8270</v>
      </c>
      <c r="Q2976" t="s">
        <v>8316</v>
      </c>
      <c r="R2976" t="s">
        <v>8317</v>
      </c>
      <c r="S2976" s="5">
        <f t="shared" si="186"/>
        <v>102</v>
      </c>
      <c r="T2976" s="4">
        <f t="shared" si="187"/>
        <v>58.620689655172413</v>
      </c>
    </row>
    <row r="2977" spans="1:20" ht="60" x14ac:dyDescent="0.25">
      <c r="A2977" s="3">
        <v>2975</v>
      </c>
      <c r="B2977" s="1" t="s">
        <v>2975</v>
      </c>
      <c r="C2977" s="1" t="s">
        <v>7084</v>
      </c>
      <c r="D2977">
        <v>8000</v>
      </c>
      <c r="E297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s="9">
        <f t="shared" si="184"/>
        <v>41970.125</v>
      </c>
      <c r="L2977" s="9">
        <f t="shared" si="185"/>
        <v>41941.683865740742</v>
      </c>
      <c r="M2977" t="b">
        <v>0</v>
      </c>
      <c r="N2977">
        <v>113</v>
      </c>
      <c r="O2977" t="b">
        <v>1</v>
      </c>
      <c r="P2977" t="s">
        <v>8270</v>
      </c>
      <c r="Q2977" t="s">
        <v>8316</v>
      </c>
      <c r="R2977" t="s">
        <v>8317</v>
      </c>
      <c r="S2977" s="5">
        <f t="shared" si="186"/>
        <v>100.125</v>
      </c>
      <c r="T2977" s="4">
        <f t="shared" si="187"/>
        <v>70.884955752212392</v>
      </c>
    </row>
    <row r="2978" spans="1:20" ht="45" x14ac:dyDescent="0.25">
      <c r="A2978" s="3">
        <v>2976</v>
      </c>
      <c r="B2978" s="1" t="s">
        <v>2976</v>
      </c>
      <c r="C2978" s="1" t="s">
        <v>7085</v>
      </c>
      <c r="D2978">
        <v>70</v>
      </c>
      <c r="E297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s="9">
        <f t="shared" si="184"/>
        <v>42442.5</v>
      </c>
      <c r="L2978" s="9">
        <f t="shared" si="185"/>
        <v>42425.730671296296</v>
      </c>
      <c r="M2978" t="b">
        <v>0</v>
      </c>
      <c r="N2978">
        <v>14</v>
      </c>
      <c r="O2978" t="b">
        <v>1</v>
      </c>
      <c r="P2978" t="s">
        <v>8270</v>
      </c>
      <c r="Q2978" t="s">
        <v>8316</v>
      </c>
      <c r="R2978" t="s">
        <v>8317</v>
      </c>
      <c r="S2978" s="5">
        <f t="shared" si="186"/>
        <v>171.42857142857142</v>
      </c>
      <c r="T2978" s="4">
        <f t="shared" si="187"/>
        <v>8.5714285714285712</v>
      </c>
    </row>
    <row r="2979" spans="1:20" ht="60" x14ac:dyDescent="0.25">
      <c r="A2979" s="3">
        <v>2977</v>
      </c>
      <c r="B2979" s="1" t="s">
        <v>2977</v>
      </c>
      <c r="C2979" s="1" t="s">
        <v>7086</v>
      </c>
      <c r="D2979">
        <v>3000</v>
      </c>
      <c r="E2979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s="9">
        <f t="shared" si="184"/>
        <v>42086.093055555553</v>
      </c>
      <c r="L2979" s="9">
        <f t="shared" si="185"/>
        <v>42026.88118055556</v>
      </c>
      <c r="M2979" t="b">
        <v>0</v>
      </c>
      <c r="N2979">
        <v>30</v>
      </c>
      <c r="O2979" t="b">
        <v>1</v>
      </c>
      <c r="P2979" t="s">
        <v>8270</v>
      </c>
      <c r="Q2979" t="s">
        <v>8316</v>
      </c>
      <c r="R2979" t="s">
        <v>8317</v>
      </c>
      <c r="S2979" s="5">
        <f t="shared" si="186"/>
        <v>113.56666666666666</v>
      </c>
      <c r="T2979" s="4">
        <f t="shared" si="187"/>
        <v>113.56666666666666</v>
      </c>
    </row>
    <row r="2980" spans="1:20" ht="60" x14ac:dyDescent="0.25">
      <c r="A2980" s="3">
        <v>2978</v>
      </c>
      <c r="B2980" s="1" t="s">
        <v>2978</v>
      </c>
      <c r="C2980" s="1" t="s">
        <v>7087</v>
      </c>
      <c r="D2980">
        <v>750</v>
      </c>
      <c r="E2980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s="9">
        <f t="shared" si="184"/>
        <v>41932.249305555553</v>
      </c>
      <c r="L2980" s="9">
        <f t="shared" si="185"/>
        <v>41922.640590277777</v>
      </c>
      <c r="M2980" t="b">
        <v>0</v>
      </c>
      <c r="N2980">
        <v>16</v>
      </c>
      <c r="O2980" t="b">
        <v>1</v>
      </c>
      <c r="P2980" t="s">
        <v>8270</v>
      </c>
      <c r="Q2980" t="s">
        <v>8316</v>
      </c>
      <c r="R2980" t="s">
        <v>8317</v>
      </c>
      <c r="S2980" s="5">
        <f t="shared" si="186"/>
        <v>129.46666666666667</v>
      </c>
      <c r="T2980" s="4">
        <f t="shared" si="187"/>
        <v>60.6875</v>
      </c>
    </row>
    <row r="2981" spans="1:20" ht="60" x14ac:dyDescent="0.25">
      <c r="A2981" s="3">
        <v>2979</v>
      </c>
      <c r="B2981" s="1" t="s">
        <v>2979</v>
      </c>
      <c r="C2981" s="1" t="s">
        <v>7088</v>
      </c>
      <c r="D2981">
        <v>5000</v>
      </c>
      <c r="E2981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s="9">
        <f t="shared" si="184"/>
        <v>42010.25</v>
      </c>
      <c r="L2981" s="9">
        <f t="shared" si="185"/>
        <v>41993.824340277773</v>
      </c>
      <c r="M2981" t="b">
        <v>0</v>
      </c>
      <c r="N2981">
        <v>46</v>
      </c>
      <c r="O2981" t="b">
        <v>1</v>
      </c>
      <c r="P2981" t="s">
        <v>8270</v>
      </c>
      <c r="Q2981" t="s">
        <v>8316</v>
      </c>
      <c r="R2981" t="s">
        <v>8317</v>
      </c>
      <c r="S2981" s="5">
        <f t="shared" si="186"/>
        <v>101.4</v>
      </c>
      <c r="T2981" s="4">
        <f t="shared" si="187"/>
        <v>110.21739130434783</v>
      </c>
    </row>
    <row r="2982" spans="1:20" ht="45" x14ac:dyDescent="0.25">
      <c r="A2982" s="3">
        <v>2980</v>
      </c>
      <c r="B2982" s="1" t="s">
        <v>2980</v>
      </c>
      <c r="C2982" s="1" t="s">
        <v>7089</v>
      </c>
      <c r="D2982">
        <v>3000</v>
      </c>
      <c r="E2982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s="9">
        <f t="shared" si="184"/>
        <v>42240.083333333328</v>
      </c>
      <c r="L2982" s="9">
        <f t="shared" si="185"/>
        <v>42219.915856481486</v>
      </c>
      <c r="M2982" t="b">
        <v>0</v>
      </c>
      <c r="N2982">
        <v>24</v>
      </c>
      <c r="O2982" t="b">
        <v>1</v>
      </c>
      <c r="P2982" t="s">
        <v>8270</v>
      </c>
      <c r="Q2982" t="s">
        <v>8316</v>
      </c>
      <c r="R2982" t="s">
        <v>8317</v>
      </c>
      <c r="S2982" s="5">
        <f t="shared" si="186"/>
        <v>109.16666666666666</v>
      </c>
      <c r="T2982" s="4">
        <f t="shared" si="187"/>
        <v>136.45833333333334</v>
      </c>
    </row>
    <row r="2983" spans="1:20" ht="60" x14ac:dyDescent="0.25">
      <c r="A2983" s="3">
        <v>2981</v>
      </c>
      <c r="B2983" s="1" t="s">
        <v>2981</v>
      </c>
      <c r="C2983" s="1" t="s">
        <v>7090</v>
      </c>
      <c r="D2983">
        <v>4000</v>
      </c>
      <c r="E2983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s="9">
        <f t="shared" si="184"/>
        <v>42270.559675925921</v>
      </c>
      <c r="L2983" s="9">
        <f t="shared" si="185"/>
        <v>42225.559675925921</v>
      </c>
      <c r="M2983" t="b">
        <v>1</v>
      </c>
      <c r="N2983">
        <v>97</v>
      </c>
      <c r="O2983" t="b">
        <v>1</v>
      </c>
      <c r="P2983" t="s">
        <v>8302</v>
      </c>
      <c r="Q2983" t="s">
        <v>8316</v>
      </c>
      <c r="R2983" t="s">
        <v>8356</v>
      </c>
      <c r="S2983" s="5">
        <f t="shared" si="186"/>
        <v>128.92500000000001</v>
      </c>
      <c r="T2983" s="4">
        <f t="shared" si="187"/>
        <v>53.164948453608247</v>
      </c>
    </row>
    <row r="2984" spans="1:20" ht="45" x14ac:dyDescent="0.25">
      <c r="A2984" s="3">
        <v>2982</v>
      </c>
      <c r="B2984" s="1" t="s">
        <v>2982</v>
      </c>
      <c r="C2984" s="1" t="s">
        <v>7091</v>
      </c>
      <c r="D2984">
        <v>5000</v>
      </c>
      <c r="E298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s="9">
        <f t="shared" si="184"/>
        <v>42411.686840277776</v>
      </c>
      <c r="L2984" s="9">
        <f t="shared" si="185"/>
        <v>42381.686840277776</v>
      </c>
      <c r="M2984" t="b">
        <v>1</v>
      </c>
      <c r="N2984">
        <v>59</v>
      </c>
      <c r="O2984" t="b">
        <v>1</v>
      </c>
      <c r="P2984" t="s">
        <v>8302</v>
      </c>
      <c r="Q2984" t="s">
        <v>8316</v>
      </c>
      <c r="R2984" t="s">
        <v>8356</v>
      </c>
      <c r="S2984" s="5">
        <f t="shared" si="186"/>
        <v>102.06</v>
      </c>
      <c r="T2984" s="4">
        <f t="shared" si="187"/>
        <v>86.491525423728817</v>
      </c>
    </row>
    <row r="2985" spans="1:20" ht="45" x14ac:dyDescent="0.25">
      <c r="A2985" s="3">
        <v>2983</v>
      </c>
      <c r="B2985" s="1" t="s">
        <v>2983</v>
      </c>
      <c r="C2985" s="1" t="s">
        <v>7092</v>
      </c>
      <c r="D2985">
        <v>116000</v>
      </c>
      <c r="E298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s="9">
        <f t="shared" si="184"/>
        <v>41954.674027777779</v>
      </c>
      <c r="L2985" s="9">
        <f t="shared" si="185"/>
        <v>41894.632361111115</v>
      </c>
      <c r="M2985" t="b">
        <v>1</v>
      </c>
      <c r="N2985">
        <v>1095</v>
      </c>
      <c r="O2985" t="b">
        <v>1</v>
      </c>
      <c r="P2985" t="s">
        <v>8302</v>
      </c>
      <c r="Q2985" t="s">
        <v>8316</v>
      </c>
      <c r="R2985" t="s">
        <v>8356</v>
      </c>
      <c r="S2985" s="5">
        <f t="shared" si="186"/>
        <v>146.53957758620692</v>
      </c>
      <c r="T2985" s="4">
        <f t="shared" si="187"/>
        <v>155.23827397260274</v>
      </c>
    </row>
    <row r="2986" spans="1:20" ht="60" x14ac:dyDescent="0.25">
      <c r="A2986" s="3">
        <v>2984</v>
      </c>
      <c r="B2986" s="1" t="s">
        <v>2984</v>
      </c>
      <c r="C2986" s="1" t="s">
        <v>7093</v>
      </c>
      <c r="D2986">
        <v>25000</v>
      </c>
      <c r="E298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s="9">
        <f t="shared" si="184"/>
        <v>42606.278715277775</v>
      </c>
      <c r="L2986" s="9">
        <f t="shared" si="185"/>
        <v>42576.278715277775</v>
      </c>
      <c r="M2986" t="b">
        <v>1</v>
      </c>
      <c r="N2986">
        <v>218</v>
      </c>
      <c r="O2986" t="b">
        <v>1</v>
      </c>
      <c r="P2986" t="s">
        <v>8302</v>
      </c>
      <c r="Q2986" t="s">
        <v>8316</v>
      </c>
      <c r="R2986" t="s">
        <v>8356</v>
      </c>
      <c r="S2986" s="5">
        <f t="shared" si="186"/>
        <v>100.352</v>
      </c>
      <c r="T2986" s="4">
        <f t="shared" si="187"/>
        <v>115.08256880733946</v>
      </c>
    </row>
    <row r="2987" spans="1:20" ht="60" x14ac:dyDescent="0.25">
      <c r="A2987" s="3">
        <v>2985</v>
      </c>
      <c r="B2987" s="1" t="s">
        <v>2985</v>
      </c>
      <c r="C2987" s="1" t="s">
        <v>7094</v>
      </c>
      <c r="D2987">
        <v>10000</v>
      </c>
      <c r="E298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s="9">
        <f t="shared" si="184"/>
        <v>42674.166666666672</v>
      </c>
      <c r="L2987" s="9">
        <f t="shared" si="185"/>
        <v>42654.973703703698</v>
      </c>
      <c r="M2987" t="b">
        <v>0</v>
      </c>
      <c r="N2987">
        <v>111</v>
      </c>
      <c r="O2987" t="b">
        <v>1</v>
      </c>
      <c r="P2987" t="s">
        <v>8302</v>
      </c>
      <c r="Q2987" t="s">
        <v>8316</v>
      </c>
      <c r="R2987" t="s">
        <v>8356</v>
      </c>
      <c r="S2987" s="5">
        <f t="shared" si="186"/>
        <v>121.64999999999999</v>
      </c>
      <c r="T2987" s="4">
        <f t="shared" si="187"/>
        <v>109.5945945945946</v>
      </c>
    </row>
    <row r="2988" spans="1:20" ht="45" x14ac:dyDescent="0.25">
      <c r="A2988" s="3">
        <v>2986</v>
      </c>
      <c r="B2988" s="1" t="s">
        <v>2986</v>
      </c>
      <c r="C2988" s="1" t="s">
        <v>7095</v>
      </c>
      <c r="D2988">
        <v>2400</v>
      </c>
      <c r="E298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s="9">
        <f t="shared" si="184"/>
        <v>42491.458402777775</v>
      </c>
      <c r="L2988" s="9">
        <f t="shared" si="185"/>
        <v>42431.500069444446</v>
      </c>
      <c r="M2988" t="b">
        <v>0</v>
      </c>
      <c r="N2988">
        <v>56</v>
      </c>
      <c r="O2988" t="b">
        <v>1</v>
      </c>
      <c r="P2988" t="s">
        <v>8302</v>
      </c>
      <c r="Q2988" t="s">
        <v>8316</v>
      </c>
      <c r="R2988" t="s">
        <v>8356</v>
      </c>
      <c r="S2988" s="5">
        <f t="shared" si="186"/>
        <v>105.5</v>
      </c>
      <c r="T2988" s="4">
        <f t="shared" si="187"/>
        <v>45.214285714285715</v>
      </c>
    </row>
    <row r="2989" spans="1:20" ht="60" x14ac:dyDescent="0.25">
      <c r="A2989" s="3">
        <v>2987</v>
      </c>
      <c r="B2989" s="1" t="s">
        <v>2987</v>
      </c>
      <c r="C2989" s="1" t="s">
        <v>7096</v>
      </c>
      <c r="D2989">
        <v>25000</v>
      </c>
      <c r="E2989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s="9">
        <f t="shared" si="184"/>
        <v>42656</v>
      </c>
      <c r="L2989" s="9">
        <f t="shared" si="185"/>
        <v>42627.307303240741</v>
      </c>
      <c r="M2989" t="b">
        <v>0</v>
      </c>
      <c r="N2989">
        <v>265</v>
      </c>
      <c r="O2989" t="b">
        <v>1</v>
      </c>
      <c r="P2989" t="s">
        <v>8302</v>
      </c>
      <c r="Q2989" t="s">
        <v>8316</v>
      </c>
      <c r="R2989" t="s">
        <v>8356</v>
      </c>
      <c r="S2989" s="5">
        <f t="shared" si="186"/>
        <v>110.4008</v>
      </c>
      <c r="T2989" s="4">
        <f t="shared" si="187"/>
        <v>104.15169811320754</v>
      </c>
    </row>
    <row r="2990" spans="1:20" ht="60" x14ac:dyDescent="0.25">
      <c r="A2990" s="3">
        <v>2988</v>
      </c>
      <c r="B2990" s="1" t="s">
        <v>2988</v>
      </c>
      <c r="C2990" s="1" t="s">
        <v>7097</v>
      </c>
      <c r="D2990">
        <v>1000</v>
      </c>
      <c r="E2990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s="9">
        <f t="shared" si="184"/>
        <v>42541.362048611118</v>
      </c>
      <c r="L2990" s="9">
        <f t="shared" si="185"/>
        <v>42511.362048611118</v>
      </c>
      <c r="M2990" t="b">
        <v>0</v>
      </c>
      <c r="N2990">
        <v>28</v>
      </c>
      <c r="O2990" t="b">
        <v>1</v>
      </c>
      <c r="P2990" t="s">
        <v>8302</v>
      </c>
      <c r="Q2990" t="s">
        <v>8316</v>
      </c>
      <c r="R2990" t="s">
        <v>8356</v>
      </c>
      <c r="S2990" s="5">
        <f t="shared" si="186"/>
        <v>100</v>
      </c>
      <c r="T2990" s="4">
        <f t="shared" si="187"/>
        <v>35.714285714285715</v>
      </c>
    </row>
    <row r="2991" spans="1:20" ht="15.75" x14ac:dyDescent="0.25">
      <c r="A2991" s="3">
        <v>2989</v>
      </c>
      <c r="B2991" s="1" t="s">
        <v>2989</v>
      </c>
      <c r="C2991" s="1" t="s">
        <v>7098</v>
      </c>
      <c r="D2991">
        <v>20000</v>
      </c>
      <c r="E2991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s="9">
        <f t="shared" si="184"/>
        <v>42359.207638888889</v>
      </c>
      <c r="L2991" s="9">
        <f t="shared" si="185"/>
        <v>42337.02039351852</v>
      </c>
      <c r="M2991" t="b">
        <v>0</v>
      </c>
      <c r="N2991">
        <v>364</v>
      </c>
      <c r="O2991" t="b">
        <v>1</v>
      </c>
      <c r="P2991" t="s">
        <v>8302</v>
      </c>
      <c r="Q2991" t="s">
        <v>8316</v>
      </c>
      <c r="R2991" t="s">
        <v>8356</v>
      </c>
      <c r="S2991" s="5">
        <f t="shared" si="186"/>
        <v>176.535</v>
      </c>
      <c r="T2991" s="4">
        <f t="shared" si="187"/>
        <v>96.997252747252745</v>
      </c>
    </row>
    <row r="2992" spans="1:20" ht="60" x14ac:dyDescent="0.25">
      <c r="A2992" s="3">
        <v>2990</v>
      </c>
      <c r="B2992" s="1" t="s">
        <v>2990</v>
      </c>
      <c r="C2992" s="1" t="s">
        <v>7099</v>
      </c>
      <c r="D2992">
        <v>10000</v>
      </c>
      <c r="E2992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s="9">
        <f t="shared" si="184"/>
        <v>42376.57430555555</v>
      </c>
      <c r="L2992" s="9">
        <f t="shared" si="185"/>
        <v>42341.57430555555</v>
      </c>
      <c r="M2992" t="b">
        <v>0</v>
      </c>
      <c r="N2992">
        <v>27</v>
      </c>
      <c r="O2992" t="b">
        <v>1</v>
      </c>
      <c r="P2992" t="s">
        <v>8302</v>
      </c>
      <c r="Q2992" t="s">
        <v>8316</v>
      </c>
      <c r="R2992" t="s">
        <v>8356</v>
      </c>
      <c r="S2992" s="5">
        <f t="shared" si="186"/>
        <v>100</v>
      </c>
      <c r="T2992" s="4">
        <f t="shared" si="187"/>
        <v>370.37037037037038</v>
      </c>
    </row>
    <row r="2993" spans="1:20" ht="60" x14ac:dyDescent="0.25">
      <c r="A2993" s="3">
        <v>2991</v>
      </c>
      <c r="B2993" s="1" t="s">
        <v>2991</v>
      </c>
      <c r="C2993" s="1" t="s">
        <v>7100</v>
      </c>
      <c r="D2993">
        <v>8500</v>
      </c>
      <c r="E2993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s="9">
        <f t="shared" si="184"/>
        <v>42762.837152777778</v>
      </c>
      <c r="L2993" s="9">
        <f t="shared" si="185"/>
        <v>42740.837152777778</v>
      </c>
      <c r="M2993" t="b">
        <v>0</v>
      </c>
      <c r="N2993">
        <v>93</v>
      </c>
      <c r="O2993" t="b">
        <v>1</v>
      </c>
      <c r="P2993" t="s">
        <v>8302</v>
      </c>
      <c r="Q2993" t="s">
        <v>8316</v>
      </c>
      <c r="R2993" t="s">
        <v>8356</v>
      </c>
      <c r="S2993" s="5">
        <f t="shared" si="186"/>
        <v>103.29411764705883</v>
      </c>
      <c r="T2993" s="4">
        <f t="shared" si="187"/>
        <v>94.408602150537632</v>
      </c>
    </row>
    <row r="2994" spans="1:20" ht="45" x14ac:dyDescent="0.25">
      <c r="A2994" s="3">
        <v>2992</v>
      </c>
      <c r="B2994" s="1" t="s">
        <v>2992</v>
      </c>
      <c r="C2994" s="1" t="s">
        <v>7101</v>
      </c>
      <c r="D2994">
        <v>3000</v>
      </c>
      <c r="E299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s="9">
        <f t="shared" si="184"/>
        <v>42652.767476851848</v>
      </c>
      <c r="L2994" s="9">
        <f t="shared" si="185"/>
        <v>42622.767476851848</v>
      </c>
      <c r="M2994" t="b">
        <v>0</v>
      </c>
      <c r="N2994">
        <v>64</v>
      </c>
      <c r="O2994" t="b">
        <v>1</v>
      </c>
      <c r="P2994" t="s">
        <v>8302</v>
      </c>
      <c r="Q2994" t="s">
        <v>8316</v>
      </c>
      <c r="R2994" t="s">
        <v>8356</v>
      </c>
      <c r="S2994" s="5">
        <f t="shared" si="186"/>
        <v>104.5</v>
      </c>
      <c r="T2994" s="4">
        <f t="shared" si="187"/>
        <v>48.984375</v>
      </c>
    </row>
    <row r="2995" spans="1:20" ht="15.75" x14ac:dyDescent="0.25">
      <c r="A2995" s="3">
        <v>2993</v>
      </c>
      <c r="B2995" s="1" t="s">
        <v>2993</v>
      </c>
      <c r="C2995" s="1" t="s">
        <v>7102</v>
      </c>
      <c r="D2995">
        <v>1000</v>
      </c>
      <c r="E299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s="9">
        <f t="shared" si="184"/>
        <v>42420.838738425926</v>
      </c>
      <c r="L2995" s="9">
        <f t="shared" si="185"/>
        <v>42390.838738425926</v>
      </c>
      <c r="M2995" t="b">
        <v>0</v>
      </c>
      <c r="N2995">
        <v>22</v>
      </c>
      <c r="O2995" t="b">
        <v>1</v>
      </c>
      <c r="P2995" t="s">
        <v>8302</v>
      </c>
      <c r="Q2995" t="s">
        <v>8316</v>
      </c>
      <c r="R2995" t="s">
        <v>8356</v>
      </c>
      <c r="S2995" s="5">
        <f t="shared" si="186"/>
        <v>100.29999999999998</v>
      </c>
      <c r="T2995" s="4">
        <f t="shared" si="187"/>
        <v>45.590909090909093</v>
      </c>
    </row>
    <row r="2996" spans="1:20" ht="45" x14ac:dyDescent="0.25">
      <c r="A2996" s="3">
        <v>2994</v>
      </c>
      <c r="B2996" s="1" t="s">
        <v>2994</v>
      </c>
      <c r="C2996" s="1" t="s">
        <v>7103</v>
      </c>
      <c r="D2996">
        <v>300</v>
      </c>
      <c r="E299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s="9">
        <f t="shared" si="184"/>
        <v>41915.478842592594</v>
      </c>
      <c r="L2996" s="9">
        <f t="shared" si="185"/>
        <v>41885.478842592594</v>
      </c>
      <c r="M2996" t="b">
        <v>0</v>
      </c>
      <c r="N2996">
        <v>59</v>
      </c>
      <c r="O2996" t="b">
        <v>1</v>
      </c>
      <c r="P2996" t="s">
        <v>8302</v>
      </c>
      <c r="Q2996" t="s">
        <v>8316</v>
      </c>
      <c r="R2996" t="s">
        <v>8356</v>
      </c>
      <c r="S2996" s="5">
        <f t="shared" si="186"/>
        <v>457.74666666666673</v>
      </c>
      <c r="T2996" s="4">
        <f t="shared" si="187"/>
        <v>23.275254237288134</v>
      </c>
    </row>
    <row r="2997" spans="1:20" ht="60" x14ac:dyDescent="0.25">
      <c r="A2997" s="3">
        <v>2995</v>
      </c>
      <c r="B2997" s="1" t="s">
        <v>2995</v>
      </c>
      <c r="C2997" s="1" t="s">
        <v>7104</v>
      </c>
      <c r="D2997">
        <v>15000</v>
      </c>
      <c r="E299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s="9">
        <f t="shared" si="184"/>
        <v>42754.665173611109</v>
      </c>
      <c r="L2997" s="9">
        <f t="shared" si="185"/>
        <v>42724.665173611109</v>
      </c>
      <c r="M2997" t="b">
        <v>0</v>
      </c>
      <c r="N2997">
        <v>249</v>
      </c>
      <c r="O2997" t="b">
        <v>1</v>
      </c>
      <c r="P2997" t="s">
        <v>8302</v>
      </c>
      <c r="Q2997" t="s">
        <v>8316</v>
      </c>
      <c r="R2997" t="s">
        <v>8356</v>
      </c>
      <c r="S2997" s="5">
        <f t="shared" si="186"/>
        <v>104.96000000000001</v>
      </c>
      <c r="T2997" s="4">
        <f t="shared" si="187"/>
        <v>63.2289156626506</v>
      </c>
    </row>
    <row r="2998" spans="1:20" ht="45" x14ac:dyDescent="0.25">
      <c r="A2998" s="3">
        <v>2996</v>
      </c>
      <c r="B2998" s="1" t="s">
        <v>2996</v>
      </c>
      <c r="C2998" s="1" t="s">
        <v>7105</v>
      </c>
      <c r="D2998">
        <v>35000</v>
      </c>
      <c r="E299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s="9">
        <f t="shared" si="184"/>
        <v>42150.912500000006</v>
      </c>
      <c r="L2998" s="9">
        <f t="shared" si="185"/>
        <v>42090.912500000006</v>
      </c>
      <c r="M2998" t="b">
        <v>0</v>
      </c>
      <c r="N2998">
        <v>392</v>
      </c>
      <c r="O2998" t="b">
        <v>1</v>
      </c>
      <c r="P2998" t="s">
        <v>8302</v>
      </c>
      <c r="Q2998" t="s">
        <v>8316</v>
      </c>
      <c r="R2998" t="s">
        <v>8356</v>
      </c>
      <c r="S2998" s="5">
        <f t="shared" si="186"/>
        <v>171.94285714285715</v>
      </c>
      <c r="T2998" s="4">
        <f t="shared" si="187"/>
        <v>153.5204081632653</v>
      </c>
    </row>
    <row r="2999" spans="1:20" ht="60" x14ac:dyDescent="0.25">
      <c r="A2999" s="3">
        <v>2997</v>
      </c>
      <c r="B2999" s="1" t="s">
        <v>2997</v>
      </c>
      <c r="C2999" s="1" t="s">
        <v>7106</v>
      </c>
      <c r="D2999">
        <v>10000</v>
      </c>
      <c r="E2999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s="9">
        <f t="shared" si="184"/>
        <v>42793.207638888889</v>
      </c>
      <c r="L2999" s="9">
        <f t="shared" si="185"/>
        <v>42775.733715277776</v>
      </c>
      <c r="M2999" t="b">
        <v>0</v>
      </c>
      <c r="N2999">
        <v>115</v>
      </c>
      <c r="O2999" t="b">
        <v>1</v>
      </c>
      <c r="P2999" t="s">
        <v>8302</v>
      </c>
      <c r="Q2999" t="s">
        <v>8316</v>
      </c>
      <c r="R2999" t="s">
        <v>8356</v>
      </c>
      <c r="S2999" s="5">
        <f t="shared" si="186"/>
        <v>103.73000000000002</v>
      </c>
      <c r="T2999" s="4">
        <f t="shared" si="187"/>
        <v>90.2</v>
      </c>
    </row>
    <row r="3000" spans="1:20" ht="60" x14ac:dyDescent="0.25">
      <c r="A3000" s="3">
        <v>2998</v>
      </c>
      <c r="B3000" s="1" t="s">
        <v>2998</v>
      </c>
      <c r="C3000" s="1" t="s">
        <v>7107</v>
      </c>
      <c r="D3000">
        <v>50000</v>
      </c>
      <c r="E3000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s="9">
        <f t="shared" si="184"/>
        <v>41806.184027777781</v>
      </c>
      <c r="L3000" s="9">
        <f t="shared" si="185"/>
        <v>41778.193622685183</v>
      </c>
      <c r="M3000" t="b">
        <v>0</v>
      </c>
      <c r="N3000">
        <v>433</v>
      </c>
      <c r="O3000" t="b">
        <v>1</v>
      </c>
      <c r="P3000" t="s">
        <v>8302</v>
      </c>
      <c r="Q3000" t="s">
        <v>8316</v>
      </c>
      <c r="R3000" t="s">
        <v>8356</v>
      </c>
      <c r="S3000" s="5">
        <f t="shared" si="186"/>
        <v>103.029</v>
      </c>
      <c r="T3000" s="4">
        <f t="shared" si="187"/>
        <v>118.97113163972287</v>
      </c>
    </row>
    <row r="3001" spans="1:20" ht="60" x14ac:dyDescent="0.25">
      <c r="A3001" s="3">
        <v>2999</v>
      </c>
      <c r="B3001" s="1" t="s">
        <v>2999</v>
      </c>
      <c r="C3001" s="1" t="s">
        <v>7108</v>
      </c>
      <c r="D3001">
        <v>1350</v>
      </c>
      <c r="E3001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s="9">
        <f t="shared" si="184"/>
        <v>42795.083333333328</v>
      </c>
      <c r="L3001" s="9">
        <f t="shared" si="185"/>
        <v>42780.740277777775</v>
      </c>
      <c r="M3001" t="b">
        <v>0</v>
      </c>
      <c r="N3001">
        <v>20</v>
      </c>
      <c r="O3001" t="b">
        <v>1</v>
      </c>
      <c r="P3001" t="s">
        <v>8302</v>
      </c>
      <c r="Q3001" t="s">
        <v>8316</v>
      </c>
      <c r="R3001" t="s">
        <v>8356</v>
      </c>
      <c r="S3001" s="5">
        <f t="shared" si="186"/>
        <v>118.88888888888889</v>
      </c>
      <c r="T3001" s="4">
        <f t="shared" si="187"/>
        <v>80.25</v>
      </c>
    </row>
    <row r="3002" spans="1:20" ht="60" x14ac:dyDescent="0.25">
      <c r="A3002" s="3">
        <v>3000</v>
      </c>
      <c r="B3002" s="1" t="s">
        <v>3000</v>
      </c>
      <c r="C3002" s="1" t="s">
        <v>7109</v>
      </c>
      <c r="D3002">
        <v>500</v>
      </c>
      <c r="E3002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s="9">
        <f t="shared" si="184"/>
        <v>42766.75</v>
      </c>
      <c r="L3002" s="9">
        <f t="shared" si="185"/>
        <v>42752.827199074076</v>
      </c>
      <c r="M3002" t="b">
        <v>0</v>
      </c>
      <c r="N3002">
        <v>8</v>
      </c>
      <c r="O3002" t="b">
        <v>1</v>
      </c>
      <c r="P3002" t="s">
        <v>8302</v>
      </c>
      <c r="Q3002" t="s">
        <v>8316</v>
      </c>
      <c r="R3002" t="s">
        <v>8356</v>
      </c>
      <c r="S3002" s="5">
        <f t="shared" si="186"/>
        <v>100</v>
      </c>
      <c r="T3002" s="4">
        <f t="shared" si="187"/>
        <v>62.5</v>
      </c>
    </row>
    <row r="3003" spans="1:20" ht="45" x14ac:dyDescent="0.25">
      <c r="A3003" s="3">
        <v>3001</v>
      </c>
      <c r="B3003" s="1" t="s">
        <v>3001</v>
      </c>
      <c r="C3003" s="1" t="s">
        <v>7110</v>
      </c>
      <c r="D3003">
        <v>7214</v>
      </c>
      <c r="E3003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s="9">
        <f t="shared" si="184"/>
        <v>42564.895625000005</v>
      </c>
      <c r="L3003" s="9">
        <f t="shared" si="185"/>
        <v>42534.895625000005</v>
      </c>
      <c r="M3003" t="b">
        <v>0</v>
      </c>
      <c r="N3003">
        <v>175</v>
      </c>
      <c r="O3003" t="b">
        <v>1</v>
      </c>
      <c r="P3003" t="s">
        <v>8302</v>
      </c>
      <c r="Q3003" t="s">
        <v>8316</v>
      </c>
      <c r="R3003" t="s">
        <v>8356</v>
      </c>
      <c r="S3003" s="5">
        <f t="shared" si="186"/>
        <v>318.69988910451895</v>
      </c>
      <c r="T3003" s="4">
        <f t="shared" si="187"/>
        <v>131.37719999999999</v>
      </c>
    </row>
    <row r="3004" spans="1:20" ht="30" x14ac:dyDescent="0.25">
      <c r="A3004" s="3">
        <v>3002</v>
      </c>
      <c r="B3004" s="1" t="s">
        <v>3002</v>
      </c>
      <c r="C3004" s="1" t="s">
        <v>7111</v>
      </c>
      <c r="D3004">
        <v>7000</v>
      </c>
      <c r="E300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s="9">
        <f t="shared" si="184"/>
        <v>41269.83625</v>
      </c>
      <c r="L3004" s="9">
        <f t="shared" si="185"/>
        <v>41239.83625</v>
      </c>
      <c r="M3004" t="b">
        <v>0</v>
      </c>
      <c r="N3004">
        <v>104</v>
      </c>
      <c r="O3004" t="b">
        <v>1</v>
      </c>
      <c r="P3004" t="s">
        <v>8302</v>
      </c>
      <c r="Q3004" t="s">
        <v>8316</v>
      </c>
      <c r="R3004" t="s">
        <v>8356</v>
      </c>
      <c r="S3004" s="5">
        <f t="shared" si="186"/>
        <v>108.50614285714286</v>
      </c>
      <c r="T3004" s="4">
        <f t="shared" si="187"/>
        <v>73.032980769230775</v>
      </c>
    </row>
    <row r="3005" spans="1:20" ht="60" x14ac:dyDescent="0.25">
      <c r="A3005" s="3">
        <v>3003</v>
      </c>
      <c r="B3005" s="1" t="s">
        <v>3003</v>
      </c>
      <c r="C3005" s="1" t="s">
        <v>7112</v>
      </c>
      <c r="D3005">
        <v>3000</v>
      </c>
      <c r="E300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s="9">
        <f t="shared" si="184"/>
        <v>42430.249305555553</v>
      </c>
      <c r="L3005" s="9">
        <f t="shared" si="185"/>
        <v>42398.849259259259</v>
      </c>
      <c r="M3005" t="b">
        <v>0</v>
      </c>
      <c r="N3005">
        <v>17</v>
      </c>
      <c r="O3005" t="b">
        <v>1</v>
      </c>
      <c r="P3005" t="s">
        <v>8302</v>
      </c>
      <c r="Q3005" t="s">
        <v>8316</v>
      </c>
      <c r="R3005" t="s">
        <v>8356</v>
      </c>
      <c r="S3005" s="5">
        <f t="shared" si="186"/>
        <v>101.16666666666667</v>
      </c>
      <c r="T3005" s="4">
        <f t="shared" si="187"/>
        <v>178.52941176470588</v>
      </c>
    </row>
    <row r="3006" spans="1:20" ht="60" x14ac:dyDescent="0.25">
      <c r="A3006" s="3">
        <v>3004</v>
      </c>
      <c r="B3006" s="1" t="s">
        <v>3004</v>
      </c>
      <c r="C3006" s="1" t="s">
        <v>7113</v>
      </c>
      <c r="D3006">
        <v>40000</v>
      </c>
      <c r="E300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s="9">
        <f t="shared" si="184"/>
        <v>41958.922731481478</v>
      </c>
      <c r="L3006" s="9">
        <f t="shared" si="185"/>
        <v>41928.881064814814</v>
      </c>
      <c r="M3006" t="b">
        <v>0</v>
      </c>
      <c r="N3006">
        <v>277</v>
      </c>
      <c r="O3006" t="b">
        <v>1</v>
      </c>
      <c r="P3006" t="s">
        <v>8302</v>
      </c>
      <c r="Q3006" t="s">
        <v>8316</v>
      </c>
      <c r="R3006" t="s">
        <v>8356</v>
      </c>
      <c r="S3006" s="5">
        <f t="shared" si="186"/>
        <v>112.815</v>
      </c>
      <c r="T3006" s="4">
        <f t="shared" si="187"/>
        <v>162.90974729241879</v>
      </c>
    </row>
    <row r="3007" spans="1:20" ht="60" x14ac:dyDescent="0.25">
      <c r="A3007" s="3">
        <v>3005</v>
      </c>
      <c r="B3007" s="1" t="s">
        <v>3005</v>
      </c>
      <c r="C3007" s="1" t="s">
        <v>7114</v>
      </c>
      <c r="D3007">
        <v>10600</v>
      </c>
      <c r="E300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s="9">
        <f t="shared" si="184"/>
        <v>41918.674826388888</v>
      </c>
      <c r="L3007" s="9">
        <f t="shared" si="185"/>
        <v>41888.674826388888</v>
      </c>
      <c r="M3007" t="b">
        <v>0</v>
      </c>
      <c r="N3007">
        <v>118</v>
      </c>
      <c r="O3007" t="b">
        <v>1</v>
      </c>
      <c r="P3007" t="s">
        <v>8302</v>
      </c>
      <c r="Q3007" t="s">
        <v>8316</v>
      </c>
      <c r="R3007" t="s">
        <v>8356</v>
      </c>
      <c r="S3007" s="5">
        <f t="shared" si="186"/>
        <v>120.49622641509434</v>
      </c>
      <c r="T3007" s="4">
        <f t="shared" si="187"/>
        <v>108.24237288135593</v>
      </c>
    </row>
    <row r="3008" spans="1:20" ht="45" x14ac:dyDescent="0.25">
      <c r="A3008" s="3">
        <v>3006</v>
      </c>
      <c r="B3008" s="1" t="s">
        <v>3006</v>
      </c>
      <c r="C3008" s="1" t="s">
        <v>7115</v>
      </c>
      <c r="D3008">
        <v>8000</v>
      </c>
      <c r="E300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s="9">
        <f t="shared" si="184"/>
        <v>41987.756840277783</v>
      </c>
      <c r="L3008" s="9">
        <f t="shared" si="185"/>
        <v>41957.756840277783</v>
      </c>
      <c r="M3008" t="b">
        <v>0</v>
      </c>
      <c r="N3008">
        <v>97</v>
      </c>
      <c r="O3008" t="b">
        <v>1</v>
      </c>
      <c r="P3008" t="s">
        <v>8302</v>
      </c>
      <c r="Q3008" t="s">
        <v>8316</v>
      </c>
      <c r="R3008" t="s">
        <v>8356</v>
      </c>
      <c r="S3008" s="5">
        <f t="shared" si="186"/>
        <v>107.74999999999999</v>
      </c>
      <c r="T3008" s="4">
        <f t="shared" si="187"/>
        <v>88.865979381443296</v>
      </c>
    </row>
    <row r="3009" spans="1:20" ht="30" x14ac:dyDescent="0.25">
      <c r="A3009" s="3">
        <v>3007</v>
      </c>
      <c r="B3009" s="1" t="s">
        <v>3007</v>
      </c>
      <c r="C3009" s="1" t="s">
        <v>7116</v>
      </c>
      <c r="D3009">
        <v>600</v>
      </c>
      <c r="E3009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s="9">
        <f t="shared" si="184"/>
        <v>42119.216238425928</v>
      </c>
      <c r="L3009" s="9">
        <f t="shared" si="185"/>
        <v>42098.216238425928</v>
      </c>
      <c r="M3009" t="b">
        <v>0</v>
      </c>
      <c r="N3009">
        <v>20</v>
      </c>
      <c r="O3009" t="b">
        <v>1</v>
      </c>
      <c r="P3009" t="s">
        <v>8302</v>
      </c>
      <c r="Q3009" t="s">
        <v>8316</v>
      </c>
      <c r="R3009" t="s">
        <v>8356</v>
      </c>
      <c r="S3009" s="5">
        <f t="shared" si="186"/>
        <v>180</v>
      </c>
      <c r="T3009" s="4">
        <f t="shared" si="187"/>
        <v>54</v>
      </c>
    </row>
    <row r="3010" spans="1:20" ht="45" x14ac:dyDescent="0.25">
      <c r="A3010" s="3">
        <v>3008</v>
      </c>
      <c r="B3010" s="1" t="s">
        <v>3008</v>
      </c>
      <c r="C3010" s="1" t="s">
        <v>7117</v>
      </c>
      <c r="D3010">
        <v>3000</v>
      </c>
      <c r="E3010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s="9">
        <f t="shared" si="184"/>
        <v>42390.212025462963</v>
      </c>
      <c r="L3010" s="9">
        <f t="shared" si="185"/>
        <v>42360.212025462963</v>
      </c>
      <c r="M3010" t="b">
        <v>0</v>
      </c>
      <c r="N3010">
        <v>26</v>
      </c>
      <c r="O3010" t="b">
        <v>1</v>
      </c>
      <c r="P3010" t="s">
        <v>8302</v>
      </c>
      <c r="Q3010" t="s">
        <v>8316</v>
      </c>
      <c r="R3010" t="s">
        <v>8356</v>
      </c>
      <c r="S3010" s="5">
        <f t="shared" si="186"/>
        <v>101.16666666666667</v>
      </c>
      <c r="T3010" s="4">
        <f t="shared" si="187"/>
        <v>116.73076923076923</v>
      </c>
    </row>
    <row r="3011" spans="1:20" ht="60" x14ac:dyDescent="0.25">
      <c r="A3011" s="3">
        <v>3009</v>
      </c>
      <c r="B3011" s="1" t="s">
        <v>3009</v>
      </c>
      <c r="C3011" s="1" t="s">
        <v>7118</v>
      </c>
      <c r="D3011">
        <v>25000</v>
      </c>
      <c r="E3011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s="9">
        <f t="shared" ref="K3011:K3074" si="188">(((I3011/60)/60)/24)+DATE(1970,1,1)</f>
        <v>41969.611574074079</v>
      </c>
      <c r="L3011" s="9">
        <f t="shared" ref="L3011:L3074" si="189">(((J3011/60)/60)/24)+DATE(1970,1,1)</f>
        <v>41939.569907407407</v>
      </c>
      <c r="M3011" t="b">
        <v>0</v>
      </c>
      <c r="N3011">
        <v>128</v>
      </c>
      <c r="O3011" t="b">
        <v>1</v>
      </c>
      <c r="P3011" t="s">
        <v>8302</v>
      </c>
      <c r="Q3011" t="s">
        <v>8316</v>
      </c>
      <c r="R3011" t="s">
        <v>8356</v>
      </c>
      <c r="S3011" s="5">
        <f t="shared" ref="S3011:S3074" si="190">+(E3011/D3011)*100</f>
        <v>119.756</v>
      </c>
      <c r="T3011" s="4">
        <f t="shared" ref="T3011:T3074" si="191">+E3011/N3011</f>
        <v>233.8984375</v>
      </c>
    </row>
    <row r="3012" spans="1:20" ht="60" x14ac:dyDescent="0.25">
      <c r="A3012" s="3">
        <v>3010</v>
      </c>
      <c r="B3012" s="1" t="s">
        <v>3010</v>
      </c>
      <c r="C3012" s="1" t="s">
        <v>7119</v>
      </c>
      <c r="D3012">
        <v>1500</v>
      </c>
      <c r="E3012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s="9">
        <f t="shared" si="188"/>
        <v>42056.832395833335</v>
      </c>
      <c r="L3012" s="9">
        <f t="shared" si="189"/>
        <v>41996.832395833335</v>
      </c>
      <c r="M3012" t="b">
        <v>0</v>
      </c>
      <c r="N3012">
        <v>15</v>
      </c>
      <c r="O3012" t="b">
        <v>1</v>
      </c>
      <c r="P3012" t="s">
        <v>8302</v>
      </c>
      <c r="Q3012" t="s">
        <v>8316</v>
      </c>
      <c r="R3012" t="s">
        <v>8356</v>
      </c>
      <c r="S3012" s="5">
        <f t="shared" si="190"/>
        <v>158</v>
      </c>
      <c r="T3012" s="4">
        <f t="shared" si="191"/>
        <v>158</v>
      </c>
    </row>
    <row r="3013" spans="1:20" ht="45" x14ac:dyDescent="0.25">
      <c r="A3013" s="3">
        <v>3011</v>
      </c>
      <c r="B3013" s="1" t="s">
        <v>3011</v>
      </c>
      <c r="C3013" s="1" t="s">
        <v>7120</v>
      </c>
      <c r="D3013">
        <v>300</v>
      </c>
      <c r="E3013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s="9">
        <f t="shared" si="188"/>
        <v>42361.957638888889</v>
      </c>
      <c r="L3013" s="9">
        <f t="shared" si="189"/>
        <v>42334.468935185185</v>
      </c>
      <c r="M3013" t="b">
        <v>0</v>
      </c>
      <c r="N3013">
        <v>25</v>
      </c>
      <c r="O3013" t="b">
        <v>1</v>
      </c>
      <c r="P3013" t="s">
        <v>8302</v>
      </c>
      <c r="Q3013" t="s">
        <v>8316</v>
      </c>
      <c r="R3013" t="s">
        <v>8356</v>
      </c>
      <c r="S3013" s="5">
        <f t="shared" si="190"/>
        <v>123.66666666666666</v>
      </c>
      <c r="T3013" s="4">
        <f t="shared" si="191"/>
        <v>14.84</v>
      </c>
    </row>
    <row r="3014" spans="1:20" ht="45" x14ac:dyDescent="0.25">
      <c r="A3014" s="3">
        <v>3012</v>
      </c>
      <c r="B3014" s="1" t="s">
        <v>3012</v>
      </c>
      <c r="C3014" s="1" t="s">
        <v>7121</v>
      </c>
      <c r="D3014">
        <v>4000</v>
      </c>
      <c r="E301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s="9">
        <f t="shared" si="188"/>
        <v>42045.702893518523</v>
      </c>
      <c r="L3014" s="9">
        <f t="shared" si="189"/>
        <v>42024.702893518523</v>
      </c>
      <c r="M3014" t="b">
        <v>0</v>
      </c>
      <c r="N3014">
        <v>55</v>
      </c>
      <c r="O3014" t="b">
        <v>1</v>
      </c>
      <c r="P3014" t="s">
        <v>8302</v>
      </c>
      <c r="Q3014" t="s">
        <v>8316</v>
      </c>
      <c r="R3014" t="s">
        <v>8356</v>
      </c>
      <c r="S3014" s="5">
        <f t="shared" si="190"/>
        <v>117.12499999999999</v>
      </c>
      <c r="T3014" s="4">
        <f t="shared" si="191"/>
        <v>85.181818181818187</v>
      </c>
    </row>
    <row r="3015" spans="1:20" ht="45" x14ac:dyDescent="0.25">
      <c r="A3015" s="3">
        <v>3013</v>
      </c>
      <c r="B3015" s="1" t="s">
        <v>3013</v>
      </c>
      <c r="C3015" s="1" t="s">
        <v>7122</v>
      </c>
      <c r="D3015">
        <v>10000</v>
      </c>
      <c r="E301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s="9">
        <f t="shared" si="188"/>
        <v>42176.836215277777</v>
      </c>
      <c r="L3015" s="9">
        <f t="shared" si="189"/>
        <v>42146.836215277777</v>
      </c>
      <c r="M3015" t="b">
        <v>0</v>
      </c>
      <c r="N3015">
        <v>107</v>
      </c>
      <c r="O3015" t="b">
        <v>1</v>
      </c>
      <c r="P3015" t="s">
        <v>8302</v>
      </c>
      <c r="Q3015" t="s">
        <v>8316</v>
      </c>
      <c r="R3015" t="s">
        <v>8356</v>
      </c>
      <c r="S3015" s="5">
        <f t="shared" si="190"/>
        <v>156.96</v>
      </c>
      <c r="T3015" s="4">
        <f t="shared" si="191"/>
        <v>146.69158878504672</v>
      </c>
    </row>
    <row r="3016" spans="1:20" ht="60" x14ac:dyDescent="0.25">
      <c r="A3016" s="3">
        <v>3014</v>
      </c>
      <c r="B3016" s="1" t="s">
        <v>3014</v>
      </c>
      <c r="C3016" s="1" t="s">
        <v>7123</v>
      </c>
      <c r="D3016">
        <v>25000</v>
      </c>
      <c r="E301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s="9">
        <f t="shared" si="188"/>
        <v>41948.208333333336</v>
      </c>
      <c r="L3016" s="9">
        <f t="shared" si="189"/>
        <v>41920.123611111114</v>
      </c>
      <c r="M3016" t="b">
        <v>0</v>
      </c>
      <c r="N3016">
        <v>557</v>
      </c>
      <c r="O3016" t="b">
        <v>1</v>
      </c>
      <c r="P3016" t="s">
        <v>8302</v>
      </c>
      <c r="Q3016" t="s">
        <v>8316</v>
      </c>
      <c r="R3016" t="s">
        <v>8356</v>
      </c>
      <c r="S3016" s="5">
        <f t="shared" si="190"/>
        <v>113.104</v>
      </c>
      <c r="T3016" s="4">
        <f t="shared" si="191"/>
        <v>50.764811490125673</v>
      </c>
    </row>
    <row r="3017" spans="1:20" ht="45" x14ac:dyDescent="0.25">
      <c r="A3017" s="3">
        <v>3015</v>
      </c>
      <c r="B3017" s="1" t="s">
        <v>3015</v>
      </c>
      <c r="C3017" s="1" t="s">
        <v>7124</v>
      </c>
      <c r="D3017">
        <v>3400</v>
      </c>
      <c r="E301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s="9">
        <f t="shared" si="188"/>
        <v>41801.166666666664</v>
      </c>
      <c r="L3017" s="9">
        <f t="shared" si="189"/>
        <v>41785.72729166667</v>
      </c>
      <c r="M3017" t="b">
        <v>0</v>
      </c>
      <c r="N3017">
        <v>40</v>
      </c>
      <c r="O3017" t="b">
        <v>1</v>
      </c>
      <c r="P3017" t="s">
        <v>8302</v>
      </c>
      <c r="Q3017" t="s">
        <v>8316</v>
      </c>
      <c r="R3017" t="s">
        <v>8356</v>
      </c>
      <c r="S3017" s="5">
        <f t="shared" si="190"/>
        <v>103.17647058823529</v>
      </c>
      <c r="T3017" s="4">
        <f t="shared" si="191"/>
        <v>87.7</v>
      </c>
    </row>
    <row r="3018" spans="1:20" ht="60" x14ac:dyDescent="0.25">
      <c r="A3018" s="3">
        <v>3016</v>
      </c>
      <c r="B3018" s="1" t="s">
        <v>3016</v>
      </c>
      <c r="C3018" s="1" t="s">
        <v>7125</v>
      </c>
      <c r="D3018">
        <v>8500</v>
      </c>
      <c r="E301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s="9">
        <f t="shared" si="188"/>
        <v>41838.548055555555</v>
      </c>
      <c r="L3018" s="9">
        <f t="shared" si="189"/>
        <v>41778.548055555555</v>
      </c>
      <c r="M3018" t="b">
        <v>0</v>
      </c>
      <c r="N3018">
        <v>36</v>
      </c>
      <c r="O3018" t="b">
        <v>1</v>
      </c>
      <c r="P3018" t="s">
        <v>8302</v>
      </c>
      <c r="Q3018" t="s">
        <v>8316</v>
      </c>
      <c r="R3018" t="s">
        <v>8356</v>
      </c>
      <c r="S3018" s="5">
        <f t="shared" si="190"/>
        <v>102.61176470588236</v>
      </c>
      <c r="T3018" s="4">
        <f t="shared" si="191"/>
        <v>242.27777777777777</v>
      </c>
    </row>
    <row r="3019" spans="1:20" ht="60" x14ac:dyDescent="0.25">
      <c r="A3019" s="3">
        <v>3017</v>
      </c>
      <c r="B3019" s="1" t="s">
        <v>3017</v>
      </c>
      <c r="C3019" s="1" t="s">
        <v>7126</v>
      </c>
      <c r="D3019">
        <v>22000</v>
      </c>
      <c r="E3019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s="9">
        <f t="shared" si="188"/>
        <v>41871.850034722222</v>
      </c>
      <c r="L3019" s="9">
        <f t="shared" si="189"/>
        <v>41841.850034722222</v>
      </c>
      <c r="M3019" t="b">
        <v>0</v>
      </c>
      <c r="N3019">
        <v>159</v>
      </c>
      <c r="O3019" t="b">
        <v>1</v>
      </c>
      <c r="P3019" t="s">
        <v>8302</v>
      </c>
      <c r="Q3019" t="s">
        <v>8316</v>
      </c>
      <c r="R3019" t="s">
        <v>8356</v>
      </c>
      <c r="S3019" s="5">
        <f t="shared" si="190"/>
        <v>105.84090909090908</v>
      </c>
      <c r="T3019" s="4">
        <f t="shared" si="191"/>
        <v>146.44654088050314</v>
      </c>
    </row>
    <row r="3020" spans="1:20" ht="60" x14ac:dyDescent="0.25">
      <c r="A3020" s="3">
        <v>3018</v>
      </c>
      <c r="B3020" s="1" t="s">
        <v>3018</v>
      </c>
      <c r="C3020" s="1" t="s">
        <v>7127</v>
      </c>
      <c r="D3020">
        <v>4200</v>
      </c>
      <c r="E3020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s="9">
        <f t="shared" si="188"/>
        <v>42205.916666666672</v>
      </c>
      <c r="L3020" s="9">
        <f t="shared" si="189"/>
        <v>42163.29833333334</v>
      </c>
      <c r="M3020" t="b">
        <v>0</v>
      </c>
      <c r="N3020">
        <v>41</v>
      </c>
      <c r="O3020" t="b">
        <v>1</v>
      </c>
      <c r="P3020" t="s">
        <v>8302</v>
      </c>
      <c r="Q3020" t="s">
        <v>8316</v>
      </c>
      <c r="R3020" t="s">
        <v>8356</v>
      </c>
      <c r="S3020" s="5">
        <f t="shared" si="190"/>
        <v>100.71428571428571</v>
      </c>
      <c r="T3020" s="4">
        <f t="shared" si="191"/>
        <v>103.17073170731707</v>
      </c>
    </row>
    <row r="3021" spans="1:20" ht="60" x14ac:dyDescent="0.25">
      <c r="A3021" s="3">
        <v>3019</v>
      </c>
      <c r="B3021" s="1" t="s">
        <v>3019</v>
      </c>
      <c r="C3021" s="1" t="s">
        <v>7128</v>
      </c>
      <c r="D3021">
        <v>15000</v>
      </c>
      <c r="E3021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s="9">
        <f t="shared" si="188"/>
        <v>41786.125</v>
      </c>
      <c r="L3021" s="9">
        <f t="shared" si="189"/>
        <v>41758.833564814813</v>
      </c>
      <c r="M3021" t="b">
        <v>0</v>
      </c>
      <c r="N3021">
        <v>226</v>
      </c>
      <c r="O3021" t="b">
        <v>1</v>
      </c>
      <c r="P3021" t="s">
        <v>8302</v>
      </c>
      <c r="Q3021" t="s">
        <v>8316</v>
      </c>
      <c r="R3021" t="s">
        <v>8356</v>
      </c>
      <c r="S3021" s="5">
        <f t="shared" si="190"/>
        <v>121.23333333333332</v>
      </c>
      <c r="T3021" s="4">
        <f t="shared" si="191"/>
        <v>80.464601769911511</v>
      </c>
    </row>
    <row r="3022" spans="1:20" ht="60" x14ac:dyDescent="0.25">
      <c r="A3022" s="3">
        <v>3020</v>
      </c>
      <c r="B3022" s="1" t="s">
        <v>3020</v>
      </c>
      <c r="C3022" s="1" t="s">
        <v>7129</v>
      </c>
      <c r="D3022">
        <v>7000</v>
      </c>
      <c r="E3022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s="9">
        <f t="shared" si="188"/>
        <v>42230.846446759257</v>
      </c>
      <c r="L3022" s="9">
        <f t="shared" si="189"/>
        <v>42170.846446759257</v>
      </c>
      <c r="M3022" t="b">
        <v>0</v>
      </c>
      <c r="N3022">
        <v>30</v>
      </c>
      <c r="O3022" t="b">
        <v>1</v>
      </c>
      <c r="P3022" t="s">
        <v>8302</v>
      </c>
      <c r="Q3022" t="s">
        <v>8316</v>
      </c>
      <c r="R3022" t="s">
        <v>8356</v>
      </c>
      <c r="S3022" s="5">
        <f t="shared" si="190"/>
        <v>100.57142857142858</v>
      </c>
      <c r="T3022" s="4">
        <f t="shared" si="191"/>
        <v>234.66666666666666</v>
      </c>
    </row>
    <row r="3023" spans="1:20" ht="45" x14ac:dyDescent="0.25">
      <c r="A3023" s="3">
        <v>3021</v>
      </c>
      <c r="B3023" s="1" t="s">
        <v>3021</v>
      </c>
      <c r="C3023" s="1" t="s">
        <v>7130</v>
      </c>
      <c r="D3023">
        <v>4500</v>
      </c>
      <c r="E3023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s="9">
        <f t="shared" si="188"/>
        <v>42696.249305555553</v>
      </c>
      <c r="L3023" s="9">
        <f t="shared" si="189"/>
        <v>42660.618854166663</v>
      </c>
      <c r="M3023" t="b">
        <v>0</v>
      </c>
      <c r="N3023">
        <v>103</v>
      </c>
      <c r="O3023" t="b">
        <v>1</v>
      </c>
      <c r="P3023" t="s">
        <v>8302</v>
      </c>
      <c r="Q3023" t="s">
        <v>8316</v>
      </c>
      <c r="R3023" t="s">
        <v>8356</v>
      </c>
      <c r="S3023" s="5">
        <f t="shared" si="190"/>
        <v>116.02222222222223</v>
      </c>
      <c r="T3023" s="4">
        <f t="shared" si="191"/>
        <v>50.689320388349515</v>
      </c>
    </row>
    <row r="3024" spans="1:20" ht="60" x14ac:dyDescent="0.25">
      <c r="A3024" s="3">
        <v>3022</v>
      </c>
      <c r="B3024" s="1" t="s">
        <v>3022</v>
      </c>
      <c r="C3024" s="1" t="s">
        <v>7131</v>
      </c>
      <c r="D3024">
        <v>10000</v>
      </c>
      <c r="E302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s="9">
        <f t="shared" si="188"/>
        <v>42609.95380787037</v>
      </c>
      <c r="L3024" s="9">
        <f t="shared" si="189"/>
        <v>42564.95380787037</v>
      </c>
      <c r="M3024" t="b">
        <v>0</v>
      </c>
      <c r="N3024">
        <v>62</v>
      </c>
      <c r="O3024" t="b">
        <v>1</v>
      </c>
      <c r="P3024" t="s">
        <v>8302</v>
      </c>
      <c r="Q3024" t="s">
        <v>8316</v>
      </c>
      <c r="R3024" t="s">
        <v>8356</v>
      </c>
      <c r="S3024" s="5">
        <f t="shared" si="190"/>
        <v>100.88</v>
      </c>
      <c r="T3024" s="4">
        <f t="shared" si="191"/>
        <v>162.70967741935485</v>
      </c>
    </row>
    <row r="3025" spans="1:20" ht="60" x14ac:dyDescent="0.25">
      <c r="A3025" s="3">
        <v>3023</v>
      </c>
      <c r="B3025" s="1" t="s">
        <v>3023</v>
      </c>
      <c r="C3025" s="1" t="s">
        <v>7132</v>
      </c>
      <c r="D3025">
        <v>700</v>
      </c>
      <c r="E302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s="9">
        <f t="shared" si="188"/>
        <v>42166.675763888896</v>
      </c>
      <c r="L3025" s="9">
        <f t="shared" si="189"/>
        <v>42121.675763888896</v>
      </c>
      <c r="M3025" t="b">
        <v>0</v>
      </c>
      <c r="N3025">
        <v>6</v>
      </c>
      <c r="O3025" t="b">
        <v>1</v>
      </c>
      <c r="P3025" t="s">
        <v>8302</v>
      </c>
      <c r="Q3025" t="s">
        <v>8316</v>
      </c>
      <c r="R3025" t="s">
        <v>8356</v>
      </c>
      <c r="S3025" s="5">
        <f t="shared" si="190"/>
        <v>103</v>
      </c>
      <c r="T3025" s="4">
        <f t="shared" si="191"/>
        <v>120.16666666666667</v>
      </c>
    </row>
    <row r="3026" spans="1:20" ht="60" x14ac:dyDescent="0.25">
      <c r="A3026" s="3">
        <v>3024</v>
      </c>
      <c r="B3026" s="1" t="s">
        <v>3024</v>
      </c>
      <c r="C3026" s="1" t="s">
        <v>7133</v>
      </c>
      <c r="D3026">
        <v>5000</v>
      </c>
      <c r="E302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s="9">
        <f t="shared" si="188"/>
        <v>41188.993923611109</v>
      </c>
      <c r="L3026" s="9">
        <f t="shared" si="189"/>
        <v>41158.993923611109</v>
      </c>
      <c r="M3026" t="b">
        <v>0</v>
      </c>
      <c r="N3026">
        <v>182</v>
      </c>
      <c r="O3026" t="b">
        <v>1</v>
      </c>
      <c r="P3026" t="s">
        <v>8302</v>
      </c>
      <c r="Q3026" t="s">
        <v>8316</v>
      </c>
      <c r="R3026" t="s">
        <v>8356</v>
      </c>
      <c r="S3026" s="5">
        <f t="shared" si="190"/>
        <v>246.42</v>
      </c>
      <c r="T3026" s="4">
        <f t="shared" si="191"/>
        <v>67.697802197802204</v>
      </c>
    </row>
    <row r="3027" spans="1:20" ht="45" x14ac:dyDescent="0.25">
      <c r="A3027" s="3">
        <v>3025</v>
      </c>
      <c r="B3027" s="1" t="s">
        <v>3025</v>
      </c>
      <c r="C3027" s="1" t="s">
        <v>7134</v>
      </c>
      <c r="D3027">
        <v>2500</v>
      </c>
      <c r="E302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s="9">
        <f t="shared" si="188"/>
        <v>41789.666666666664</v>
      </c>
      <c r="L3027" s="9">
        <f t="shared" si="189"/>
        <v>41761.509409722225</v>
      </c>
      <c r="M3027" t="b">
        <v>0</v>
      </c>
      <c r="N3027">
        <v>145</v>
      </c>
      <c r="O3027" t="b">
        <v>1</v>
      </c>
      <c r="P3027" t="s">
        <v>8302</v>
      </c>
      <c r="Q3027" t="s">
        <v>8316</v>
      </c>
      <c r="R3027" t="s">
        <v>8356</v>
      </c>
      <c r="S3027" s="5">
        <f t="shared" si="190"/>
        <v>302.2</v>
      </c>
      <c r="T3027" s="4">
        <f t="shared" si="191"/>
        <v>52.103448275862071</v>
      </c>
    </row>
    <row r="3028" spans="1:20" ht="60" x14ac:dyDescent="0.25">
      <c r="A3028" s="3">
        <v>3026</v>
      </c>
      <c r="B3028" s="1" t="s">
        <v>3026</v>
      </c>
      <c r="C3028" s="1" t="s">
        <v>7135</v>
      </c>
      <c r="D3028">
        <v>900</v>
      </c>
      <c r="E302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s="9">
        <f t="shared" si="188"/>
        <v>42797.459398148145</v>
      </c>
      <c r="L3028" s="9">
        <f t="shared" si="189"/>
        <v>42783.459398148145</v>
      </c>
      <c r="M3028" t="b">
        <v>0</v>
      </c>
      <c r="N3028">
        <v>25</v>
      </c>
      <c r="O3028" t="b">
        <v>1</v>
      </c>
      <c r="P3028" t="s">
        <v>8302</v>
      </c>
      <c r="Q3028" t="s">
        <v>8316</v>
      </c>
      <c r="R3028" t="s">
        <v>8356</v>
      </c>
      <c r="S3028" s="5">
        <f t="shared" si="190"/>
        <v>143.33333333333334</v>
      </c>
      <c r="T3028" s="4">
        <f t="shared" si="191"/>
        <v>51.6</v>
      </c>
    </row>
    <row r="3029" spans="1:20" ht="45" x14ac:dyDescent="0.25">
      <c r="A3029" s="3">
        <v>3027</v>
      </c>
      <c r="B3029" s="1" t="s">
        <v>3027</v>
      </c>
      <c r="C3029" s="1" t="s">
        <v>7136</v>
      </c>
      <c r="D3029">
        <v>40000</v>
      </c>
      <c r="E3029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s="9">
        <f t="shared" si="188"/>
        <v>42083.662627314814</v>
      </c>
      <c r="L3029" s="9">
        <f t="shared" si="189"/>
        <v>42053.704293981486</v>
      </c>
      <c r="M3029" t="b">
        <v>0</v>
      </c>
      <c r="N3029">
        <v>320</v>
      </c>
      <c r="O3029" t="b">
        <v>1</v>
      </c>
      <c r="P3029" t="s">
        <v>8302</v>
      </c>
      <c r="Q3029" t="s">
        <v>8316</v>
      </c>
      <c r="R3029" t="s">
        <v>8356</v>
      </c>
      <c r="S3029" s="5">
        <f t="shared" si="190"/>
        <v>131.44</v>
      </c>
      <c r="T3029" s="4">
        <f t="shared" si="191"/>
        <v>164.3</v>
      </c>
    </row>
    <row r="3030" spans="1:20" ht="30" x14ac:dyDescent="0.25">
      <c r="A3030" s="3">
        <v>3028</v>
      </c>
      <c r="B3030" s="1" t="s">
        <v>3028</v>
      </c>
      <c r="C3030" s="1" t="s">
        <v>7137</v>
      </c>
      <c r="D3030">
        <v>5000</v>
      </c>
      <c r="E3030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s="9">
        <f t="shared" si="188"/>
        <v>42597.264178240745</v>
      </c>
      <c r="L3030" s="9">
        <f t="shared" si="189"/>
        <v>42567.264178240745</v>
      </c>
      <c r="M3030" t="b">
        <v>0</v>
      </c>
      <c r="N3030">
        <v>99</v>
      </c>
      <c r="O3030" t="b">
        <v>1</v>
      </c>
      <c r="P3030" t="s">
        <v>8302</v>
      </c>
      <c r="Q3030" t="s">
        <v>8316</v>
      </c>
      <c r="R3030" t="s">
        <v>8356</v>
      </c>
      <c r="S3030" s="5">
        <f t="shared" si="190"/>
        <v>168.01999999999998</v>
      </c>
      <c r="T3030" s="4">
        <f t="shared" si="191"/>
        <v>84.858585858585855</v>
      </c>
    </row>
    <row r="3031" spans="1:20" ht="60" x14ac:dyDescent="0.25">
      <c r="A3031" s="3">
        <v>3029</v>
      </c>
      <c r="B3031" s="1" t="s">
        <v>3029</v>
      </c>
      <c r="C3031" s="1" t="s">
        <v>7138</v>
      </c>
      <c r="D3031">
        <v>30000</v>
      </c>
      <c r="E3031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s="9">
        <f t="shared" si="188"/>
        <v>41961.190972222219</v>
      </c>
      <c r="L3031" s="9">
        <f t="shared" si="189"/>
        <v>41932.708877314813</v>
      </c>
      <c r="M3031" t="b">
        <v>0</v>
      </c>
      <c r="N3031">
        <v>348</v>
      </c>
      <c r="O3031" t="b">
        <v>1</v>
      </c>
      <c r="P3031" t="s">
        <v>8302</v>
      </c>
      <c r="Q3031" t="s">
        <v>8316</v>
      </c>
      <c r="R3031" t="s">
        <v>8356</v>
      </c>
      <c r="S3031" s="5">
        <f t="shared" si="190"/>
        <v>109.67666666666666</v>
      </c>
      <c r="T3031" s="4">
        <f t="shared" si="191"/>
        <v>94.548850574712645</v>
      </c>
    </row>
    <row r="3032" spans="1:20" ht="60" x14ac:dyDescent="0.25">
      <c r="A3032" s="3">
        <v>3030</v>
      </c>
      <c r="B3032" s="1" t="s">
        <v>3030</v>
      </c>
      <c r="C3032" s="1" t="s">
        <v>7139</v>
      </c>
      <c r="D3032">
        <v>1750</v>
      </c>
      <c r="E3032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s="9">
        <f t="shared" si="188"/>
        <v>42263.747349537036</v>
      </c>
      <c r="L3032" s="9">
        <f t="shared" si="189"/>
        <v>42233.747349537036</v>
      </c>
      <c r="M3032" t="b">
        <v>0</v>
      </c>
      <c r="N3032">
        <v>41</v>
      </c>
      <c r="O3032" t="b">
        <v>1</v>
      </c>
      <c r="P3032" t="s">
        <v>8302</v>
      </c>
      <c r="Q3032" t="s">
        <v>8316</v>
      </c>
      <c r="R3032" t="s">
        <v>8356</v>
      </c>
      <c r="S3032" s="5">
        <f t="shared" si="190"/>
        <v>106.6857142857143</v>
      </c>
      <c r="T3032" s="4">
        <f t="shared" si="191"/>
        <v>45.536585365853661</v>
      </c>
    </row>
    <row r="3033" spans="1:20" ht="75" x14ac:dyDescent="0.25">
      <c r="A3033" s="3">
        <v>3031</v>
      </c>
      <c r="B3033" s="1" t="s">
        <v>3031</v>
      </c>
      <c r="C3033" s="1" t="s">
        <v>7140</v>
      </c>
      <c r="D3033">
        <v>1500</v>
      </c>
      <c r="E3033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s="9">
        <f t="shared" si="188"/>
        <v>42657.882488425923</v>
      </c>
      <c r="L3033" s="9">
        <f t="shared" si="189"/>
        <v>42597.882488425923</v>
      </c>
      <c r="M3033" t="b">
        <v>0</v>
      </c>
      <c r="N3033">
        <v>29</v>
      </c>
      <c r="O3033" t="b">
        <v>1</v>
      </c>
      <c r="P3033" t="s">
        <v>8302</v>
      </c>
      <c r="Q3033" t="s">
        <v>8316</v>
      </c>
      <c r="R3033" t="s">
        <v>8356</v>
      </c>
      <c r="S3033" s="5">
        <f t="shared" si="190"/>
        <v>100</v>
      </c>
      <c r="T3033" s="4">
        <f t="shared" si="191"/>
        <v>51.724137931034484</v>
      </c>
    </row>
    <row r="3034" spans="1:20" ht="60" x14ac:dyDescent="0.25">
      <c r="A3034" s="3">
        <v>3032</v>
      </c>
      <c r="B3034" s="1" t="s">
        <v>3032</v>
      </c>
      <c r="C3034" s="1" t="s">
        <v>7141</v>
      </c>
      <c r="D3034">
        <v>1000</v>
      </c>
      <c r="E303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s="9">
        <f t="shared" si="188"/>
        <v>42258.044664351852</v>
      </c>
      <c r="L3034" s="9">
        <f t="shared" si="189"/>
        <v>42228.044664351852</v>
      </c>
      <c r="M3034" t="b">
        <v>0</v>
      </c>
      <c r="N3034">
        <v>25</v>
      </c>
      <c r="O3034" t="b">
        <v>1</v>
      </c>
      <c r="P3034" t="s">
        <v>8302</v>
      </c>
      <c r="Q3034" t="s">
        <v>8316</v>
      </c>
      <c r="R3034" t="s">
        <v>8356</v>
      </c>
      <c r="S3034" s="5">
        <f t="shared" si="190"/>
        <v>127.2</v>
      </c>
      <c r="T3034" s="4">
        <f t="shared" si="191"/>
        <v>50.88</v>
      </c>
    </row>
    <row r="3035" spans="1:20" ht="45" x14ac:dyDescent="0.25">
      <c r="A3035" s="3">
        <v>3033</v>
      </c>
      <c r="B3035" s="1" t="s">
        <v>3033</v>
      </c>
      <c r="C3035" s="1" t="s">
        <v>7142</v>
      </c>
      <c r="D3035">
        <v>3000</v>
      </c>
      <c r="E303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s="9">
        <f t="shared" si="188"/>
        <v>42600.110243055555</v>
      </c>
      <c r="L3035" s="9">
        <f t="shared" si="189"/>
        <v>42570.110243055555</v>
      </c>
      <c r="M3035" t="b">
        <v>0</v>
      </c>
      <c r="N3035">
        <v>23</v>
      </c>
      <c r="O3035" t="b">
        <v>1</v>
      </c>
      <c r="P3035" t="s">
        <v>8302</v>
      </c>
      <c r="Q3035" t="s">
        <v>8316</v>
      </c>
      <c r="R3035" t="s">
        <v>8356</v>
      </c>
      <c r="S3035" s="5">
        <f t="shared" si="190"/>
        <v>146.53333333333333</v>
      </c>
      <c r="T3035" s="4">
        <f t="shared" si="191"/>
        <v>191.13043478260869</v>
      </c>
    </row>
    <row r="3036" spans="1:20" ht="75" x14ac:dyDescent="0.25">
      <c r="A3036" s="3">
        <v>3034</v>
      </c>
      <c r="B3036" s="1" t="s">
        <v>3034</v>
      </c>
      <c r="C3036" s="1" t="s">
        <v>7143</v>
      </c>
      <c r="D3036">
        <v>100000</v>
      </c>
      <c r="E303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s="9">
        <f t="shared" si="188"/>
        <v>42675.165972222225</v>
      </c>
      <c r="L3036" s="9">
        <f t="shared" si="189"/>
        <v>42644.535358796296</v>
      </c>
      <c r="M3036" t="b">
        <v>0</v>
      </c>
      <c r="N3036">
        <v>1260</v>
      </c>
      <c r="O3036" t="b">
        <v>1</v>
      </c>
      <c r="P3036" t="s">
        <v>8302</v>
      </c>
      <c r="Q3036" t="s">
        <v>8316</v>
      </c>
      <c r="R3036" t="s">
        <v>8356</v>
      </c>
      <c r="S3036" s="5">
        <f t="shared" si="190"/>
        <v>112.53599999999999</v>
      </c>
      <c r="T3036" s="4">
        <f t="shared" si="191"/>
        <v>89.314285714285717</v>
      </c>
    </row>
    <row r="3037" spans="1:20" ht="45" x14ac:dyDescent="0.25">
      <c r="A3037" s="3">
        <v>3035</v>
      </c>
      <c r="B3037" s="1" t="s">
        <v>3035</v>
      </c>
      <c r="C3037" s="1" t="s">
        <v>7144</v>
      </c>
      <c r="D3037">
        <v>25000</v>
      </c>
      <c r="E303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s="9">
        <f t="shared" si="188"/>
        <v>41398.560289351852</v>
      </c>
      <c r="L3037" s="9">
        <f t="shared" si="189"/>
        <v>41368.560289351852</v>
      </c>
      <c r="M3037" t="b">
        <v>0</v>
      </c>
      <c r="N3037">
        <v>307</v>
      </c>
      <c r="O3037" t="b">
        <v>1</v>
      </c>
      <c r="P3037" t="s">
        <v>8302</v>
      </c>
      <c r="Q3037" t="s">
        <v>8316</v>
      </c>
      <c r="R3037" t="s">
        <v>8356</v>
      </c>
      <c r="S3037" s="5">
        <f t="shared" si="190"/>
        <v>108.78684000000001</v>
      </c>
      <c r="T3037" s="4">
        <f t="shared" si="191"/>
        <v>88.588631921824103</v>
      </c>
    </row>
    <row r="3038" spans="1:20" ht="60" x14ac:dyDescent="0.25">
      <c r="A3038" s="3">
        <v>3036</v>
      </c>
      <c r="B3038" s="1" t="s">
        <v>3036</v>
      </c>
      <c r="C3038" s="1" t="s">
        <v>7145</v>
      </c>
      <c r="D3038">
        <v>25000</v>
      </c>
      <c r="E303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s="9">
        <f t="shared" si="188"/>
        <v>41502.499305555553</v>
      </c>
      <c r="L3038" s="9">
        <f t="shared" si="189"/>
        <v>41466.785231481481</v>
      </c>
      <c r="M3038" t="b">
        <v>0</v>
      </c>
      <c r="N3038">
        <v>329</v>
      </c>
      <c r="O3038" t="b">
        <v>1</v>
      </c>
      <c r="P3038" t="s">
        <v>8302</v>
      </c>
      <c r="Q3038" t="s">
        <v>8316</v>
      </c>
      <c r="R3038" t="s">
        <v>8356</v>
      </c>
      <c r="S3038" s="5">
        <f t="shared" si="190"/>
        <v>126.732</v>
      </c>
      <c r="T3038" s="4">
        <f t="shared" si="191"/>
        <v>96.300911854103347</v>
      </c>
    </row>
    <row r="3039" spans="1:20" ht="60" x14ac:dyDescent="0.25">
      <c r="A3039" s="3">
        <v>3037</v>
      </c>
      <c r="B3039" s="1" t="s">
        <v>3037</v>
      </c>
      <c r="C3039" s="1" t="s">
        <v>7146</v>
      </c>
      <c r="D3039">
        <v>500</v>
      </c>
      <c r="E3039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s="9">
        <f t="shared" si="188"/>
        <v>40453.207638888889</v>
      </c>
      <c r="L3039" s="9">
        <f t="shared" si="189"/>
        <v>40378.893206018518</v>
      </c>
      <c r="M3039" t="b">
        <v>0</v>
      </c>
      <c r="N3039">
        <v>32</v>
      </c>
      <c r="O3039" t="b">
        <v>1</v>
      </c>
      <c r="P3039" t="s">
        <v>8302</v>
      </c>
      <c r="Q3039" t="s">
        <v>8316</v>
      </c>
      <c r="R3039" t="s">
        <v>8356</v>
      </c>
      <c r="S3039" s="5">
        <f t="shared" si="190"/>
        <v>213.20000000000002</v>
      </c>
      <c r="T3039" s="4">
        <f t="shared" si="191"/>
        <v>33.3125</v>
      </c>
    </row>
    <row r="3040" spans="1:20" ht="45" x14ac:dyDescent="0.25">
      <c r="A3040" s="3">
        <v>3038</v>
      </c>
      <c r="B3040" s="1" t="s">
        <v>3038</v>
      </c>
      <c r="C3040" s="1" t="s">
        <v>7147</v>
      </c>
      <c r="D3040">
        <v>1000</v>
      </c>
      <c r="E3040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s="9">
        <f t="shared" si="188"/>
        <v>42433.252280092594</v>
      </c>
      <c r="L3040" s="9">
        <f t="shared" si="189"/>
        <v>42373.252280092594</v>
      </c>
      <c r="M3040" t="b">
        <v>0</v>
      </c>
      <c r="N3040">
        <v>27</v>
      </c>
      <c r="O3040" t="b">
        <v>1</v>
      </c>
      <c r="P3040" t="s">
        <v>8302</v>
      </c>
      <c r="Q3040" t="s">
        <v>8316</v>
      </c>
      <c r="R3040" t="s">
        <v>8356</v>
      </c>
      <c r="S3040" s="5">
        <f t="shared" si="190"/>
        <v>100.49999999999999</v>
      </c>
      <c r="T3040" s="4">
        <f t="shared" si="191"/>
        <v>37.222222222222221</v>
      </c>
    </row>
    <row r="3041" spans="1:20" ht="45" x14ac:dyDescent="0.25">
      <c r="A3041" s="3">
        <v>3039</v>
      </c>
      <c r="B3041" s="1" t="s">
        <v>3039</v>
      </c>
      <c r="C3041" s="1" t="s">
        <v>7148</v>
      </c>
      <c r="D3041">
        <v>20000</v>
      </c>
      <c r="E3041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s="9">
        <f t="shared" si="188"/>
        <v>41637.332638888889</v>
      </c>
      <c r="L3041" s="9">
        <f t="shared" si="189"/>
        <v>41610.794421296298</v>
      </c>
      <c r="M3041" t="b">
        <v>0</v>
      </c>
      <c r="N3041">
        <v>236</v>
      </c>
      <c r="O3041" t="b">
        <v>1</v>
      </c>
      <c r="P3041" t="s">
        <v>8302</v>
      </c>
      <c r="Q3041" t="s">
        <v>8316</v>
      </c>
      <c r="R3041" t="s">
        <v>8356</v>
      </c>
      <c r="S3041" s="5">
        <f t="shared" si="190"/>
        <v>108.71389999999998</v>
      </c>
      <c r="T3041" s="4">
        <f t="shared" si="191"/>
        <v>92.130423728813554</v>
      </c>
    </row>
    <row r="3042" spans="1:20" ht="45" x14ac:dyDescent="0.25">
      <c r="A3042" s="3">
        <v>3040</v>
      </c>
      <c r="B3042" s="1" t="s">
        <v>3040</v>
      </c>
      <c r="C3042" s="1" t="s">
        <v>7149</v>
      </c>
      <c r="D3042">
        <v>3000</v>
      </c>
      <c r="E3042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s="9">
        <f t="shared" si="188"/>
        <v>42181.958333333328</v>
      </c>
      <c r="L3042" s="9">
        <f t="shared" si="189"/>
        <v>42177.791909722218</v>
      </c>
      <c r="M3042" t="b">
        <v>0</v>
      </c>
      <c r="N3042">
        <v>42</v>
      </c>
      <c r="O3042" t="b">
        <v>1</v>
      </c>
      <c r="P3042" t="s">
        <v>8302</v>
      </c>
      <c r="Q3042" t="s">
        <v>8316</v>
      </c>
      <c r="R3042" t="s">
        <v>8356</v>
      </c>
      <c r="S3042" s="5">
        <f t="shared" si="190"/>
        <v>107.5</v>
      </c>
      <c r="T3042" s="4">
        <f t="shared" si="191"/>
        <v>76.785714285714292</v>
      </c>
    </row>
    <row r="3043" spans="1:20" ht="30" x14ac:dyDescent="0.25">
      <c r="A3043" s="3">
        <v>3041</v>
      </c>
      <c r="B3043" s="1" t="s">
        <v>3041</v>
      </c>
      <c r="C3043" s="1" t="s">
        <v>7150</v>
      </c>
      <c r="D3043">
        <v>8300</v>
      </c>
      <c r="E3043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s="9">
        <f t="shared" si="188"/>
        <v>42389.868611111116</v>
      </c>
      <c r="L3043" s="9">
        <f t="shared" si="189"/>
        <v>42359.868611111116</v>
      </c>
      <c r="M3043" t="b">
        <v>0</v>
      </c>
      <c r="N3043">
        <v>95</v>
      </c>
      <c r="O3043" t="b">
        <v>1</v>
      </c>
      <c r="P3043" t="s">
        <v>8302</v>
      </c>
      <c r="Q3043" t="s">
        <v>8316</v>
      </c>
      <c r="R3043" t="s">
        <v>8356</v>
      </c>
      <c r="S3043" s="5">
        <f t="shared" si="190"/>
        <v>110.48192771084338</v>
      </c>
      <c r="T3043" s="4">
        <f t="shared" si="191"/>
        <v>96.526315789473685</v>
      </c>
    </row>
    <row r="3044" spans="1:20" ht="60" x14ac:dyDescent="0.25">
      <c r="A3044" s="3">
        <v>3042</v>
      </c>
      <c r="B3044" s="1" t="s">
        <v>3042</v>
      </c>
      <c r="C3044" s="1" t="s">
        <v>7151</v>
      </c>
      <c r="D3044">
        <v>1500</v>
      </c>
      <c r="E304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s="9">
        <f t="shared" si="188"/>
        <v>42283.688043981485</v>
      </c>
      <c r="L3044" s="9">
        <f t="shared" si="189"/>
        <v>42253.688043981485</v>
      </c>
      <c r="M3044" t="b">
        <v>0</v>
      </c>
      <c r="N3044">
        <v>37</v>
      </c>
      <c r="O3044" t="b">
        <v>1</v>
      </c>
      <c r="P3044" t="s">
        <v>8302</v>
      </c>
      <c r="Q3044" t="s">
        <v>8316</v>
      </c>
      <c r="R3044" t="s">
        <v>8356</v>
      </c>
      <c r="S3044" s="5">
        <f t="shared" si="190"/>
        <v>128</v>
      </c>
      <c r="T3044" s="4">
        <f t="shared" si="191"/>
        <v>51.891891891891895</v>
      </c>
    </row>
    <row r="3045" spans="1:20" ht="45" x14ac:dyDescent="0.25">
      <c r="A3045" s="3">
        <v>3043</v>
      </c>
      <c r="B3045" s="1" t="s">
        <v>3043</v>
      </c>
      <c r="C3045" s="1" t="s">
        <v>7152</v>
      </c>
      <c r="D3045">
        <v>15000</v>
      </c>
      <c r="E304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s="9">
        <f t="shared" si="188"/>
        <v>42110.118055555555</v>
      </c>
      <c r="L3045" s="9">
        <f t="shared" si="189"/>
        <v>42083.070590277777</v>
      </c>
      <c r="M3045" t="b">
        <v>0</v>
      </c>
      <c r="N3045">
        <v>128</v>
      </c>
      <c r="O3045" t="b">
        <v>1</v>
      </c>
      <c r="P3045" t="s">
        <v>8302</v>
      </c>
      <c r="Q3045" t="s">
        <v>8316</v>
      </c>
      <c r="R3045" t="s">
        <v>8356</v>
      </c>
      <c r="S3045" s="5">
        <f t="shared" si="190"/>
        <v>110.00666666666667</v>
      </c>
      <c r="T3045" s="4">
        <f t="shared" si="191"/>
        <v>128.9140625</v>
      </c>
    </row>
    <row r="3046" spans="1:20" ht="45" x14ac:dyDescent="0.25">
      <c r="A3046" s="3">
        <v>3044</v>
      </c>
      <c r="B3046" s="1" t="s">
        <v>3044</v>
      </c>
      <c r="C3046" s="1" t="s">
        <v>7153</v>
      </c>
      <c r="D3046">
        <v>12000</v>
      </c>
      <c r="E304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s="9">
        <f t="shared" si="188"/>
        <v>42402.7268287037</v>
      </c>
      <c r="L3046" s="9">
        <f t="shared" si="189"/>
        <v>42387.7268287037</v>
      </c>
      <c r="M3046" t="b">
        <v>0</v>
      </c>
      <c r="N3046">
        <v>156</v>
      </c>
      <c r="O3046" t="b">
        <v>1</v>
      </c>
      <c r="P3046" t="s">
        <v>8302</v>
      </c>
      <c r="Q3046" t="s">
        <v>8316</v>
      </c>
      <c r="R3046" t="s">
        <v>8356</v>
      </c>
      <c r="S3046" s="5">
        <f t="shared" si="190"/>
        <v>109.34166666666667</v>
      </c>
      <c r="T3046" s="4">
        <f t="shared" si="191"/>
        <v>84.108974358974365</v>
      </c>
    </row>
    <row r="3047" spans="1:20" ht="60" x14ac:dyDescent="0.25">
      <c r="A3047" s="3">
        <v>3045</v>
      </c>
      <c r="B3047" s="1" t="s">
        <v>3045</v>
      </c>
      <c r="C3047" s="1" t="s">
        <v>7154</v>
      </c>
      <c r="D3047">
        <v>4000</v>
      </c>
      <c r="E304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s="9">
        <f t="shared" si="188"/>
        <v>41873.155729166669</v>
      </c>
      <c r="L3047" s="9">
        <f t="shared" si="189"/>
        <v>41843.155729166669</v>
      </c>
      <c r="M3047" t="b">
        <v>0</v>
      </c>
      <c r="N3047">
        <v>64</v>
      </c>
      <c r="O3047" t="b">
        <v>1</v>
      </c>
      <c r="P3047" t="s">
        <v>8302</v>
      </c>
      <c r="Q3047" t="s">
        <v>8316</v>
      </c>
      <c r="R3047" t="s">
        <v>8356</v>
      </c>
      <c r="S3047" s="5">
        <f t="shared" si="190"/>
        <v>132.70650000000001</v>
      </c>
      <c r="T3047" s="4">
        <f t="shared" si="191"/>
        <v>82.941562500000003</v>
      </c>
    </row>
    <row r="3048" spans="1:20" ht="60" x14ac:dyDescent="0.25">
      <c r="A3048" s="3">
        <v>3046</v>
      </c>
      <c r="B3048" s="1" t="s">
        <v>3046</v>
      </c>
      <c r="C3048" s="1" t="s">
        <v>7155</v>
      </c>
      <c r="D3048">
        <v>7900</v>
      </c>
      <c r="E304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s="9">
        <f t="shared" si="188"/>
        <v>41892.202777777777</v>
      </c>
      <c r="L3048" s="9">
        <f t="shared" si="189"/>
        <v>41862.803078703706</v>
      </c>
      <c r="M3048" t="b">
        <v>0</v>
      </c>
      <c r="N3048">
        <v>58</v>
      </c>
      <c r="O3048" t="b">
        <v>1</v>
      </c>
      <c r="P3048" t="s">
        <v>8302</v>
      </c>
      <c r="Q3048" t="s">
        <v>8316</v>
      </c>
      <c r="R3048" t="s">
        <v>8356</v>
      </c>
      <c r="S3048" s="5">
        <f t="shared" si="190"/>
        <v>190.84810126582278</v>
      </c>
      <c r="T3048" s="4">
        <f t="shared" si="191"/>
        <v>259.94827586206895</v>
      </c>
    </row>
    <row r="3049" spans="1:20" ht="45" x14ac:dyDescent="0.25">
      <c r="A3049" s="3">
        <v>3047</v>
      </c>
      <c r="B3049" s="1" t="s">
        <v>3047</v>
      </c>
      <c r="C3049" s="1" t="s">
        <v>7156</v>
      </c>
      <c r="D3049">
        <v>500</v>
      </c>
      <c r="E3049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s="9">
        <f t="shared" si="188"/>
        <v>42487.552777777775</v>
      </c>
      <c r="L3049" s="9">
        <f t="shared" si="189"/>
        <v>42443.989050925928</v>
      </c>
      <c r="M3049" t="b">
        <v>0</v>
      </c>
      <c r="N3049">
        <v>20</v>
      </c>
      <c r="O3049" t="b">
        <v>1</v>
      </c>
      <c r="P3049" t="s">
        <v>8302</v>
      </c>
      <c r="Q3049" t="s">
        <v>8316</v>
      </c>
      <c r="R3049" t="s">
        <v>8356</v>
      </c>
      <c r="S3049" s="5">
        <f t="shared" si="190"/>
        <v>149</v>
      </c>
      <c r="T3049" s="4">
        <f t="shared" si="191"/>
        <v>37.25</v>
      </c>
    </row>
    <row r="3050" spans="1:20" ht="60" x14ac:dyDescent="0.25">
      <c r="A3050" s="3">
        <v>3048</v>
      </c>
      <c r="B3050" s="1" t="s">
        <v>3048</v>
      </c>
      <c r="C3050" s="1" t="s">
        <v>7157</v>
      </c>
      <c r="D3050">
        <v>5000</v>
      </c>
      <c r="E3050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s="9">
        <f t="shared" si="188"/>
        <v>42004.890277777777</v>
      </c>
      <c r="L3050" s="9">
        <f t="shared" si="189"/>
        <v>41975.901180555549</v>
      </c>
      <c r="M3050" t="b">
        <v>0</v>
      </c>
      <c r="N3050">
        <v>47</v>
      </c>
      <c r="O3050" t="b">
        <v>1</v>
      </c>
      <c r="P3050" t="s">
        <v>8302</v>
      </c>
      <c r="Q3050" t="s">
        <v>8316</v>
      </c>
      <c r="R3050" t="s">
        <v>8356</v>
      </c>
      <c r="S3050" s="5">
        <f t="shared" si="190"/>
        <v>166.4</v>
      </c>
      <c r="T3050" s="4">
        <f t="shared" si="191"/>
        <v>177.02127659574469</v>
      </c>
    </row>
    <row r="3051" spans="1:20" ht="60" x14ac:dyDescent="0.25">
      <c r="A3051" s="3">
        <v>3049</v>
      </c>
      <c r="B3051" s="1" t="s">
        <v>3049</v>
      </c>
      <c r="C3051" s="1" t="s">
        <v>7158</v>
      </c>
      <c r="D3051">
        <v>3750</v>
      </c>
      <c r="E3051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s="9">
        <f t="shared" si="188"/>
        <v>42169.014525462961</v>
      </c>
      <c r="L3051" s="9">
        <f t="shared" si="189"/>
        <v>42139.014525462961</v>
      </c>
      <c r="M3051" t="b">
        <v>0</v>
      </c>
      <c r="N3051">
        <v>54</v>
      </c>
      <c r="O3051" t="b">
        <v>1</v>
      </c>
      <c r="P3051" t="s">
        <v>8302</v>
      </c>
      <c r="Q3051" t="s">
        <v>8316</v>
      </c>
      <c r="R3051" t="s">
        <v>8356</v>
      </c>
      <c r="S3051" s="5">
        <f t="shared" si="190"/>
        <v>106.66666666666667</v>
      </c>
      <c r="T3051" s="4">
        <f t="shared" si="191"/>
        <v>74.074074074074076</v>
      </c>
    </row>
    <row r="3052" spans="1:20" ht="30" x14ac:dyDescent="0.25">
      <c r="A3052" s="3">
        <v>3050</v>
      </c>
      <c r="B3052" s="1" t="s">
        <v>3050</v>
      </c>
      <c r="C3052" s="1" t="s">
        <v>7159</v>
      </c>
      <c r="D3052">
        <v>600</v>
      </c>
      <c r="E3052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s="9">
        <f t="shared" si="188"/>
        <v>42495.16851851852</v>
      </c>
      <c r="L3052" s="9">
        <f t="shared" si="189"/>
        <v>42465.16851851852</v>
      </c>
      <c r="M3052" t="b">
        <v>0</v>
      </c>
      <c r="N3052">
        <v>9</v>
      </c>
      <c r="O3052" t="b">
        <v>1</v>
      </c>
      <c r="P3052" t="s">
        <v>8302</v>
      </c>
      <c r="Q3052" t="s">
        <v>8316</v>
      </c>
      <c r="R3052" t="s">
        <v>8356</v>
      </c>
      <c r="S3052" s="5">
        <f t="shared" si="190"/>
        <v>106</v>
      </c>
      <c r="T3052" s="4">
        <f t="shared" si="191"/>
        <v>70.666666666666671</v>
      </c>
    </row>
    <row r="3053" spans="1:20" ht="60" x14ac:dyDescent="0.25">
      <c r="A3053" s="3">
        <v>3051</v>
      </c>
      <c r="B3053" s="1" t="s">
        <v>3051</v>
      </c>
      <c r="C3053" s="1" t="s">
        <v>7160</v>
      </c>
      <c r="D3053">
        <v>3500</v>
      </c>
      <c r="E3053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s="9">
        <f t="shared" si="188"/>
        <v>42774.416030092587</v>
      </c>
      <c r="L3053" s="9">
        <f t="shared" si="189"/>
        <v>42744.416030092587</v>
      </c>
      <c r="M3053" t="b">
        <v>1</v>
      </c>
      <c r="N3053">
        <v>35</v>
      </c>
      <c r="O3053" t="b">
        <v>0</v>
      </c>
      <c r="P3053" t="s">
        <v>8302</v>
      </c>
      <c r="Q3053" t="s">
        <v>8316</v>
      </c>
      <c r="R3053" t="s">
        <v>8356</v>
      </c>
      <c r="S3053" s="5">
        <f t="shared" si="190"/>
        <v>23.62857142857143</v>
      </c>
      <c r="T3053" s="4">
        <f t="shared" si="191"/>
        <v>23.62857142857143</v>
      </c>
    </row>
    <row r="3054" spans="1:20" ht="45" x14ac:dyDescent="0.25">
      <c r="A3054" s="3">
        <v>3052</v>
      </c>
      <c r="B3054" s="1" t="s">
        <v>3052</v>
      </c>
      <c r="C3054" s="1" t="s">
        <v>7161</v>
      </c>
      <c r="D3054">
        <v>50000</v>
      </c>
      <c r="E305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s="9">
        <f t="shared" si="188"/>
        <v>42152.665972222225</v>
      </c>
      <c r="L3054" s="9">
        <f t="shared" si="189"/>
        <v>42122.670069444444</v>
      </c>
      <c r="M3054" t="b">
        <v>0</v>
      </c>
      <c r="N3054">
        <v>2</v>
      </c>
      <c r="O3054" t="b">
        <v>0</v>
      </c>
      <c r="P3054" t="s">
        <v>8302</v>
      </c>
      <c r="Q3054" t="s">
        <v>8316</v>
      </c>
      <c r="R3054" t="s">
        <v>8356</v>
      </c>
      <c r="S3054" s="5">
        <f t="shared" si="190"/>
        <v>0.15</v>
      </c>
      <c r="T3054" s="4">
        <f t="shared" si="191"/>
        <v>37.5</v>
      </c>
    </row>
    <row r="3055" spans="1:20" ht="60" x14ac:dyDescent="0.25">
      <c r="A3055" s="3">
        <v>3053</v>
      </c>
      <c r="B3055" s="1" t="s">
        <v>3053</v>
      </c>
      <c r="C3055" s="1" t="s">
        <v>7162</v>
      </c>
      <c r="D3055">
        <v>10000</v>
      </c>
      <c r="E305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s="9">
        <f t="shared" si="188"/>
        <v>41914.165972222225</v>
      </c>
      <c r="L3055" s="9">
        <f t="shared" si="189"/>
        <v>41862.761724537035</v>
      </c>
      <c r="M3055" t="b">
        <v>0</v>
      </c>
      <c r="N3055">
        <v>3</v>
      </c>
      <c r="O3055" t="b">
        <v>0</v>
      </c>
      <c r="P3055" t="s">
        <v>8302</v>
      </c>
      <c r="Q3055" t="s">
        <v>8316</v>
      </c>
      <c r="R3055" t="s">
        <v>8356</v>
      </c>
      <c r="S3055" s="5">
        <f t="shared" si="190"/>
        <v>0.4</v>
      </c>
      <c r="T3055" s="4">
        <f t="shared" si="191"/>
        <v>13.333333333333334</v>
      </c>
    </row>
    <row r="3056" spans="1:20" ht="60" x14ac:dyDescent="0.25">
      <c r="A3056" s="3">
        <v>3054</v>
      </c>
      <c r="B3056" s="1" t="s">
        <v>3054</v>
      </c>
      <c r="C3056" s="1" t="s">
        <v>7163</v>
      </c>
      <c r="D3056">
        <v>300</v>
      </c>
      <c r="E305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s="9">
        <f t="shared" si="188"/>
        <v>42065.044444444444</v>
      </c>
      <c r="L3056" s="9">
        <f t="shared" si="189"/>
        <v>42027.832800925928</v>
      </c>
      <c r="M3056" t="b">
        <v>0</v>
      </c>
      <c r="N3056">
        <v>0</v>
      </c>
      <c r="O3056" t="b">
        <v>0</v>
      </c>
      <c r="P3056" t="s">
        <v>8302</v>
      </c>
      <c r="Q3056" t="s">
        <v>8316</v>
      </c>
      <c r="R3056" t="s">
        <v>8356</v>
      </c>
      <c r="S3056" s="5">
        <f t="shared" si="190"/>
        <v>0</v>
      </c>
      <c r="T3056" s="4" t="e">
        <f t="shared" si="191"/>
        <v>#DIV/0!</v>
      </c>
    </row>
    <row r="3057" spans="1:20" ht="60" x14ac:dyDescent="0.25">
      <c r="A3057" s="3">
        <v>3055</v>
      </c>
      <c r="B3057" s="1" t="s">
        <v>3055</v>
      </c>
      <c r="C3057" s="1" t="s">
        <v>7164</v>
      </c>
      <c r="D3057">
        <v>20000</v>
      </c>
      <c r="E305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s="9">
        <f t="shared" si="188"/>
        <v>42013.95821759259</v>
      </c>
      <c r="L3057" s="9">
        <f t="shared" si="189"/>
        <v>41953.95821759259</v>
      </c>
      <c r="M3057" t="b">
        <v>0</v>
      </c>
      <c r="N3057">
        <v>1</v>
      </c>
      <c r="O3057" t="b">
        <v>0</v>
      </c>
      <c r="P3057" t="s">
        <v>8302</v>
      </c>
      <c r="Q3057" t="s">
        <v>8316</v>
      </c>
      <c r="R3057" t="s">
        <v>8356</v>
      </c>
      <c r="S3057" s="5">
        <f t="shared" si="190"/>
        <v>5.0000000000000001E-3</v>
      </c>
      <c r="T3057" s="4">
        <f t="shared" si="191"/>
        <v>1</v>
      </c>
    </row>
    <row r="3058" spans="1:20" ht="60" x14ac:dyDescent="0.25">
      <c r="A3058" s="3">
        <v>3056</v>
      </c>
      <c r="B3058" s="1" t="s">
        <v>3056</v>
      </c>
      <c r="C3058" s="1" t="s">
        <v>7165</v>
      </c>
      <c r="D3058">
        <v>25000</v>
      </c>
      <c r="E305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s="9">
        <f t="shared" si="188"/>
        <v>41911.636388888888</v>
      </c>
      <c r="L3058" s="9">
        <f t="shared" si="189"/>
        <v>41851.636388888888</v>
      </c>
      <c r="M3058" t="b">
        <v>0</v>
      </c>
      <c r="N3058">
        <v>0</v>
      </c>
      <c r="O3058" t="b">
        <v>0</v>
      </c>
      <c r="P3058" t="s">
        <v>8302</v>
      </c>
      <c r="Q3058" t="s">
        <v>8316</v>
      </c>
      <c r="R3058" t="s">
        <v>8356</v>
      </c>
      <c r="S3058" s="5">
        <f t="shared" si="190"/>
        <v>0</v>
      </c>
      <c r="T3058" s="4" t="e">
        <f t="shared" si="191"/>
        <v>#DIV/0!</v>
      </c>
    </row>
    <row r="3059" spans="1:20" ht="45" x14ac:dyDescent="0.25">
      <c r="A3059" s="3">
        <v>3057</v>
      </c>
      <c r="B3059" s="1" t="s">
        <v>3057</v>
      </c>
      <c r="C3059" s="1" t="s">
        <v>7166</v>
      </c>
      <c r="D3059">
        <v>50000</v>
      </c>
      <c r="E3059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s="9">
        <f t="shared" si="188"/>
        <v>42463.608923611115</v>
      </c>
      <c r="L3059" s="9">
        <f t="shared" si="189"/>
        <v>42433.650590277779</v>
      </c>
      <c r="M3059" t="b">
        <v>0</v>
      </c>
      <c r="N3059">
        <v>0</v>
      </c>
      <c r="O3059" t="b">
        <v>0</v>
      </c>
      <c r="P3059" t="s">
        <v>8302</v>
      </c>
      <c r="Q3059" t="s">
        <v>8316</v>
      </c>
      <c r="R3059" t="s">
        <v>8356</v>
      </c>
      <c r="S3059" s="5">
        <f t="shared" si="190"/>
        <v>0</v>
      </c>
      <c r="T3059" s="4" t="e">
        <f t="shared" si="191"/>
        <v>#DIV/0!</v>
      </c>
    </row>
    <row r="3060" spans="1:20" ht="60" x14ac:dyDescent="0.25">
      <c r="A3060" s="3">
        <v>3058</v>
      </c>
      <c r="B3060" s="1" t="s">
        <v>3058</v>
      </c>
      <c r="C3060" s="1" t="s">
        <v>7167</v>
      </c>
      <c r="D3060">
        <v>18000</v>
      </c>
      <c r="E3060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s="9">
        <f t="shared" si="188"/>
        <v>42510.374305555553</v>
      </c>
      <c r="L3060" s="9">
        <f t="shared" si="189"/>
        <v>42460.374305555553</v>
      </c>
      <c r="M3060" t="b">
        <v>0</v>
      </c>
      <c r="N3060">
        <v>3</v>
      </c>
      <c r="O3060" t="b">
        <v>0</v>
      </c>
      <c r="P3060" t="s">
        <v>8302</v>
      </c>
      <c r="Q3060" t="s">
        <v>8316</v>
      </c>
      <c r="R3060" t="s">
        <v>8356</v>
      </c>
      <c r="S3060" s="5">
        <f t="shared" si="190"/>
        <v>1.6666666666666666E-2</v>
      </c>
      <c r="T3060" s="4">
        <f t="shared" si="191"/>
        <v>1</v>
      </c>
    </row>
    <row r="3061" spans="1:20" ht="60" x14ac:dyDescent="0.25">
      <c r="A3061" s="3">
        <v>3059</v>
      </c>
      <c r="B3061" s="1" t="s">
        <v>3059</v>
      </c>
      <c r="C3061" s="1" t="s">
        <v>7168</v>
      </c>
      <c r="D3061">
        <v>15000</v>
      </c>
      <c r="E3061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s="9">
        <f t="shared" si="188"/>
        <v>41859.935717592591</v>
      </c>
      <c r="L3061" s="9">
        <f t="shared" si="189"/>
        <v>41829.935717592591</v>
      </c>
      <c r="M3061" t="b">
        <v>0</v>
      </c>
      <c r="N3061">
        <v>11</v>
      </c>
      <c r="O3061" t="b">
        <v>0</v>
      </c>
      <c r="P3061" t="s">
        <v>8302</v>
      </c>
      <c r="Q3061" t="s">
        <v>8316</v>
      </c>
      <c r="R3061" t="s">
        <v>8356</v>
      </c>
      <c r="S3061" s="5">
        <f t="shared" si="190"/>
        <v>3.0066666666666664</v>
      </c>
      <c r="T3061" s="4">
        <f t="shared" si="191"/>
        <v>41</v>
      </c>
    </row>
    <row r="3062" spans="1:20" ht="45" x14ac:dyDescent="0.25">
      <c r="A3062" s="3">
        <v>3060</v>
      </c>
      <c r="B3062" s="1" t="s">
        <v>3060</v>
      </c>
      <c r="C3062" s="1" t="s">
        <v>7169</v>
      </c>
      <c r="D3062">
        <v>220000</v>
      </c>
      <c r="E3062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s="9">
        <f t="shared" si="188"/>
        <v>42275.274699074071</v>
      </c>
      <c r="L3062" s="9">
        <f t="shared" si="189"/>
        <v>42245.274699074071</v>
      </c>
      <c r="M3062" t="b">
        <v>0</v>
      </c>
      <c r="N3062">
        <v>6</v>
      </c>
      <c r="O3062" t="b">
        <v>0</v>
      </c>
      <c r="P3062" t="s">
        <v>8302</v>
      </c>
      <c r="Q3062" t="s">
        <v>8316</v>
      </c>
      <c r="R3062" t="s">
        <v>8356</v>
      </c>
      <c r="S3062" s="5">
        <f t="shared" si="190"/>
        <v>0.15227272727272728</v>
      </c>
      <c r="T3062" s="4">
        <f t="shared" si="191"/>
        <v>55.833333333333336</v>
      </c>
    </row>
    <row r="3063" spans="1:20" ht="15.75" x14ac:dyDescent="0.25">
      <c r="A3063" s="3">
        <v>3061</v>
      </c>
      <c r="B3063" s="1" t="s">
        <v>3061</v>
      </c>
      <c r="C3063" s="1" t="s">
        <v>7170</v>
      </c>
      <c r="D3063">
        <v>1000000</v>
      </c>
      <c r="E3063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s="9">
        <f t="shared" si="188"/>
        <v>41864.784120370372</v>
      </c>
      <c r="L3063" s="9">
        <f t="shared" si="189"/>
        <v>41834.784120370372</v>
      </c>
      <c r="M3063" t="b">
        <v>0</v>
      </c>
      <c r="N3063">
        <v>0</v>
      </c>
      <c r="O3063" t="b">
        <v>0</v>
      </c>
      <c r="P3063" t="s">
        <v>8302</v>
      </c>
      <c r="Q3063" t="s">
        <v>8316</v>
      </c>
      <c r="R3063" t="s">
        <v>8356</v>
      </c>
      <c r="S3063" s="5">
        <f t="shared" si="190"/>
        <v>0</v>
      </c>
      <c r="T3063" s="4" t="e">
        <f t="shared" si="191"/>
        <v>#DIV/0!</v>
      </c>
    </row>
    <row r="3064" spans="1:20" ht="60" x14ac:dyDescent="0.25">
      <c r="A3064" s="3">
        <v>3062</v>
      </c>
      <c r="B3064" s="1" t="s">
        <v>3062</v>
      </c>
      <c r="C3064" s="1" t="s">
        <v>7171</v>
      </c>
      <c r="D3064">
        <v>10000</v>
      </c>
      <c r="E306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s="9">
        <f t="shared" si="188"/>
        <v>42277.75</v>
      </c>
      <c r="L3064" s="9">
        <f t="shared" si="189"/>
        <v>42248.535787037035</v>
      </c>
      <c r="M3064" t="b">
        <v>0</v>
      </c>
      <c r="N3064">
        <v>67</v>
      </c>
      <c r="O3064" t="b">
        <v>0</v>
      </c>
      <c r="P3064" t="s">
        <v>8302</v>
      </c>
      <c r="Q3064" t="s">
        <v>8316</v>
      </c>
      <c r="R3064" t="s">
        <v>8356</v>
      </c>
      <c r="S3064" s="5">
        <f t="shared" si="190"/>
        <v>66.84</v>
      </c>
      <c r="T3064" s="4">
        <f t="shared" si="191"/>
        <v>99.761194029850742</v>
      </c>
    </row>
    <row r="3065" spans="1:20" ht="45" x14ac:dyDescent="0.25">
      <c r="A3065" s="3">
        <v>3063</v>
      </c>
      <c r="B3065" s="1" t="s">
        <v>3063</v>
      </c>
      <c r="C3065" s="1" t="s">
        <v>7172</v>
      </c>
      <c r="D3065">
        <v>3000</v>
      </c>
      <c r="E306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s="9">
        <f t="shared" si="188"/>
        <v>42665.922893518517</v>
      </c>
      <c r="L3065" s="9">
        <f t="shared" si="189"/>
        <v>42630.922893518517</v>
      </c>
      <c r="M3065" t="b">
        <v>0</v>
      </c>
      <c r="N3065">
        <v>23</v>
      </c>
      <c r="O3065" t="b">
        <v>0</v>
      </c>
      <c r="P3065" t="s">
        <v>8302</v>
      </c>
      <c r="Q3065" t="s">
        <v>8316</v>
      </c>
      <c r="R3065" t="s">
        <v>8356</v>
      </c>
      <c r="S3065" s="5">
        <f t="shared" si="190"/>
        <v>19.566666666666666</v>
      </c>
      <c r="T3065" s="4">
        <f t="shared" si="191"/>
        <v>25.521739130434781</v>
      </c>
    </row>
    <row r="3066" spans="1:20" ht="30" x14ac:dyDescent="0.25">
      <c r="A3066" s="3">
        <v>3064</v>
      </c>
      <c r="B3066" s="1" t="s">
        <v>3064</v>
      </c>
      <c r="C3066" s="1" t="s">
        <v>7173</v>
      </c>
      <c r="D3066">
        <v>75000</v>
      </c>
      <c r="E306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s="9">
        <f t="shared" si="188"/>
        <v>42330.290972222225</v>
      </c>
      <c r="L3066" s="9">
        <f t="shared" si="189"/>
        <v>42299.130162037036</v>
      </c>
      <c r="M3066" t="b">
        <v>0</v>
      </c>
      <c r="N3066">
        <v>72</v>
      </c>
      <c r="O3066" t="b">
        <v>0</v>
      </c>
      <c r="P3066" t="s">
        <v>8302</v>
      </c>
      <c r="Q3066" t="s">
        <v>8316</v>
      </c>
      <c r="R3066" t="s">
        <v>8356</v>
      </c>
      <c r="S3066" s="5">
        <f t="shared" si="190"/>
        <v>11.294666666666666</v>
      </c>
      <c r="T3066" s="4">
        <f t="shared" si="191"/>
        <v>117.65277777777777</v>
      </c>
    </row>
    <row r="3067" spans="1:20" ht="60" x14ac:dyDescent="0.25">
      <c r="A3067" s="3">
        <v>3065</v>
      </c>
      <c r="B3067" s="1" t="s">
        <v>3065</v>
      </c>
      <c r="C3067" s="1" t="s">
        <v>7174</v>
      </c>
      <c r="D3067">
        <v>25000</v>
      </c>
      <c r="E306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s="9">
        <f t="shared" si="188"/>
        <v>41850.055231481485</v>
      </c>
      <c r="L3067" s="9">
        <f t="shared" si="189"/>
        <v>41825.055231481485</v>
      </c>
      <c r="M3067" t="b">
        <v>0</v>
      </c>
      <c r="N3067">
        <v>2</v>
      </c>
      <c r="O3067" t="b">
        <v>0</v>
      </c>
      <c r="P3067" t="s">
        <v>8302</v>
      </c>
      <c r="Q3067" t="s">
        <v>8316</v>
      </c>
      <c r="R3067" t="s">
        <v>8356</v>
      </c>
      <c r="S3067" s="5">
        <f t="shared" si="190"/>
        <v>0.04</v>
      </c>
      <c r="T3067" s="4">
        <f t="shared" si="191"/>
        <v>5</v>
      </c>
    </row>
    <row r="3068" spans="1:20" ht="45" x14ac:dyDescent="0.25">
      <c r="A3068" s="3">
        <v>3066</v>
      </c>
      <c r="B3068" s="1" t="s">
        <v>3066</v>
      </c>
      <c r="C3068" s="1" t="s">
        <v>7175</v>
      </c>
      <c r="D3068">
        <v>350000</v>
      </c>
      <c r="E306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s="9">
        <f t="shared" si="188"/>
        <v>42561.228437500002</v>
      </c>
      <c r="L3068" s="9">
        <f t="shared" si="189"/>
        <v>42531.228437500002</v>
      </c>
      <c r="M3068" t="b">
        <v>0</v>
      </c>
      <c r="N3068">
        <v>15</v>
      </c>
      <c r="O3068" t="b">
        <v>0</v>
      </c>
      <c r="P3068" t="s">
        <v>8302</v>
      </c>
      <c r="Q3068" t="s">
        <v>8316</v>
      </c>
      <c r="R3068" t="s">
        <v>8356</v>
      </c>
      <c r="S3068" s="5">
        <f t="shared" si="190"/>
        <v>11.985714285714286</v>
      </c>
      <c r="T3068" s="4">
        <f t="shared" si="191"/>
        <v>2796.6666666666665</v>
      </c>
    </row>
    <row r="3069" spans="1:20" ht="60" x14ac:dyDescent="0.25">
      <c r="A3069" s="3">
        <v>3067</v>
      </c>
      <c r="B3069" s="1" t="s">
        <v>3067</v>
      </c>
      <c r="C3069" s="1" t="s">
        <v>7176</v>
      </c>
      <c r="D3069">
        <v>8000</v>
      </c>
      <c r="E3069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s="9">
        <f t="shared" si="188"/>
        <v>42256.938414351855</v>
      </c>
      <c r="L3069" s="9">
        <f t="shared" si="189"/>
        <v>42226.938414351855</v>
      </c>
      <c r="M3069" t="b">
        <v>0</v>
      </c>
      <c r="N3069">
        <v>1</v>
      </c>
      <c r="O3069" t="b">
        <v>0</v>
      </c>
      <c r="P3069" t="s">
        <v>8302</v>
      </c>
      <c r="Q3069" t="s">
        <v>8316</v>
      </c>
      <c r="R3069" t="s">
        <v>8356</v>
      </c>
      <c r="S3069" s="5">
        <f t="shared" si="190"/>
        <v>2.5</v>
      </c>
      <c r="T3069" s="4">
        <f t="shared" si="191"/>
        <v>200</v>
      </c>
    </row>
    <row r="3070" spans="1:20" ht="60" x14ac:dyDescent="0.25">
      <c r="A3070" s="3">
        <v>3068</v>
      </c>
      <c r="B3070" s="1" t="s">
        <v>3068</v>
      </c>
      <c r="C3070" s="1" t="s">
        <v>7177</v>
      </c>
      <c r="D3070">
        <v>250000</v>
      </c>
      <c r="E3070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s="9">
        <f t="shared" si="188"/>
        <v>42293.691574074073</v>
      </c>
      <c r="L3070" s="9">
        <f t="shared" si="189"/>
        <v>42263.691574074073</v>
      </c>
      <c r="M3070" t="b">
        <v>0</v>
      </c>
      <c r="N3070">
        <v>2</v>
      </c>
      <c r="O3070" t="b">
        <v>0</v>
      </c>
      <c r="P3070" t="s">
        <v>8302</v>
      </c>
      <c r="Q3070" t="s">
        <v>8316</v>
      </c>
      <c r="R3070" t="s">
        <v>8356</v>
      </c>
      <c r="S3070" s="5">
        <f t="shared" si="190"/>
        <v>6.9999999999999993E-2</v>
      </c>
      <c r="T3070" s="4">
        <f t="shared" si="191"/>
        <v>87.5</v>
      </c>
    </row>
    <row r="3071" spans="1:20" ht="60" x14ac:dyDescent="0.25">
      <c r="A3071" s="3">
        <v>3069</v>
      </c>
      <c r="B3071" s="1" t="s">
        <v>3069</v>
      </c>
      <c r="C3071" s="1" t="s">
        <v>7178</v>
      </c>
      <c r="D3071">
        <v>1000</v>
      </c>
      <c r="E3071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s="9">
        <f t="shared" si="188"/>
        <v>41987.833726851852</v>
      </c>
      <c r="L3071" s="9">
        <f t="shared" si="189"/>
        <v>41957.833726851852</v>
      </c>
      <c r="M3071" t="b">
        <v>0</v>
      </c>
      <c r="N3071">
        <v>7</v>
      </c>
      <c r="O3071" t="b">
        <v>0</v>
      </c>
      <c r="P3071" t="s">
        <v>8302</v>
      </c>
      <c r="Q3071" t="s">
        <v>8316</v>
      </c>
      <c r="R3071" t="s">
        <v>8356</v>
      </c>
      <c r="S3071" s="5">
        <f t="shared" si="190"/>
        <v>14.099999999999998</v>
      </c>
      <c r="T3071" s="4">
        <f t="shared" si="191"/>
        <v>20.142857142857142</v>
      </c>
    </row>
    <row r="3072" spans="1:20" ht="45" x14ac:dyDescent="0.25">
      <c r="A3072" s="3">
        <v>3070</v>
      </c>
      <c r="B3072" s="1" t="s">
        <v>3070</v>
      </c>
      <c r="C3072" s="1" t="s">
        <v>7179</v>
      </c>
      <c r="D3072">
        <v>10000</v>
      </c>
      <c r="E3072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s="9">
        <f t="shared" si="188"/>
        <v>42711.733437499999</v>
      </c>
      <c r="L3072" s="9">
        <f t="shared" si="189"/>
        <v>42690.733437499999</v>
      </c>
      <c r="M3072" t="b">
        <v>0</v>
      </c>
      <c r="N3072">
        <v>16</v>
      </c>
      <c r="O3072" t="b">
        <v>0</v>
      </c>
      <c r="P3072" t="s">
        <v>8302</v>
      </c>
      <c r="Q3072" t="s">
        <v>8316</v>
      </c>
      <c r="R3072" t="s">
        <v>8356</v>
      </c>
      <c r="S3072" s="5">
        <f t="shared" si="190"/>
        <v>3.34</v>
      </c>
      <c r="T3072" s="4">
        <f t="shared" si="191"/>
        <v>20.875</v>
      </c>
    </row>
    <row r="3073" spans="1:20" ht="45" x14ac:dyDescent="0.25">
      <c r="A3073" s="3">
        <v>3071</v>
      </c>
      <c r="B3073" s="1" t="s">
        <v>3071</v>
      </c>
      <c r="C3073" s="1" t="s">
        <v>7180</v>
      </c>
      <c r="D3073">
        <v>12000</v>
      </c>
      <c r="E3073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s="9">
        <f t="shared" si="188"/>
        <v>42115.249305555553</v>
      </c>
      <c r="L3073" s="9">
        <f t="shared" si="189"/>
        <v>42097.732418981483</v>
      </c>
      <c r="M3073" t="b">
        <v>0</v>
      </c>
      <c r="N3073">
        <v>117</v>
      </c>
      <c r="O3073" t="b">
        <v>0</v>
      </c>
      <c r="P3073" t="s">
        <v>8302</v>
      </c>
      <c r="Q3073" t="s">
        <v>8316</v>
      </c>
      <c r="R3073" t="s">
        <v>8356</v>
      </c>
      <c r="S3073" s="5">
        <f t="shared" si="190"/>
        <v>59.774999999999999</v>
      </c>
      <c r="T3073" s="4">
        <f t="shared" si="191"/>
        <v>61.307692307692307</v>
      </c>
    </row>
    <row r="3074" spans="1:20" ht="60" x14ac:dyDescent="0.25">
      <c r="A3074" s="3">
        <v>3072</v>
      </c>
      <c r="B3074" s="1" t="s">
        <v>3072</v>
      </c>
      <c r="C3074" s="1" t="s">
        <v>7181</v>
      </c>
      <c r="D3074">
        <v>12000</v>
      </c>
      <c r="E307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s="9">
        <f t="shared" si="188"/>
        <v>42673.073611111111</v>
      </c>
      <c r="L3074" s="9">
        <f t="shared" si="189"/>
        <v>42658.690532407403</v>
      </c>
      <c r="M3074" t="b">
        <v>0</v>
      </c>
      <c r="N3074">
        <v>2</v>
      </c>
      <c r="O3074" t="b">
        <v>0</v>
      </c>
      <c r="P3074" t="s">
        <v>8302</v>
      </c>
      <c r="Q3074" t="s">
        <v>8316</v>
      </c>
      <c r="R3074" t="s">
        <v>8356</v>
      </c>
      <c r="S3074" s="5">
        <f t="shared" si="190"/>
        <v>1.6666666666666666E-2</v>
      </c>
      <c r="T3074" s="4">
        <f t="shared" si="191"/>
        <v>1</v>
      </c>
    </row>
    <row r="3075" spans="1:20" ht="45" x14ac:dyDescent="0.25">
      <c r="A3075" s="3">
        <v>3073</v>
      </c>
      <c r="B3075" s="1" t="s">
        <v>3073</v>
      </c>
      <c r="C3075" s="1" t="s">
        <v>7182</v>
      </c>
      <c r="D3075">
        <v>2800000</v>
      </c>
      <c r="E307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s="9">
        <f t="shared" ref="K3075:K3138" si="192">(((I3075/60)/60)/24)+DATE(1970,1,1)</f>
        <v>42169.804861111115</v>
      </c>
      <c r="L3075" s="9">
        <f t="shared" ref="L3075:L3138" si="193">(((J3075/60)/60)/24)+DATE(1970,1,1)</f>
        <v>42111.684027777781</v>
      </c>
      <c r="M3075" t="b">
        <v>0</v>
      </c>
      <c r="N3075">
        <v>7</v>
      </c>
      <c r="O3075" t="b">
        <v>0</v>
      </c>
      <c r="P3075" t="s">
        <v>8302</v>
      </c>
      <c r="Q3075" t="s">
        <v>8316</v>
      </c>
      <c r="R3075" t="s">
        <v>8356</v>
      </c>
      <c r="S3075" s="5">
        <f t="shared" ref="S3075:S3138" si="194">+(E3075/D3075)*100</f>
        <v>2.3035714285714284E-2</v>
      </c>
      <c r="T3075" s="4">
        <f t="shared" ref="T3075:T3138" si="195">+E3075/N3075</f>
        <v>92.142857142857139</v>
      </c>
    </row>
    <row r="3076" spans="1:20" ht="75" x14ac:dyDescent="0.25">
      <c r="A3076" s="3">
        <v>3074</v>
      </c>
      <c r="B3076" s="1" t="s">
        <v>3074</v>
      </c>
      <c r="C3076" s="1" t="s">
        <v>7183</v>
      </c>
      <c r="D3076">
        <v>25000</v>
      </c>
      <c r="E307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s="9">
        <f t="shared" si="192"/>
        <v>42439.571284722217</v>
      </c>
      <c r="L3076" s="9">
        <f t="shared" si="193"/>
        <v>42409.571284722217</v>
      </c>
      <c r="M3076" t="b">
        <v>0</v>
      </c>
      <c r="N3076">
        <v>3</v>
      </c>
      <c r="O3076" t="b">
        <v>0</v>
      </c>
      <c r="P3076" t="s">
        <v>8302</v>
      </c>
      <c r="Q3076" t="s">
        <v>8316</v>
      </c>
      <c r="R3076" t="s">
        <v>8356</v>
      </c>
      <c r="S3076" s="5">
        <f t="shared" si="194"/>
        <v>8.8000000000000009E-2</v>
      </c>
      <c r="T3076" s="4">
        <f t="shared" si="195"/>
        <v>7.333333333333333</v>
      </c>
    </row>
    <row r="3077" spans="1:20" ht="45" x14ac:dyDescent="0.25">
      <c r="A3077" s="3">
        <v>3075</v>
      </c>
      <c r="B3077" s="1" t="s">
        <v>3075</v>
      </c>
      <c r="C3077" s="1" t="s">
        <v>7184</v>
      </c>
      <c r="D3077">
        <v>15000</v>
      </c>
      <c r="E307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s="9">
        <f t="shared" si="192"/>
        <v>42601.102314814809</v>
      </c>
      <c r="L3077" s="9">
        <f t="shared" si="193"/>
        <v>42551.102314814809</v>
      </c>
      <c r="M3077" t="b">
        <v>0</v>
      </c>
      <c r="N3077">
        <v>20</v>
      </c>
      <c r="O3077" t="b">
        <v>0</v>
      </c>
      <c r="P3077" t="s">
        <v>8302</v>
      </c>
      <c r="Q3077" t="s">
        <v>8316</v>
      </c>
      <c r="R3077" t="s">
        <v>8356</v>
      </c>
      <c r="S3077" s="5">
        <f t="shared" si="194"/>
        <v>8.64</v>
      </c>
      <c r="T3077" s="4">
        <f t="shared" si="195"/>
        <v>64.8</v>
      </c>
    </row>
    <row r="3078" spans="1:20" ht="30" x14ac:dyDescent="0.25">
      <c r="A3078" s="3">
        <v>3076</v>
      </c>
      <c r="B3078" s="1" t="s">
        <v>3076</v>
      </c>
      <c r="C3078" s="1" t="s">
        <v>7185</v>
      </c>
      <c r="D3078">
        <v>10000</v>
      </c>
      <c r="E307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s="9">
        <f t="shared" si="192"/>
        <v>42286.651886574073</v>
      </c>
      <c r="L3078" s="9">
        <f t="shared" si="193"/>
        <v>42226.651886574073</v>
      </c>
      <c r="M3078" t="b">
        <v>0</v>
      </c>
      <c r="N3078">
        <v>50</v>
      </c>
      <c r="O3078" t="b">
        <v>0</v>
      </c>
      <c r="P3078" t="s">
        <v>8302</v>
      </c>
      <c r="Q3078" t="s">
        <v>8316</v>
      </c>
      <c r="R3078" t="s">
        <v>8356</v>
      </c>
      <c r="S3078" s="5">
        <f t="shared" si="194"/>
        <v>15.06</v>
      </c>
      <c r="T3078" s="4">
        <f t="shared" si="195"/>
        <v>30.12</v>
      </c>
    </row>
    <row r="3079" spans="1:20" ht="60" x14ac:dyDescent="0.25">
      <c r="A3079" s="3">
        <v>3077</v>
      </c>
      <c r="B3079" s="1" t="s">
        <v>3077</v>
      </c>
      <c r="C3079" s="1" t="s">
        <v>7186</v>
      </c>
      <c r="D3079">
        <v>22000</v>
      </c>
      <c r="E3079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s="9">
        <f t="shared" si="192"/>
        <v>42796.956921296296</v>
      </c>
      <c r="L3079" s="9">
        <f t="shared" si="193"/>
        <v>42766.956921296296</v>
      </c>
      <c r="M3079" t="b">
        <v>0</v>
      </c>
      <c r="N3079">
        <v>2</v>
      </c>
      <c r="O3079" t="b">
        <v>0</v>
      </c>
      <c r="P3079" t="s">
        <v>8302</v>
      </c>
      <c r="Q3079" t="s">
        <v>8316</v>
      </c>
      <c r="R3079" t="s">
        <v>8356</v>
      </c>
      <c r="S3079" s="5">
        <f t="shared" si="194"/>
        <v>0.47727272727272729</v>
      </c>
      <c r="T3079" s="4">
        <f t="shared" si="195"/>
        <v>52.5</v>
      </c>
    </row>
    <row r="3080" spans="1:20" ht="60" x14ac:dyDescent="0.25">
      <c r="A3080" s="3">
        <v>3078</v>
      </c>
      <c r="B3080" s="1" t="s">
        <v>3078</v>
      </c>
      <c r="C3080" s="1" t="s">
        <v>7187</v>
      </c>
      <c r="D3080">
        <v>60000</v>
      </c>
      <c r="E3080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s="9">
        <f t="shared" si="192"/>
        <v>42061.138831018514</v>
      </c>
      <c r="L3080" s="9">
        <f t="shared" si="193"/>
        <v>42031.138831018514</v>
      </c>
      <c r="M3080" t="b">
        <v>0</v>
      </c>
      <c r="N3080">
        <v>3</v>
      </c>
      <c r="O3080" t="b">
        <v>0</v>
      </c>
      <c r="P3080" t="s">
        <v>8302</v>
      </c>
      <c r="Q3080" t="s">
        <v>8316</v>
      </c>
      <c r="R3080" t="s">
        <v>8356</v>
      </c>
      <c r="S3080" s="5">
        <f t="shared" si="194"/>
        <v>0.11833333333333333</v>
      </c>
      <c r="T3080" s="4">
        <f t="shared" si="195"/>
        <v>23.666666666666668</v>
      </c>
    </row>
    <row r="3081" spans="1:20" ht="45" x14ac:dyDescent="0.25">
      <c r="A3081" s="3">
        <v>3079</v>
      </c>
      <c r="B3081" s="1" t="s">
        <v>3079</v>
      </c>
      <c r="C3081" s="1" t="s">
        <v>7188</v>
      </c>
      <c r="D3081">
        <v>1333666</v>
      </c>
      <c r="E3081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s="9">
        <f t="shared" si="192"/>
        <v>42085.671701388885</v>
      </c>
      <c r="L3081" s="9">
        <f t="shared" si="193"/>
        <v>42055.713368055556</v>
      </c>
      <c r="M3081" t="b">
        <v>0</v>
      </c>
      <c r="N3081">
        <v>27</v>
      </c>
      <c r="O3081" t="b">
        <v>0</v>
      </c>
      <c r="P3081" t="s">
        <v>8302</v>
      </c>
      <c r="Q3081" t="s">
        <v>8316</v>
      </c>
      <c r="R3081" t="s">
        <v>8356</v>
      </c>
      <c r="S3081" s="5">
        <f t="shared" si="194"/>
        <v>0.8417399858735245</v>
      </c>
      <c r="T3081" s="4">
        <f t="shared" si="195"/>
        <v>415.77777777777777</v>
      </c>
    </row>
    <row r="3082" spans="1:20" ht="60" x14ac:dyDescent="0.25">
      <c r="A3082" s="3">
        <v>3080</v>
      </c>
      <c r="B3082" s="1" t="s">
        <v>3080</v>
      </c>
      <c r="C3082" s="1" t="s">
        <v>7189</v>
      </c>
      <c r="D3082">
        <v>2000000</v>
      </c>
      <c r="E3082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s="9">
        <f t="shared" si="192"/>
        <v>42000.0699537037</v>
      </c>
      <c r="L3082" s="9">
        <f t="shared" si="193"/>
        <v>41940.028287037036</v>
      </c>
      <c r="M3082" t="b">
        <v>0</v>
      </c>
      <c r="N3082">
        <v>7</v>
      </c>
      <c r="O3082" t="b">
        <v>0</v>
      </c>
      <c r="P3082" t="s">
        <v>8302</v>
      </c>
      <c r="Q3082" t="s">
        <v>8316</v>
      </c>
      <c r="R3082" t="s">
        <v>8356</v>
      </c>
      <c r="S3082" s="5">
        <f t="shared" si="194"/>
        <v>1.8799999999999997E-2</v>
      </c>
      <c r="T3082" s="4">
        <f t="shared" si="195"/>
        <v>53.714285714285715</v>
      </c>
    </row>
    <row r="3083" spans="1:20" ht="60" x14ac:dyDescent="0.25">
      <c r="A3083" s="3">
        <v>3081</v>
      </c>
      <c r="B3083" s="1" t="s">
        <v>3081</v>
      </c>
      <c r="C3083" s="1" t="s">
        <v>7190</v>
      </c>
      <c r="D3083">
        <v>1000000</v>
      </c>
      <c r="E3083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s="9">
        <f t="shared" si="192"/>
        <v>42267.181608796294</v>
      </c>
      <c r="L3083" s="9">
        <f t="shared" si="193"/>
        <v>42237.181608796294</v>
      </c>
      <c r="M3083" t="b">
        <v>0</v>
      </c>
      <c r="N3083">
        <v>5</v>
      </c>
      <c r="O3083" t="b">
        <v>0</v>
      </c>
      <c r="P3083" t="s">
        <v>8302</v>
      </c>
      <c r="Q3083" t="s">
        <v>8316</v>
      </c>
      <c r="R3083" t="s">
        <v>8356</v>
      </c>
      <c r="S3083" s="5">
        <f t="shared" si="194"/>
        <v>0.21029999999999999</v>
      </c>
      <c r="T3083" s="4">
        <f t="shared" si="195"/>
        <v>420.6</v>
      </c>
    </row>
    <row r="3084" spans="1:20" ht="60" x14ac:dyDescent="0.25">
      <c r="A3084" s="3">
        <v>3082</v>
      </c>
      <c r="B3084" s="1" t="s">
        <v>3082</v>
      </c>
      <c r="C3084" s="1" t="s">
        <v>7191</v>
      </c>
      <c r="D3084">
        <v>9000</v>
      </c>
      <c r="E308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s="9">
        <f t="shared" si="192"/>
        <v>42323.96465277778</v>
      </c>
      <c r="L3084" s="9">
        <f t="shared" si="193"/>
        <v>42293.922986111109</v>
      </c>
      <c r="M3084" t="b">
        <v>0</v>
      </c>
      <c r="N3084">
        <v>0</v>
      </c>
      <c r="O3084" t="b">
        <v>0</v>
      </c>
      <c r="P3084" t="s">
        <v>8302</v>
      </c>
      <c r="Q3084" t="s">
        <v>8316</v>
      </c>
      <c r="R3084" t="s">
        <v>8356</v>
      </c>
      <c r="S3084" s="5">
        <f t="shared" si="194"/>
        <v>0</v>
      </c>
      <c r="T3084" s="4" t="e">
        <f t="shared" si="195"/>
        <v>#DIV/0!</v>
      </c>
    </row>
    <row r="3085" spans="1:20" ht="75" x14ac:dyDescent="0.25">
      <c r="A3085" s="3">
        <v>3083</v>
      </c>
      <c r="B3085" s="1" t="s">
        <v>3083</v>
      </c>
      <c r="C3085" s="1" t="s">
        <v>7192</v>
      </c>
      <c r="D3085">
        <v>20000</v>
      </c>
      <c r="E308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s="9">
        <f t="shared" si="192"/>
        <v>41883.208333333336</v>
      </c>
      <c r="L3085" s="9">
        <f t="shared" si="193"/>
        <v>41853.563402777778</v>
      </c>
      <c r="M3085" t="b">
        <v>0</v>
      </c>
      <c r="N3085">
        <v>3</v>
      </c>
      <c r="O3085" t="b">
        <v>0</v>
      </c>
      <c r="P3085" t="s">
        <v>8302</v>
      </c>
      <c r="Q3085" t="s">
        <v>8316</v>
      </c>
      <c r="R3085" t="s">
        <v>8356</v>
      </c>
      <c r="S3085" s="5">
        <f t="shared" si="194"/>
        <v>0.27999999999999997</v>
      </c>
      <c r="T3085" s="4">
        <f t="shared" si="195"/>
        <v>18.666666666666668</v>
      </c>
    </row>
    <row r="3086" spans="1:20" ht="60" x14ac:dyDescent="0.25">
      <c r="A3086" s="3">
        <v>3084</v>
      </c>
      <c r="B3086" s="1" t="s">
        <v>3084</v>
      </c>
      <c r="C3086" s="1" t="s">
        <v>7193</v>
      </c>
      <c r="D3086">
        <v>4059</v>
      </c>
      <c r="E308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s="9">
        <f t="shared" si="192"/>
        <v>42129.783333333333</v>
      </c>
      <c r="L3086" s="9">
        <f t="shared" si="193"/>
        <v>42100.723738425921</v>
      </c>
      <c r="M3086" t="b">
        <v>0</v>
      </c>
      <c r="N3086">
        <v>6</v>
      </c>
      <c r="O3086" t="b">
        <v>0</v>
      </c>
      <c r="P3086" t="s">
        <v>8302</v>
      </c>
      <c r="Q3086" t="s">
        <v>8316</v>
      </c>
      <c r="R3086" t="s">
        <v>8356</v>
      </c>
      <c r="S3086" s="5">
        <f t="shared" si="194"/>
        <v>11.57920670115792</v>
      </c>
      <c r="T3086" s="4">
        <f t="shared" si="195"/>
        <v>78.333333333333329</v>
      </c>
    </row>
    <row r="3087" spans="1:20" ht="60" x14ac:dyDescent="0.25">
      <c r="A3087" s="3">
        <v>3085</v>
      </c>
      <c r="B3087" s="1" t="s">
        <v>3085</v>
      </c>
      <c r="C3087" s="1" t="s">
        <v>7194</v>
      </c>
      <c r="D3087">
        <v>25000</v>
      </c>
      <c r="E308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s="9">
        <f t="shared" si="192"/>
        <v>42276.883784722217</v>
      </c>
      <c r="L3087" s="9">
        <f t="shared" si="193"/>
        <v>42246.883784722217</v>
      </c>
      <c r="M3087" t="b">
        <v>0</v>
      </c>
      <c r="N3087">
        <v>9</v>
      </c>
      <c r="O3087" t="b">
        <v>0</v>
      </c>
      <c r="P3087" t="s">
        <v>8302</v>
      </c>
      <c r="Q3087" t="s">
        <v>8316</v>
      </c>
      <c r="R3087" t="s">
        <v>8356</v>
      </c>
      <c r="S3087" s="5">
        <f t="shared" si="194"/>
        <v>2.44</v>
      </c>
      <c r="T3087" s="4">
        <f t="shared" si="195"/>
        <v>67.777777777777771</v>
      </c>
    </row>
    <row r="3088" spans="1:20" ht="60" x14ac:dyDescent="0.25">
      <c r="A3088" s="3">
        <v>3086</v>
      </c>
      <c r="B3088" s="1" t="s">
        <v>3086</v>
      </c>
      <c r="C3088" s="1" t="s">
        <v>7195</v>
      </c>
      <c r="D3088">
        <v>20000</v>
      </c>
      <c r="E308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s="9">
        <f t="shared" si="192"/>
        <v>42233.67082175926</v>
      </c>
      <c r="L3088" s="9">
        <f t="shared" si="193"/>
        <v>42173.67082175926</v>
      </c>
      <c r="M3088" t="b">
        <v>0</v>
      </c>
      <c r="N3088">
        <v>3</v>
      </c>
      <c r="O3088" t="b">
        <v>0</v>
      </c>
      <c r="P3088" t="s">
        <v>8302</v>
      </c>
      <c r="Q3088" t="s">
        <v>8316</v>
      </c>
      <c r="R3088" t="s">
        <v>8356</v>
      </c>
      <c r="S3088" s="5">
        <f t="shared" si="194"/>
        <v>0.25</v>
      </c>
      <c r="T3088" s="4">
        <f t="shared" si="195"/>
        <v>16.666666666666668</v>
      </c>
    </row>
    <row r="3089" spans="1:20" ht="60" x14ac:dyDescent="0.25">
      <c r="A3089" s="3">
        <v>3087</v>
      </c>
      <c r="B3089" s="1" t="s">
        <v>3087</v>
      </c>
      <c r="C3089" s="1" t="s">
        <v>7196</v>
      </c>
      <c r="D3089">
        <v>20000</v>
      </c>
      <c r="E3089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s="9">
        <f t="shared" si="192"/>
        <v>42725.192013888889</v>
      </c>
      <c r="L3089" s="9">
        <f t="shared" si="193"/>
        <v>42665.150347222225</v>
      </c>
      <c r="M3089" t="b">
        <v>0</v>
      </c>
      <c r="N3089">
        <v>2</v>
      </c>
      <c r="O3089" t="b">
        <v>0</v>
      </c>
      <c r="P3089" t="s">
        <v>8302</v>
      </c>
      <c r="Q3089" t="s">
        <v>8316</v>
      </c>
      <c r="R3089" t="s">
        <v>8356</v>
      </c>
      <c r="S3089" s="5">
        <f t="shared" si="194"/>
        <v>0.625</v>
      </c>
      <c r="T3089" s="4">
        <f t="shared" si="195"/>
        <v>62.5</v>
      </c>
    </row>
    <row r="3090" spans="1:20" ht="45" x14ac:dyDescent="0.25">
      <c r="A3090" s="3">
        <v>3088</v>
      </c>
      <c r="B3090" s="1" t="s">
        <v>3088</v>
      </c>
      <c r="C3090" s="1" t="s">
        <v>7197</v>
      </c>
      <c r="D3090">
        <v>65000</v>
      </c>
      <c r="E3090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s="9">
        <f t="shared" si="192"/>
        <v>42012.570138888885</v>
      </c>
      <c r="L3090" s="9">
        <f t="shared" si="193"/>
        <v>41981.57230324074</v>
      </c>
      <c r="M3090" t="b">
        <v>0</v>
      </c>
      <c r="N3090">
        <v>3</v>
      </c>
      <c r="O3090" t="b">
        <v>0</v>
      </c>
      <c r="P3090" t="s">
        <v>8302</v>
      </c>
      <c r="Q3090" t="s">
        <v>8316</v>
      </c>
      <c r="R3090" t="s">
        <v>8356</v>
      </c>
      <c r="S3090" s="5">
        <f t="shared" si="194"/>
        <v>0.19384615384615383</v>
      </c>
      <c r="T3090" s="4">
        <f t="shared" si="195"/>
        <v>42</v>
      </c>
    </row>
    <row r="3091" spans="1:20" ht="45" x14ac:dyDescent="0.25">
      <c r="A3091" s="3">
        <v>3089</v>
      </c>
      <c r="B3091" s="1" t="s">
        <v>3089</v>
      </c>
      <c r="C3091" s="1" t="s">
        <v>7198</v>
      </c>
      <c r="D3091">
        <v>25000</v>
      </c>
      <c r="E3091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s="9">
        <f t="shared" si="192"/>
        <v>42560.082638888889</v>
      </c>
      <c r="L3091" s="9">
        <f t="shared" si="193"/>
        <v>42528.542627314819</v>
      </c>
      <c r="M3091" t="b">
        <v>0</v>
      </c>
      <c r="N3091">
        <v>45</v>
      </c>
      <c r="O3091" t="b">
        <v>0</v>
      </c>
      <c r="P3091" t="s">
        <v>8302</v>
      </c>
      <c r="Q3091" t="s">
        <v>8316</v>
      </c>
      <c r="R3091" t="s">
        <v>8356</v>
      </c>
      <c r="S3091" s="5">
        <f t="shared" si="194"/>
        <v>23.416</v>
      </c>
      <c r="T3091" s="4">
        <f t="shared" si="195"/>
        <v>130.0888888888889</v>
      </c>
    </row>
    <row r="3092" spans="1:20" ht="60" x14ac:dyDescent="0.25">
      <c r="A3092" s="3">
        <v>3090</v>
      </c>
      <c r="B3092" s="1" t="s">
        <v>3090</v>
      </c>
      <c r="C3092" s="1" t="s">
        <v>7199</v>
      </c>
      <c r="D3092">
        <v>225000</v>
      </c>
      <c r="E3092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s="9">
        <f t="shared" si="192"/>
        <v>42125.777141203704</v>
      </c>
      <c r="L3092" s="9">
        <f t="shared" si="193"/>
        <v>42065.818807870368</v>
      </c>
      <c r="M3092" t="b">
        <v>0</v>
      </c>
      <c r="N3092">
        <v>9</v>
      </c>
      <c r="O3092" t="b">
        <v>0</v>
      </c>
      <c r="P3092" t="s">
        <v>8302</v>
      </c>
      <c r="Q3092" t="s">
        <v>8316</v>
      </c>
      <c r="R3092" t="s">
        <v>8356</v>
      </c>
      <c r="S3092" s="5">
        <f t="shared" si="194"/>
        <v>5.0808888888888886</v>
      </c>
      <c r="T3092" s="4">
        <f t="shared" si="195"/>
        <v>1270.2222222222222</v>
      </c>
    </row>
    <row r="3093" spans="1:20" ht="60" x14ac:dyDescent="0.25">
      <c r="A3093" s="3">
        <v>3091</v>
      </c>
      <c r="B3093" s="1" t="s">
        <v>3091</v>
      </c>
      <c r="C3093" s="1" t="s">
        <v>7200</v>
      </c>
      <c r="D3093">
        <v>5000</v>
      </c>
      <c r="E3093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s="9">
        <f t="shared" si="192"/>
        <v>42596.948414351849</v>
      </c>
      <c r="L3093" s="9">
        <f t="shared" si="193"/>
        <v>42566.948414351849</v>
      </c>
      <c r="M3093" t="b">
        <v>0</v>
      </c>
      <c r="N3093">
        <v>9</v>
      </c>
      <c r="O3093" t="b">
        <v>0</v>
      </c>
      <c r="P3093" t="s">
        <v>8302</v>
      </c>
      <c r="Q3093" t="s">
        <v>8316</v>
      </c>
      <c r="R3093" t="s">
        <v>8356</v>
      </c>
      <c r="S3093" s="5">
        <f t="shared" si="194"/>
        <v>15.920000000000002</v>
      </c>
      <c r="T3093" s="4">
        <f t="shared" si="195"/>
        <v>88.444444444444443</v>
      </c>
    </row>
    <row r="3094" spans="1:20" ht="45" x14ac:dyDescent="0.25">
      <c r="A3094" s="3">
        <v>3092</v>
      </c>
      <c r="B3094" s="1" t="s">
        <v>3092</v>
      </c>
      <c r="C3094" s="1" t="s">
        <v>7201</v>
      </c>
      <c r="D3094">
        <v>100000</v>
      </c>
      <c r="E309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s="9">
        <f t="shared" si="192"/>
        <v>42292.916666666672</v>
      </c>
      <c r="L3094" s="9">
        <f t="shared" si="193"/>
        <v>42255.619351851856</v>
      </c>
      <c r="M3094" t="b">
        <v>0</v>
      </c>
      <c r="N3094">
        <v>21</v>
      </c>
      <c r="O3094" t="b">
        <v>0</v>
      </c>
      <c r="P3094" t="s">
        <v>8302</v>
      </c>
      <c r="Q3094" t="s">
        <v>8316</v>
      </c>
      <c r="R3094" t="s">
        <v>8356</v>
      </c>
      <c r="S3094" s="5">
        <f t="shared" si="194"/>
        <v>1.1831900000000002</v>
      </c>
      <c r="T3094" s="4">
        <f t="shared" si="195"/>
        <v>56.342380952380957</v>
      </c>
    </row>
    <row r="3095" spans="1:20" ht="60" x14ac:dyDescent="0.25">
      <c r="A3095" s="3">
        <v>3093</v>
      </c>
      <c r="B3095" s="1" t="s">
        <v>3093</v>
      </c>
      <c r="C3095" s="1" t="s">
        <v>7202</v>
      </c>
      <c r="D3095">
        <v>4000</v>
      </c>
      <c r="E309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s="9">
        <f t="shared" si="192"/>
        <v>41791.165972222225</v>
      </c>
      <c r="L3095" s="9">
        <f t="shared" si="193"/>
        <v>41760.909039351849</v>
      </c>
      <c r="M3095" t="b">
        <v>0</v>
      </c>
      <c r="N3095">
        <v>17</v>
      </c>
      <c r="O3095" t="b">
        <v>0</v>
      </c>
      <c r="P3095" t="s">
        <v>8302</v>
      </c>
      <c r="Q3095" t="s">
        <v>8316</v>
      </c>
      <c r="R3095" t="s">
        <v>8356</v>
      </c>
      <c r="S3095" s="5">
        <f t="shared" si="194"/>
        <v>22.75</v>
      </c>
      <c r="T3095" s="4">
        <f t="shared" si="195"/>
        <v>53.529411764705884</v>
      </c>
    </row>
    <row r="3096" spans="1:20" ht="45" x14ac:dyDescent="0.25">
      <c r="A3096" s="3">
        <v>3094</v>
      </c>
      <c r="B3096" s="1" t="s">
        <v>3094</v>
      </c>
      <c r="C3096" s="1" t="s">
        <v>7203</v>
      </c>
      <c r="D3096">
        <v>100000</v>
      </c>
      <c r="E309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s="9">
        <f t="shared" si="192"/>
        <v>42267.795787037037</v>
      </c>
      <c r="L3096" s="9">
        <f t="shared" si="193"/>
        <v>42207.795787037037</v>
      </c>
      <c r="M3096" t="b">
        <v>0</v>
      </c>
      <c r="N3096">
        <v>1</v>
      </c>
      <c r="O3096" t="b">
        <v>0</v>
      </c>
      <c r="P3096" t="s">
        <v>8302</v>
      </c>
      <c r="Q3096" t="s">
        <v>8316</v>
      </c>
      <c r="R3096" t="s">
        <v>8356</v>
      </c>
      <c r="S3096" s="5">
        <f t="shared" si="194"/>
        <v>2.5000000000000001E-2</v>
      </c>
      <c r="T3096" s="4">
        <f t="shared" si="195"/>
        <v>25</v>
      </c>
    </row>
    <row r="3097" spans="1:20" ht="45" x14ac:dyDescent="0.25">
      <c r="A3097" s="3">
        <v>3095</v>
      </c>
      <c r="B3097" s="1" t="s">
        <v>3095</v>
      </c>
      <c r="C3097" s="1" t="s">
        <v>7204</v>
      </c>
      <c r="D3097">
        <v>14920</v>
      </c>
      <c r="E309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s="9">
        <f t="shared" si="192"/>
        <v>42583.025231481486</v>
      </c>
      <c r="L3097" s="9">
        <f t="shared" si="193"/>
        <v>42523.025231481486</v>
      </c>
      <c r="M3097" t="b">
        <v>0</v>
      </c>
      <c r="N3097">
        <v>1</v>
      </c>
      <c r="O3097" t="b">
        <v>0</v>
      </c>
      <c r="P3097" t="s">
        <v>8302</v>
      </c>
      <c r="Q3097" t="s">
        <v>8316</v>
      </c>
      <c r="R3097" t="s">
        <v>8356</v>
      </c>
      <c r="S3097" s="5">
        <f t="shared" si="194"/>
        <v>0.33512064343163539</v>
      </c>
      <c r="T3097" s="4">
        <f t="shared" si="195"/>
        <v>50</v>
      </c>
    </row>
    <row r="3098" spans="1:20" ht="45" x14ac:dyDescent="0.25">
      <c r="A3098" s="3">
        <v>3096</v>
      </c>
      <c r="B3098" s="1" t="s">
        <v>3096</v>
      </c>
      <c r="C3098" s="1" t="s">
        <v>7205</v>
      </c>
      <c r="D3098">
        <v>20000</v>
      </c>
      <c r="E309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s="9">
        <f t="shared" si="192"/>
        <v>42144.825532407413</v>
      </c>
      <c r="L3098" s="9">
        <f t="shared" si="193"/>
        <v>42114.825532407413</v>
      </c>
      <c r="M3098" t="b">
        <v>0</v>
      </c>
      <c r="N3098">
        <v>14</v>
      </c>
      <c r="O3098" t="b">
        <v>0</v>
      </c>
      <c r="P3098" t="s">
        <v>8302</v>
      </c>
      <c r="Q3098" t="s">
        <v>8316</v>
      </c>
      <c r="R3098" t="s">
        <v>8356</v>
      </c>
      <c r="S3098" s="5">
        <f t="shared" si="194"/>
        <v>3.9750000000000001</v>
      </c>
      <c r="T3098" s="4">
        <f t="shared" si="195"/>
        <v>56.785714285714285</v>
      </c>
    </row>
    <row r="3099" spans="1:20" ht="60" x14ac:dyDescent="0.25">
      <c r="A3099" s="3">
        <v>3097</v>
      </c>
      <c r="B3099" s="1" t="s">
        <v>3097</v>
      </c>
      <c r="C3099" s="1" t="s">
        <v>7206</v>
      </c>
      <c r="D3099">
        <v>10000</v>
      </c>
      <c r="E3099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s="9">
        <f t="shared" si="192"/>
        <v>42650.583333333328</v>
      </c>
      <c r="L3099" s="9">
        <f t="shared" si="193"/>
        <v>42629.503483796296</v>
      </c>
      <c r="M3099" t="b">
        <v>0</v>
      </c>
      <c r="N3099">
        <v>42</v>
      </c>
      <c r="O3099" t="b">
        <v>0</v>
      </c>
      <c r="P3099" t="s">
        <v>8302</v>
      </c>
      <c r="Q3099" t="s">
        <v>8316</v>
      </c>
      <c r="R3099" t="s">
        <v>8356</v>
      </c>
      <c r="S3099" s="5">
        <f t="shared" si="194"/>
        <v>17.150000000000002</v>
      </c>
      <c r="T3099" s="4">
        <f t="shared" si="195"/>
        <v>40.833333333333336</v>
      </c>
    </row>
    <row r="3100" spans="1:20" ht="60" x14ac:dyDescent="0.25">
      <c r="A3100" s="3">
        <v>3098</v>
      </c>
      <c r="B3100" s="1" t="s">
        <v>3098</v>
      </c>
      <c r="C3100" s="1" t="s">
        <v>7207</v>
      </c>
      <c r="D3100">
        <v>48725</v>
      </c>
      <c r="E3100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s="9">
        <f t="shared" si="192"/>
        <v>42408.01180555555</v>
      </c>
      <c r="L3100" s="9">
        <f t="shared" si="193"/>
        <v>42359.792233796295</v>
      </c>
      <c r="M3100" t="b">
        <v>0</v>
      </c>
      <c r="N3100">
        <v>27</v>
      </c>
      <c r="O3100" t="b">
        <v>0</v>
      </c>
      <c r="P3100" t="s">
        <v>8302</v>
      </c>
      <c r="Q3100" t="s">
        <v>8316</v>
      </c>
      <c r="R3100" t="s">
        <v>8356</v>
      </c>
      <c r="S3100" s="5">
        <f t="shared" si="194"/>
        <v>3.6080041046690612</v>
      </c>
      <c r="T3100" s="4">
        <f t="shared" si="195"/>
        <v>65.111111111111114</v>
      </c>
    </row>
    <row r="3101" spans="1:20" ht="60" x14ac:dyDescent="0.25">
      <c r="A3101" s="3">
        <v>3099</v>
      </c>
      <c r="B3101" s="1" t="s">
        <v>3099</v>
      </c>
      <c r="C3101" s="1" t="s">
        <v>7208</v>
      </c>
      <c r="D3101">
        <v>2000</v>
      </c>
      <c r="E3101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s="9">
        <f t="shared" si="192"/>
        <v>42412.189710648148</v>
      </c>
      <c r="L3101" s="9">
        <f t="shared" si="193"/>
        <v>42382.189710648148</v>
      </c>
      <c r="M3101" t="b">
        <v>0</v>
      </c>
      <c r="N3101">
        <v>5</v>
      </c>
      <c r="O3101" t="b">
        <v>0</v>
      </c>
      <c r="P3101" t="s">
        <v>8302</v>
      </c>
      <c r="Q3101" t="s">
        <v>8316</v>
      </c>
      <c r="R3101" t="s">
        <v>8356</v>
      </c>
      <c r="S3101" s="5">
        <f t="shared" si="194"/>
        <v>13.900000000000002</v>
      </c>
      <c r="T3101" s="4">
        <f t="shared" si="195"/>
        <v>55.6</v>
      </c>
    </row>
    <row r="3102" spans="1:20" ht="60" x14ac:dyDescent="0.25">
      <c r="A3102" s="3">
        <v>3100</v>
      </c>
      <c r="B3102" s="1" t="s">
        <v>3100</v>
      </c>
      <c r="C3102" s="1" t="s">
        <v>7209</v>
      </c>
      <c r="D3102">
        <v>12000</v>
      </c>
      <c r="E3102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s="9">
        <f t="shared" si="192"/>
        <v>41932.622395833336</v>
      </c>
      <c r="L3102" s="9">
        <f t="shared" si="193"/>
        <v>41902.622395833336</v>
      </c>
      <c r="M3102" t="b">
        <v>0</v>
      </c>
      <c r="N3102">
        <v>13</v>
      </c>
      <c r="O3102" t="b">
        <v>0</v>
      </c>
      <c r="P3102" t="s">
        <v>8302</v>
      </c>
      <c r="Q3102" t="s">
        <v>8316</v>
      </c>
      <c r="R3102" t="s">
        <v>8356</v>
      </c>
      <c r="S3102" s="5">
        <f t="shared" si="194"/>
        <v>15.225</v>
      </c>
      <c r="T3102" s="4">
        <f t="shared" si="195"/>
        <v>140.53846153846155</v>
      </c>
    </row>
    <row r="3103" spans="1:20" ht="60" x14ac:dyDescent="0.25">
      <c r="A3103" s="3">
        <v>3101</v>
      </c>
      <c r="B3103" s="1" t="s">
        <v>3101</v>
      </c>
      <c r="C3103" s="1" t="s">
        <v>7210</v>
      </c>
      <c r="D3103">
        <v>2500</v>
      </c>
      <c r="E3103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s="9">
        <f t="shared" si="192"/>
        <v>42201.330555555556</v>
      </c>
      <c r="L3103" s="9">
        <f t="shared" si="193"/>
        <v>42171.383530092593</v>
      </c>
      <c r="M3103" t="b">
        <v>0</v>
      </c>
      <c r="N3103">
        <v>12</v>
      </c>
      <c r="O3103" t="b">
        <v>0</v>
      </c>
      <c r="P3103" t="s">
        <v>8302</v>
      </c>
      <c r="Q3103" t="s">
        <v>8316</v>
      </c>
      <c r="R3103" t="s">
        <v>8356</v>
      </c>
      <c r="S3103" s="5">
        <f t="shared" si="194"/>
        <v>12</v>
      </c>
      <c r="T3103" s="4">
        <f t="shared" si="195"/>
        <v>25</v>
      </c>
    </row>
    <row r="3104" spans="1:20" ht="60" x14ac:dyDescent="0.25">
      <c r="A3104" s="3">
        <v>3102</v>
      </c>
      <c r="B3104" s="1" t="s">
        <v>3102</v>
      </c>
      <c r="C3104" s="1" t="s">
        <v>7211</v>
      </c>
      <c r="D3104">
        <v>16000</v>
      </c>
      <c r="E310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s="9">
        <f t="shared" si="192"/>
        <v>42605.340486111112</v>
      </c>
      <c r="L3104" s="9">
        <f t="shared" si="193"/>
        <v>42555.340486111112</v>
      </c>
      <c r="M3104" t="b">
        <v>0</v>
      </c>
      <c r="N3104">
        <v>90</v>
      </c>
      <c r="O3104" t="b">
        <v>0</v>
      </c>
      <c r="P3104" t="s">
        <v>8302</v>
      </c>
      <c r="Q3104" t="s">
        <v>8316</v>
      </c>
      <c r="R3104" t="s">
        <v>8356</v>
      </c>
      <c r="S3104" s="5">
        <f t="shared" si="194"/>
        <v>39.112499999999997</v>
      </c>
      <c r="T3104" s="4">
        <f t="shared" si="195"/>
        <v>69.533333333333331</v>
      </c>
    </row>
    <row r="3105" spans="1:20" ht="30" x14ac:dyDescent="0.25">
      <c r="A3105" s="3">
        <v>3103</v>
      </c>
      <c r="B3105" s="1" t="s">
        <v>3103</v>
      </c>
      <c r="C3105" s="1" t="s">
        <v>7212</v>
      </c>
      <c r="D3105">
        <v>4100</v>
      </c>
      <c r="E310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s="9">
        <f t="shared" si="192"/>
        <v>42167.156319444446</v>
      </c>
      <c r="L3105" s="9">
        <f t="shared" si="193"/>
        <v>42107.156319444446</v>
      </c>
      <c r="M3105" t="b">
        <v>0</v>
      </c>
      <c r="N3105">
        <v>2</v>
      </c>
      <c r="O3105" t="b">
        <v>0</v>
      </c>
      <c r="P3105" t="s">
        <v>8302</v>
      </c>
      <c r="Q3105" t="s">
        <v>8316</v>
      </c>
      <c r="R3105" t="s">
        <v>8356</v>
      </c>
      <c r="S3105" s="5">
        <f t="shared" si="194"/>
        <v>0.26829268292682928</v>
      </c>
      <c r="T3105" s="4">
        <f t="shared" si="195"/>
        <v>5.5</v>
      </c>
    </row>
    <row r="3106" spans="1:20" ht="60" x14ac:dyDescent="0.25">
      <c r="A3106" s="3">
        <v>3104</v>
      </c>
      <c r="B3106" s="1" t="s">
        <v>3104</v>
      </c>
      <c r="C3106" s="1" t="s">
        <v>7213</v>
      </c>
      <c r="D3106">
        <v>4000</v>
      </c>
      <c r="E310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s="9">
        <f t="shared" si="192"/>
        <v>42038.083333333328</v>
      </c>
      <c r="L3106" s="9">
        <f t="shared" si="193"/>
        <v>42006.908692129626</v>
      </c>
      <c r="M3106" t="b">
        <v>0</v>
      </c>
      <c r="N3106">
        <v>5</v>
      </c>
      <c r="O3106" t="b">
        <v>0</v>
      </c>
      <c r="P3106" t="s">
        <v>8302</v>
      </c>
      <c r="Q3106" t="s">
        <v>8316</v>
      </c>
      <c r="R3106" t="s">
        <v>8356</v>
      </c>
      <c r="S3106" s="5">
        <f t="shared" si="194"/>
        <v>29.625</v>
      </c>
      <c r="T3106" s="4">
        <f t="shared" si="195"/>
        <v>237</v>
      </c>
    </row>
    <row r="3107" spans="1:20" ht="45" x14ac:dyDescent="0.25">
      <c r="A3107" s="3">
        <v>3105</v>
      </c>
      <c r="B3107" s="1" t="s">
        <v>3105</v>
      </c>
      <c r="C3107" s="1" t="s">
        <v>7214</v>
      </c>
      <c r="D3107">
        <v>5845</v>
      </c>
      <c r="E310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s="9">
        <f t="shared" si="192"/>
        <v>41931.208333333336</v>
      </c>
      <c r="L3107" s="9">
        <f t="shared" si="193"/>
        <v>41876.718935185185</v>
      </c>
      <c r="M3107" t="b">
        <v>0</v>
      </c>
      <c r="N3107">
        <v>31</v>
      </c>
      <c r="O3107" t="b">
        <v>0</v>
      </c>
      <c r="P3107" t="s">
        <v>8302</v>
      </c>
      <c r="Q3107" t="s">
        <v>8316</v>
      </c>
      <c r="R3107" t="s">
        <v>8356</v>
      </c>
      <c r="S3107" s="5">
        <f t="shared" si="194"/>
        <v>42.360992301112063</v>
      </c>
      <c r="T3107" s="4">
        <f t="shared" si="195"/>
        <v>79.870967741935488</v>
      </c>
    </row>
    <row r="3108" spans="1:20" ht="60" x14ac:dyDescent="0.25">
      <c r="A3108" s="3">
        <v>3106</v>
      </c>
      <c r="B3108" s="1" t="s">
        <v>3106</v>
      </c>
      <c r="C3108" s="1" t="s">
        <v>7215</v>
      </c>
      <c r="D3108">
        <v>1000</v>
      </c>
      <c r="E310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s="9">
        <f t="shared" si="192"/>
        <v>42263.916666666672</v>
      </c>
      <c r="L3108" s="9">
        <f t="shared" si="193"/>
        <v>42241.429120370376</v>
      </c>
      <c r="M3108" t="b">
        <v>0</v>
      </c>
      <c r="N3108">
        <v>4</v>
      </c>
      <c r="O3108" t="b">
        <v>0</v>
      </c>
      <c r="P3108" t="s">
        <v>8302</v>
      </c>
      <c r="Q3108" t="s">
        <v>8316</v>
      </c>
      <c r="R3108" t="s">
        <v>8356</v>
      </c>
      <c r="S3108" s="5">
        <f t="shared" si="194"/>
        <v>4.1000000000000005</v>
      </c>
      <c r="T3108" s="4">
        <f t="shared" si="195"/>
        <v>10.25</v>
      </c>
    </row>
    <row r="3109" spans="1:20" ht="60" x14ac:dyDescent="0.25">
      <c r="A3109" s="3">
        <v>3107</v>
      </c>
      <c r="B3109" s="1" t="s">
        <v>3107</v>
      </c>
      <c r="C3109" s="1" t="s">
        <v>7216</v>
      </c>
      <c r="D3109">
        <v>40000</v>
      </c>
      <c r="E3109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s="9">
        <f t="shared" si="192"/>
        <v>42135.814247685179</v>
      </c>
      <c r="L3109" s="9">
        <f t="shared" si="193"/>
        <v>42128.814247685179</v>
      </c>
      <c r="M3109" t="b">
        <v>0</v>
      </c>
      <c r="N3109">
        <v>29</v>
      </c>
      <c r="O3109" t="b">
        <v>0</v>
      </c>
      <c r="P3109" t="s">
        <v>8302</v>
      </c>
      <c r="Q3109" t="s">
        <v>8316</v>
      </c>
      <c r="R3109" t="s">
        <v>8356</v>
      </c>
      <c r="S3109" s="5">
        <f t="shared" si="194"/>
        <v>19.762499999999999</v>
      </c>
      <c r="T3109" s="4">
        <f t="shared" si="195"/>
        <v>272.58620689655174</v>
      </c>
    </row>
    <row r="3110" spans="1:20" ht="30" x14ac:dyDescent="0.25">
      <c r="A3110" s="3">
        <v>3108</v>
      </c>
      <c r="B3110" s="1" t="s">
        <v>3108</v>
      </c>
      <c r="C3110" s="1" t="s">
        <v>7217</v>
      </c>
      <c r="D3110">
        <v>50000</v>
      </c>
      <c r="E3110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s="9">
        <f t="shared" si="192"/>
        <v>42122.638819444444</v>
      </c>
      <c r="L3110" s="9">
        <f t="shared" si="193"/>
        <v>42062.680486111116</v>
      </c>
      <c r="M3110" t="b">
        <v>0</v>
      </c>
      <c r="N3110">
        <v>2</v>
      </c>
      <c r="O3110" t="b">
        <v>0</v>
      </c>
      <c r="P3110" t="s">
        <v>8302</v>
      </c>
      <c r="Q3110" t="s">
        <v>8316</v>
      </c>
      <c r="R3110" t="s">
        <v>8356</v>
      </c>
      <c r="S3110" s="5">
        <f t="shared" si="194"/>
        <v>5.1999999999999998E-2</v>
      </c>
      <c r="T3110" s="4">
        <f t="shared" si="195"/>
        <v>13</v>
      </c>
    </row>
    <row r="3111" spans="1:20" ht="60" x14ac:dyDescent="0.25">
      <c r="A3111" s="3">
        <v>3109</v>
      </c>
      <c r="B3111" s="1" t="s">
        <v>3109</v>
      </c>
      <c r="C3111" s="1" t="s">
        <v>7218</v>
      </c>
      <c r="D3111">
        <v>26500</v>
      </c>
      <c r="E3111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s="9">
        <f t="shared" si="192"/>
        <v>41879.125115740739</v>
      </c>
      <c r="L3111" s="9">
        <f t="shared" si="193"/>
        <v>41844.125115740739</v>
      </c>
      <c r="M3111" t="b">
        <v>0</v>
      </c>
      <c r="N3111">
        <v>114</v>
      </c>
      <c r="O3111" t="b">
        <v>0</v>
      </c>
      <c r="P3111" t="s">
        <v>8302</v>
      </c>
      <c r="Q3111" t="s">
        <v>8316</v>
      </c>
      <c r="R3111" t="s">
        <v>8356</v>
      </c>
      <c r="S3111" s="5">
        <f t="shared" si="194"/>
        <v>25.030188679245285</v>
      </c>
      <c r="T3111" s="4">
        <f t="shared" si="195"/>
        <v>58.184210526315788</v>
      </c>
    </row>
    <row r="3112" spans="1:20" ht="45" x14ac:dyDescent="0.25">
      <c r="A3112" s="3">
        <v>3110</v>
      </c>
      <c r="B3112" s="1" t="s">
        <v>3110</v>
      </c>
      <c r="C3112" s="1" t="s">
        <v>7219</v>
      </c>
      <c r="D3112">
        <v>25000</v>
      </c>
      <c r="E3112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s="9">
        <f t="shared" si="192"/>
        <v>42785.031469907408</v>
      </c>
      <c r="L3112" s="9">
        <f t="shared" si="193"/>
        <v>42745.031469907408</v>
      </c>
      <c r="M3112" t="b">
        <v>0</v>
      </c>
      <c r="N3112">
        <v>1</v>
      </c>
      <c r="O3112" t="b">
        <v>0</v>
      </c>
      <c r="P3112" t="s">
        <v>8302</v>
      </c>
      <c r="Q3112" t="s">
        <v>8316</v>
      </c>
      <c r="R3112" t="s">
        <v>8356</v>
      </c>
      <c r="S3112" s="5">
        <f t="shared" si="194"/>
        <v>0.04</v>
      </c>
      <c r="T3112" s="4">
        <f t="shared" si="195"/>
        <v>10</v>
      </c>
    </row>
    <row r="3113" spans="1:20" ht="45" x14ac:dyDescent="0.25">
      <c r="A3113" s="3">
        <v>3111</v>
      </c>
      <c r="B3113" s="1" t="s">
        <v>3111</v>
      </c>
      <c r="C3113" s="1" t="s">
        <v>7220</v>
      </c>
      <c r="D3113">
        <v>20000</v>
      </c>
      <c r="E3113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s="9">
        <f t="shared" si="192"/>
        <v>41916.595138888886</v>
      </c>
      <c r="L3113" s="9">
        <f t="shared" si="193"/>
        <v>41885.595138888886</v>
      </c>
      <c r="M3113" t="b">
        <v>0</v>
      </c>
      <c r="N3113">
        <v>76</v>
      </c>
      <c r="O3113" t="b">
        <v>0</v>
      </c>
      <c r="P3113" t="s">
        <v>8302</v>
      </c>
      <c r="Q3113" t="s">
        <v>8316</v>
      </c>
      <c r="R3113" t="s">
        <v>8356</v>
      </c>
      <c r="S3113" s="5">
        <f t="shared" si="194"/>
        <v>26.640000000000004</v>
      </c>
      <c r="T3113" s="4">
        <f t="shared" si="195"/>
        <v>70.10526315789474</v>
      </c>
    </row>
    <row r="3114" spans="1:20" ht="60" x14ac:dyDescent="0.25">
      <c r="A3114" s="3">
        <v>3112</v>
      </c>
      <c r="B3114" s="1" t="s">
        <v>3112</v>
      </c>
      <c r="C3114" s="1" t="s">
        <v>7221</v>
      </c>
      <c r="D3114">
        <v>11000</v>
      </c>
      <c r="E311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s="9">
        <f t="shared" si="192"/>
        <v>42675.121921296297</v>
      </c>
      <c r="L3114" s="9">
        <f t="shared" si="193"/>
        <v>42615.121921296297</v>
      </c>
      <c r="M3114" t="b">
        <v>0</v>
      </c>
      <c r="N3114">
        <v>9</v>
      </c>
      <c r="O3114" t="b">
        <v>0</v>
      </c>
      <c r="P3114" t="s">
        <v>8302</v>
      </c>
      <c r="Q3114" t="s">
        <v>8316</v>
      </c>
      <c r="R3114" t="s">
        <v>8356</v>
      </c>
      <c r="S3114" s="5">
        <f t="shared" si="194"/>
        <v>4.7363636363636363</v>
      </c>
      <c r="T3114" s="4">
        <f t="shared" si="195"/>
        <v>57.888888888888886</v>
      </c>
    </row>
    <row r="3115" spans="1:20" ht="60" x14ac:dyDescent="0.25">
      <c r="A3115" s="3">
        <v>3113</v>
      </c>
      <c r="B3115" s="1" t="s">
        <v>3113</v>
      </c>
      <c r="C3115" s="1" t="s">
        <v>7222</v>
      </c>
      <c r="D3115">
        <v>109225</v>
      </c>
      <c r="E311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s="9">
        <f t="shared" si="192"/>
        <v>42111.731273148151</v>
      </c>
      <c r="L3115" s="9">
        <f t="shared" si="193"/>
        <v>42081.731273148151</v>
      </c>
      <c r="M3115" t="b">
        <v>0</v>
      </c>
      <c r="N3115">
        <v>37</v>
      </c>
      <c r="O3115" t="b">
        <v>0</v>
      </c>
      <c r="P3115" t="s">
        <v>8302</v>
      </c>
      <c r="Q3115" t="s">
        <v>8316</v>
      </c>
      <c r="R3115" t="s">
        <v>8356</v>
      </c>
      <c r="S3115" s="5">
        <f t="shared" si="194"/>
        <v>4.2435339894712749</v>
      </c>
      <c r="T3115" s="4">
        <f t="shared" si="195"/>
        <v>125.27027027027027</v>
      </c>
    </row>
    <row r="3116" spans="1:20" ht="60" x14ac:dyDescent="0.25">
      <c r="A3116" s="3">
        <v>3114</v>
      </c>
      <c r="B3116" s="1" t="s">
        <v>3114</v>
      </c>
      <c r="C3116" s="1" t="s">
        <v>7223</v>
      </c>
      <c r="D3116">
        <v>75000</v>
      </c>
      <c r="E311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s="9">
        <f t="shared" si="192"/>
        <v>41903.632523148146</v>
      </c>
      <c r="L3116" s="9">
        <f t="shared" si="193"/>
        <v>41843.632523148146</v>
      </c>
      <c r="M3116" t="b">
        <v>0</v>
      </c>
      <c r="N3116">
        <v>0</v>
      </c>
      <c r="O3116" t="b">
        <v>0</v>
      </c>
      <c r="P3116" t="s">
        <v>8302</v>
      </c>
      <c r="Q3116" t="s">
        <v>8316</v>
      </c>
      <c r="R3116" t="s">
        <v>8356</v>
      </c>
      <c r="S3116" s="5">
        <f t="shared" si="194"/>
        <v>0</v>
      </c>
      <c r="T3116" s="4" t="e">
        <f t="shared" si="195"/>
        <v>#DIV/0!</v>
      </c>
    </row>
    <row r="3117" spans="1:20" ht="60" x14ac:dyDescent="0.25">
      <c r="A3117" s="3">
        <v>3115</v>
      </c>
      <c r="B3117" s="1" t="s">
        <v>3115</v>
      </c>
      <c r="C3117" s="1" t="s">
        <v>7224</v>
      </c>
      <c r="D3117">
        <v>10000</v>
      </c>
      <c r="E311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s="9">
        <f t="shared" si="192"/>
        <v>42526.447071759263</v>
      </c>
      <c r="L3117" s="9">
        <f t="shared" si="193"/>
        <v>42496.447071759263</v>
      </c>
      <c r="M3117" t="b">
        <v>0</v>
      </c>
      <c r="N3117">
        <v>1</v>
      </c>
      <c r="O3117" t="b">
        <v>0</v>
      </c>
      <c r="P3117" t="s">
        <v>8302</v>
      </c>
      <c r="Q3117" t="s">
        <v>8316</v>
      </c>
      <c r="R3117" t="s">
        <v>8356</v>
      </c>
      <c r="S3117" s="5">
        <f t="shared" si="194"/>
        <v>3</v>
      </c>
      <c r="T3117" s="4">
        <f t="shared" si="195"/>
        <v>300</v>
      </c>
    </row>
    <row r="3118" spans="1:20" ht="45" x14ac:dyDescent="0.25">
      <c r="A3118" s="3">
        <v>3116</v>
      </c>
      <c r="B3118" s="1" t="s">
        <v>3116</v>
      </c>
      <c r="C3118" s="1" t="s">
        <v>7225</v>
      </c>
      <c r="D3118">
        <v>750</v>
      </c>
      <c r="E311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s="9">
        <f t="shared" si="192"/>
        <v>42095.515335648146</v>
      </c>
      <c r="L3118" s="9">
        <f t="shared" si="193"/>
        <v>42081.515335648146</v>
      </c>
      <c r="M3118" t="b">
        <v>0</v>
      </c>
      <c r="N3118">
        <v>10</v>
      </c>
      <c r="O3118" t="b">
        <v>0</v>
      </c>
      <c r="P3118" t="s">
        <v>8302</v>
      </c>
      <c r="Q3118" t="s">
        <v>8316</v>
      </c>
      <c r="R3118" t="s">
        <v>8356</v>
      </c>
      <c r="S3118" s="5">
        <f t="shared" si="194"/>
        <v>57.333333333333336</v>
      </c>
      <c r="T3118" s="4">
        <f t="shared" si="195"/>
        <v>43</v>
      </c>
    </row>
    <row r="3119" spans="1:20" ht="45" x14ac:dyDescent="0.25">
      <c r="A3119" s="3">
        <v>3117</v>
      </c>
      <c r="B3119" s="1" t="s">
        <v>3117</v>
      </c>
      <c r="C3119" s="1" t="s">
        <v>7226</v>
      </c>
      <c r="D3119">
        <v>1000</v>
      </c>
      <c r="E3119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s="9">
        <f t="shared" si="192"/>
        <v>42517.55</v>
      </c>
      <c r="L3119" s="9">
        <f t="shared" si="193"/>
        <v>42509.374537037031</v>
      </c>
      <c r="M3119" t="b">
        <v>0</v>
      </c>
      <c r="N3119">
        <v>1</v>
      </c>
      <c r="O3119" t="b">
        <v>0</v>
      </c>
      <c r="P3119" t="s">
        <v>8302</v>
      </c>
      <c r="Q3119" t="s">
        <v>8316</v>
      </c>
      <c r="R3119" t="s">
        <v>8356</v>
      </c>
      <c r="S3119" s="5">
        <f t="shared" si="194"/>
        <v>0.1</v>
      </c>
      <c r="T3119" s="4">
        <f t="shared" si="195"/>
        <v>1</v>
      </c>
    </row>
    <row r="3120" spans="1:20" ht="30" x14ac:dyDescent="0.25">
      <c r="A3120" s="3">
        <v>3118</v>
      </c>
      <c r="B3120" s="1" t="s">
        <v>3118</v>
      </c>
      <c r="C3120" s="1" t="s">
        <v>7227</v>
      </c>
      <c r="D3120">
        <v>500000</v>
      </c>
      <c r="E3120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s="9">
        <f t="shared" si="192"/>
        <v>42553.649571759262</v>
      </c>
      <c r="L3120" s="9">
        <f t="shared" si="193"/>
        <v>42534.649571759262</v>
      </c>
      <c r="M3120" t="b">
        <v>0</v>
      </c>
      <c r="N3120">
        <v>2</v>
      </c>
      <c r="O3120" t="b">
        <v>0</v>
      </c>
      <c r="P3120" t="s">
        <v>8302</v>
      </c>
      <c r="Q3120" t="s">
        <v>8316</v>
      </c>
      <c r="R3120" t="s">
        <v>8356</v>
      </c>
      <c r="S3120" s="5">
        <f t="shared" si="194"/>
        <v>0.31</v>
      </c>
      <c r="T3120" s="4">
        <f t="shared" si="195"/>
        <v>775</v>
      </c>
    </row>
    <row r="3121" spans="1:20" ht="60" x14ac:dyDescent="0.25">
      <c r="A3121" s="3">
        <v>3119</v>
      </c>
      <c r="B3121" s="1" t="s">
        <v>3119</v>
      </c>
      <c r="C3121" s="1" t="s">
        <v>7228</v>
      </c>
      <c r="D3121">
        <v>10000</v>
      </c>
      <c r="E3121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s="9">
        <f t="shared" si="192"/>
        <v>42090.003842592589</v>
      </c>
      <c r="L3121" s="9">
        <f t="shared" si="193"/>
        <v>42060.04550925926</v>
      </c>
      <c r="M3121" t="b">
        <v>0</v>
      </c>
      <c r="N3121">
        <v>1</v>
      </c>
      <c r="O3121" t="b">
        <v>0</v>
      </c>
      <c r="P3121" t="s">
        <v>8302</v>
      </c>
      <c r="Q3121" t="s">
        <v>8316</v>
      </c>
      <c r="R3121" t="s">
        <v>8356</v>
      </c>
      <c r="S3121" s="5">
        <f t="shared" si="194"/>
        <v>0.05</v>
      </c>
      <c r="T3121" s="4">
        <f t="shared" si="195"/>
        <v>5</v>
      </c>
    </row>
    <row r="3122" spans="1:20" ht="45" x14ac:dyDescent="0.25">
      <c r="A3122" s="3">
        <v>3120</v>
      </c>
      <c r="B3122" s="1" t="s">
        <v>3120</v>
      </c>
      <c r="C3122" s="1" t="s">
        <v>7229</v>
      </c>
      <c r="D3122">
        <v>1300000</v>
      </c>
      <c r="E3122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s="9">
        <f t="shared" si="192"/>
        <v>42495.900416666671</v>
      </c>
      <c r="L3122" s="9">
        <f t="shared" si="193"/>
        <v>42435.942083333335</v>
      </c>
      <c r="M3122" t="b">
        <v>0</v>
      </c>
      <c r="N3122">
        <v>10</v>
      </c>
      <c r="O3122" t="b">
        <v>0</v>
      </c>
      <c r="P3122" t="s">
        <v>8302</v>
      </c>
      <c r="Q3122" t="s">
        <v>8316</v>
      </c>
      <c r="R3122" t="s">
        <v>8356</v>
      </c>
      <c r="S3122" s="5">
        <f t="shared" si="194"/>
        <v>9.8461538461538465E-3</v>
      </c>
      <c r="T3122" s="4">
        <f t="shared" si="195"/>
        <v>12.8</v>
      </c>
    </row>
    <row r="3123" spans="1:20" ht="45" x14ac:dyDescent="0.25">
      <c r="A3123" s="3">
        <v>3121</v>
      </c>
      <c r="B3123" s="1" t="s">
        <v>3121</v>
      </c>
      <c r="C3123" s="1" t="s">
        <v>7230</v>
      </c>
      <c r="D3123">
        <v>1500</v>
      </c>
      <c r="E3123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s="9">
        <f t="shared" si="192"/>
        <v>41908.679803240739</v>
      </c>
      <c r="L3123" s="9">
        <f t="shared" si="193"/>
        <v>41848.679803240739</v>
      </c>
      <c r="M3123" t="b">
        <v>0</v>
      </c>
      <c r="N3123">
        <v>1</v>
      </c>
      <c r="O3123" t="b">
        <v>0</v>
      </c>
      <c r="P3123" t="s">
        <v>8302</v>
      </c>
      <c r="Q3123" t="s">
        <v>8316</v>
      </c>
      <c r="R3123" t="s">
        <v>8356</v>
      </c>
      <c r="S3123" s="5">
        <f t="shared" si="194"/>
        <v>0.66666666666666674</v>
      </c>
      <c r="T3123" s="4">
        <f t="shared" si="195"/>
        <v>10</v>
      </c>
    </row>
    <row r="3124" spans="1:20" ht="15.75" x14ac:dyDescent="0.25">
      <c r="A3124" s="3">
        <v>3122</v>
      </c>
      <c r="B3124" s="1" t="s">
        <v>3122</v>
      </c>
      <c r="C3124" s="1" t="s">
        <v>7231</v>
      </c>
      <c r="D3124">
        <v>199</v>
      </c>
      <c r="E312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s="9">
        <f t="shared" si="192"/>
        <v>42683.973750000005</v>
      </c>
      <c r="L3124" s="9">
        <f t="shared" si="193"/>
        <v>42678.932083333333</v>
      </c>
      <c r="M3124" t="b">
        <v>0</v>
      </c>
      <c r="N3124">
        <v>2</v>
      </c>
      <c r="O3124" t="b">
        <v>0</v>
      </c>
      <c r="P3124" t="s">
        <v>8302</v>
      </c>
      <c r="Q3124" t="s">
        <v>8316</v>
      </c>
      <c r="R3124" t="s">
        <v>8356</v>
      </c>
      <c r="S3124" s="5">
        <f t="shared" si="194"/>
        <v>58.291457286432156</v>
      </c>
      <c r="T3124" s="4">
        <f t="shared" si="195"/>
        <v>58</v>
      </c>
    </row>
    <row r="3125" spans="1:20" ht="60" x14ac:dyDescent="0.25">
      <c r="A3125" s="3">
        <v>3123</v>
      </c>
      <c r="B3125" s="1" t="s">
        <v>3123</v>
      </c>
      <c r="C3125" s="1" t="s">
        <v>7232</v>
      </c>
      <c r="D3125">
        <v>125000</v>
      </c>
      <c r="E312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s="9">
        <f t="shared" si="192"/>
        <v>42560.993032407408</v>
      </c>
      <c r="L3125" s="9">
        <f t="shared" si="193"/>
        <v>42530.993032407408</v>
      </c>
      <c r="M3125" t="b">
        <v>0</v>
      </c>
      <c r="N3125">
        <v>348</v>
      </c>
      <c r="O3125" t="b">
        <v>0</v>
      </c>
      <c r="P3125" t="s">
        <v>8302</v>
      </c>
      <c r="Q3125" t="s">
        <v>8316</v>
      </c>
      <c r="R3125" t="s">
        <v>8356</v>
      </c>
      <c r="S3125" s="5">
        <f t="shared" si="194"/>
        <v>68.153599999999997</v>
      </c>
      <c r="T3125" s="4">
        <f t="shared" si="195"/>
        <v>244.80459770114942</v>
      </c>
    </row>
    <row r="3126" spans="1:20" ht="45" x14ac:dyDescent="0.25">
      <c r="A3126" s="3">
        <v>3124</v>
      </c>
      <c r="B3126" s="1" t="s">
        <v>3124</v>
      </c>
      <c r="C3126" s="1" t="s">
        <v>7233</v>
      </c>
      <c r="D3126">
        <v>800000</v>
      </c>
      <c r="E312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s="9">
        <f t="shared" si="192"/>
        <v>42037.780104166668</v>
      </c>
      <c r="L3126" s="9">
        <f t="shared" si="193"/>
        <v>41977.780104166668</v>
      </c>
      <c r="M3126" t="b">
        <v>0</v>
      </c>
      <c r="N3126">
        <v>4</v>
      </c>
      <c r="O3126" t="b">
        <v>0</v>
      </c>
      <c r="P3126" t="s">
        <v>8302</v>
      </c>
      <c r="Q3126" t="s">
        <v>8316</v>
      </c>
      <c r="R3126" t="s">
        <v>8356</v>
      </c>
      <c r="S3126" s="5">
        <f t="shared" si="194"/>
        <v>3.2499999999999999E-3</v>
      </c>
      <c r="T3126" s="4">
        <f t="shared" si="195"/>
        <v>6.5</v>
      </c>
    </row>
    <row r="3127" spans="1:20" ht="15.75" x14ac:dyDescent="0.25">
      <c r="A3127" s="3">
        <v>3125</v>
      </c>
      <c r="B3127" s="1" t="s">
        <v>3125</v>
      </c>
      <c r="C3127" s="1" t="s">
        <v>7234</v>
      </c>
      <c r="D3127">
        <v>1500000</v>
      </c>
      <c r="E312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s="9">
        <f t="shared" si="192"/>
        <v>42376.20685185185</v>
      </c>
      <c r="L3127" s="9">
        <f t="shared" si="193"/>
        <v>42346.20685185185</v>
      </c>
      <c r="M3127" t="b">
        <v>0</v>
      </c>
      <c r="N3127">
        <v>0</v>
      </c>
      <c r="O3127" t="b">
        <v>0</v>
      </c>
      <c r="P3127" t="s">
        <v>8302</v>
      </c>
      <c r="Q3127" t="s">
        <v>8316</v>
      </c>
      <c r="R3127" t="s">
        <v>8356</v>
      </c>
      <c r="S3127" s="5">
        <f t="shared" si="194"/>
        <v>0</v>
      </c>
      <c r="T3127" s="4" t="e">
        <f t="shared" si="195"/>
        <v>#DIV/0!</v>
      </c>
    </row>
    <row r="3128" spans="1:20" ht="90" x14ac:dyDescent="0.25">
      <c r="A3128" s="3">
        <v>3126</v>
      </c>
      <c r="B3128" s="1" t="s">
        <v>3126</v>
      </c>
      <c r="C3128" s="1" t="s">
        <v>7235</v>
      </c>
      <c r="D3128">
        <v>25000</v>
      </c>
      <c r="E312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s="9">
        <f t="shared" si="192"/>
        <v>42456.976412037038</v>
      </c>
      <c r="L3128" s="9">
        <f t="shared" si="193"/>
        <v>42427.01807870371</v>
      </c>
      <c r="M3128" t="b">
        <v>0</v>
      </c>
      <c r="N3128">
        <v>17</v>
      </c>
      <c r="O3128" t="b">
        <v>0</v>
      </c>
      <c r="P3128" t="s">
        <v>8302</v>
      </c>
      <c r="Q3128" t="s">
        <v>8316</v>
      </c>
      <c r="R3128" t="s">
        <v>8356</v>
      </c>
      <c r="S3128" s="5">
        <f t="shared" si="194"/>
        <v>4.16</v>
      </c>
      <c r="T3128" s="4">
        <f t="shared" si="195"/>
        <v>61.176470588235297</v>
      </c>
    </row>
    <row r="3129" spans="1:20" ht="60" x14ac:dyDescent="0.25">
      <c r="A3129" s="3">
        <v>3127</v>
      </c>
      <c r="B3129" s="1" t="s">
        <v>3127</v>
      </c>
      <c r="C3129" s="1" t="s">
        <v>7236</v>
      </c>
      <c r="D3129">
        <v>100000</v>
      </c>
      <c r="E3129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s="9">
        <f t="shared" si="192"/>
        <v>42064.856817129628</v>
      </c>
      <c r="L3129" s="9">
        <f t="shared" si="193"/>
        <v>42034.856817129628</v>
      </c>
      <c r="M3129" t="b">
        <v>0</v>
      </c>
      <c r="N3129">
        <v>0</v>
      </c>
      <c r="O3129" t="b">
        <v>0</v>
      </c>
      <c r="P3129" t="s">
        <v>8302</v>
      </c>
      <c r="Q3129" t="s">
        <v>8316</v>
      </c>
      <c r="R3129" t="s">
        <v>8356</v>
      </c>
      <c r="S3129" s="5">
        <f t="shared" si="194"/>
        <v>0</v>
      </c>
      <c r="T3129" s="4" t="e">
        <f t="shared" si="195"/>
        <v>#DIV/0!</v>
      </c>
    </row>
    <row r="3130" spans="1:20" ht="60" x14ac:dyDescent="0.25">
      <c r="A3130" s="3">
        <v>3128</v>
      </c>
      <c r="B3130" s="1" t="s">
        <v>3128</v>
      </c>
      <c r="C3130" s="1" t="s">
        <v>7237</v>
      </c>
      <c r="D3130">
        <v>15000</v>
      </c>
      <c r="E3130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s="9">
        <f t="shared" si="192"/>
        <v>42810.784039351856</v>
      </c>
      <c r="L3130" s="9">
        <f t="shared" si="193"/>
        <v>42780.825706018513</v>
      </c>
      <c r="M3130" t="b">
        <v>0</v>
      </c>
      <c r="N3130">
        <v>117</v>
      </c>
      <c r="O3130" t="b">
        <v>0</v>
      </c>
      <c r="P3130" t="s">
        <v>8270</v>
      </c>
      <c r="Q3130" t="s">
        <v>8316</v>
      </c>
      <c r="R3130" t="s">
        <v>8317</v>
      </c>
      <c r="S3130" s="5">
        <f t="shared" si="194"/>
        <v>108.60666666666667</v>
      </c>
      <c r="T3130" s="4">
        <f t="shared" si="195"/>
        <v>139.23931623931625</v>
      </c>
    </row>
    <row r="3131" spans="1:20" ht="60" x14ac:dyDescent="0.25">
      <c r="A3131" s="3">
        <v>3129</v>
      </c>
      <c r="B3131" s="1" t="s">
        <v>3129</v>
      </c>
      <c r="C3131" s="1" t="s">
        <v>7238</v>
      </c>
      <c r="D3131">
        <v>1250</v>
      </c>
      <c r="E3131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s="9">
        <f t="shared" si="192"/>
        <v>42843.801145833335</v>
      </c>
      <c r="L3131" s="9">
        <f t="shared" si="193"/>
        <v>42803.842812499999</v>
      </c>
      <c r="M3131" t="b">
        <v>0</v>
      </c>
      <c r="N3131">
        <v>1</v>
      </c>
      <c r="O3131" t="b">
        <v>0</v>
      </c>
      <c r="P3131" t="s">
        <v>8270</v>
      </c>
      <c r="Q3131" t="s">
        <v>8316</v>
      </c>
      <c r="R3131" t="s">
        <v>8317</v>
      </c>
      <c r="S3131" s="5">
        <f t="shared" si="194"/>
        <v>0.8</v>
      </c>
      <c r="T3131" s="4">
        <f t="shared" si="195"/>
        <v>10</v>
      </c>
    </row>
    <row r="3132" spans="1:20" ht="45" x14ac:dyDescent="0.25">
      <c r="A3132" s="3">
        <v>3130</v>
      </c>
      <c r="B3132" s="1" t="s">
        <v>3130</v>
      </c>
      <c r="C3132" s="1" t="s">
        <v>7239</v>
      </c>
      <c r="D3132">
        <v>10000</v>
      </c>
      <c r="E3132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s="9">
        <f t="shared" si="192"/>
        <v>42839.207638888889</v>
      </c>
      <c r="L3132" s="9">
        <f t="shared" si="193"/>
        <v>42808.640231481477</v>
      </c>
      <c r="M3132" t="b">
        <v>0</v>
      </c>
      <c r="N3132">
        <v>4</v>
      </c>
      <c r="O3132" t="b">
        <v>0</v>
      </c>
      <c r="P3132" t="s">
        <v>8270</v>
      </c>
      <c r="Q3132" t="s">
        <v>8316</v>
      </c>
      <c r="R3132" t="s">
        <v>8317</v>
      </c>
      <c r="S3132" s="5">
        <f t="shared" si="194"/>
        <v>3.75</v>
      </c>
      <c r="T3132" s="4">
        <f t="shared" si="195"/>
        <v>93.75</v>
      </c>
    </row>
    <row r="3133" spans="1:20" ht="30" x14ac:dyDescent="0.25">
      <c r="A3133" s="3">
        <v>3131</v>
      </c>
      <c r="B3133" s="1" t="s">
        <v>3131</v>
      </c>
      <c r="C3133" s="1" t="s">
        <v>7240</v>
      </c>
      <c r="D3133">
        <v>4100</v>
      </c>
      <c r="E3133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s="9">
        <f t="shared" si="192"/>
        <v>42833.537557870368</v>
      </c>
      <c r="L3133" s="9">
        <f t="shared" si="193"/>
        <v>42803.579224537039</v>
      </c>
      <c r="M3133" t="b">
        <v>0</v>
      </c>
      <c r="N3133">
        <v>12</v>
      </c>
      <c r="O3133" t="b">
        <v>0</v>
      </c>
      <c r="P3133" t="s">
        <v>8270</v>
      </c>
      <c r="Q3133" t="s">
        <v>8316</v>
      </c>
      <c r="R3133" t="s">
        <v>8317</v>
      </c>
      <c r="S3133" s="5">
        <f t="shared" si="194"/>
        <v>15.731707317073171</v>
      </c>
      <c r="T3133" s="4">
        <f t="shared" si="195"/>
        <v>53.75</v>
      </c>
    </row>
    <row r="3134" spans="1:20" ht="30" x14ac:dyDescent="0.25">
      <c r="A3134" s="3">
        <v>3132</v>
      </c>
      <c r="B3134" s="1" t="s">
        <v>3132</v>
      </c>
      <c r="C3134" s="1" t="s">
        <v>7241</v>
      </c>
      <c r="D3134">
        <v>30000</v>
      </c>
      <c r="E313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s="9">
        <f t="shared" si="192"/>
        <v>42846.308564814812</v>
      </c>
      <c r="L3134" s="9">
        <f t="shared" si="193"/>
        <v>42786.350231481483</v>
      </c>
      <c r="M3134" t="b">
        <v>0</v>
      </c>
      <c r="N3134">
        <v>1</v>
      </c>
      <c r="O3134" t="b">
        <v>0</v>
      </c>
      <c r="P3134" t="s">
        <v>8270</v>
      </c>
      <c r="Q3134" t="s">
        <v>8316</v>
      </c>
      <c r="R3134" t="s">
        <v>8317</v>
      </c>
      <c r="S3134" s="5">
        <f t="shared" si="194"/>
        <v>3.3333333333333333E-2</v>
      </c>
      <c r="T3134" s="4">
        <f t="shared" si="195"/>
        <v>10</v>
      </c>
    </row>
    <row r="3135" spans="1:20" ht="60" x14ac:dyDescent="0.25">
      <c r="A3135" s="3">
        <v>3133</v>
      </c>
      <c r="B3135" s="1" t="s">
        <v>3133</v>
      </c>
      <c r="C3135" s="1" t="s">
        <v>7242</v>
      </c>
      <c r="D3135">
        <v>500</v>
      </c>
      <c r="E313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s="9">
        <f t="shared" si="192"/>
        <v>42818.523541666669</v>
      </c>
      <c r="L3135" s="9">
        <f t="shared" si="193"/>
        <v>42788.565208333333</v>
      </c>
      <c r="M3135" t="b">
        <v>0</v>
      </c>
      <c r="N3135">
        <v>16</v>
      </c>
      <c r="O3135" t="b">
        <v>0</v>
      </c>
      <c r="P3135" t="s">
        <v>8270</v>
      </c>
      <c r="Q3135" t="s">
        <v>8316</v>
      </c>
      <c r="R3135" t="s">
        <v>8317</v>
      </c>
      <c r="S3135" s="5">
        <f t="shared" si="194"/>
        <v>108</v>
      </c>
      <c r="T3135" s="4">
        <f t="shared" si="195"/>
        <v>33.75</v>
      </c>
    </row>
    <row r="3136" spans="1:20" ht="60" x14ac:dyDescent="0.25">
      <c r="A3136" s="3">
        <v>3134</v>
      </c>
      <c r="B3136" s="1" t="s">
        <v>3134</v>
      </c>
      <c r="C3136" s="1" t="s">
        <v>7243</v>
      </c>
      <c r="D3136">
        <v>1000</v>
      </c>
      <c r="E313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s="9">
        <f t="shared" si="192"/>
        <v>42821.678460648152</v>
      </c>
      <c r="L3136" s="9">
        <f t="shared" si="193"/>
        <v>42800.720127314817</v>
      </c>
      <c r="M3136" t="b">
        <v>0</v>
      </c>
      <c r="N3136">
        <v>12</v>
      </c>
      <c r="O3136" t="b">
        <v>0</v>
      </c>
      <c r="P3136" t="s">
        <v>8270</v>
      </c>
      <c r="Q3136" t="s">
        <v>8316</v>
      </c>
      <c r="R3136" t="s">
        <v>8317</v>
      </c>
      <c r="S3136" s="5">
        <f t="shared" si="194"/>
        <v>22.5</v>
      </c>
      <c r="T3136" s="4">
        <f t="shared" si="195"/>
        <v>18.75</v>
      </c>
    </row>
    <row r="3137" spans="1:20" ht="60" x14ac:dyDescent="0.25">
      <c r="A3137" s="3">
        <v>3135</v>
      </c>
      <c r="B3137" s="1" t="s">
        <v>3135</v>
      </c>
      <c r="C3137" s="1" t="s">
        <v>7244</v>
      </c>
      <c r="D3137">
        <v>777</v>
      </c>
      <c r="E313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s="9">
        <f t="shared" si="192"/>
        <v>42829.151863425926</v>
      </c>
      <c r="L3137" s="9">
        <f t="shared" si="193"/>
        <v>42807.151863425926</v>
      </c>
      <c r="M3137" t="b">
        <v>0</v>
      </c>
      <c r="N3137">
        <v>7</v>
      </c>
      <c r="O3137" t="b">
        <v>0</v>
      </c>
      <c r="P3137" t="s">
        <v>8270</v>
      </c>
      <c r="Q3137" t="s">
        <v>8316</v>
      </c>
      <c r="R3137" t="s">
        <v>8317</v>
      </c>
      <c r="S3137" s="5">
        <f t="shared" si="194"/>
        <v>20.849420849420849</v>
      </c>
      <c r="T3137" s="4">
        <f t="shared" si="195"/>
        <v>23.142857142857142</v>
      </c>
    </row>
    <row r="3138" spans="1:20" ht="60" x14ac:dyDescent="0.25">
      <c r="A3138" s="3">
        <v>3136</v>
      </c>
      <c r="B3138" s="1" t="s">
        <v>3136</v>
      </c>
      <c r="C3138" s="1" t="s">
        <v>7245</v>
      </c>
      <c r="D3138">
        <v>500</v>
      </c>
      <c r="E313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s="9">
        <f t="shared" si="192"/>
        <v>42825.957638888889</v>
      </c>
      <c r="L3138" s="9">
        <f t="shared" si="193"/>
        <v>42789.462430555555</v>
      </c>
      <c r="M3138" t="b">
        <v>0</v>
      </c>
      <c r="N3138">
        <v>22</v>
      </c>
      <c r="O3138" t="b">
        <v>0</v>
      </c>
      <c r="P3138" t="s">
        <v>8270</v>
      </c>
      <c r="Q3138" t="s">
        <v>8316</v>
      </c>
      <c r="R3138" t="s">
        <v>8317</v>
      </c>
      <c r="S3138" s="5">
        <f t="shared" si="194"/>
        <v>127.8</v>
      </c>
      <c r="T3138" s="4">
        <f t="shared" si="195"/>
        <v>29.045454545454547</v>
      </c>
    </row>
    <row r="3139" spans="1:20" ht="45" x14ac:dyDescent="0.25">
      <c r="A3139" s="3">
        <v>3137</v>
      </c>
      <c r="B3139" s="1" t="s">
        <v>3137</v>
      </c>
      <c r="C3139" s="1" t="s">
        <v>7246</v>
      </c>
      <c r="D3139">
        <v>1500</v>
      </c>
      <c r="E3139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s="9">
        <f t="shared" ref="K3139:K3202" si="196">(((I3139/60)/60)/24)+DATE(1970,1,1)</f>
        <v>42858.8</v>
      </c>
      <c r="L3139" s="9">
        <f t="shared" ref="L3139:L3202" si="197">(((J3139/60)/60)/24)+DATE(1970,1,1)</f>
        <v>42807.885057870371</v>
      </c>
      <c r="M3139" t="b">
        <v>0</v>
      </c>
      <c r="N3139">
        <v>1</v>
      </c>
      <c r="O3139" t="b">
        <v>0</v>
      </c>
      <c r="P3139" t="s">
        <v>8270</v>
      </c>
      <c r="Q3139" t="s">
        <v>8316</v>
      </c>
      <c r="R3139" t="s">
        <v>8317</v>
      </c>
      <c r="S3139" s="5">
        <f t="shared" ref="S3139:S3202" si="198">+(E3139/D3139)*100</f>
        <v>3.3333333333333335</v>
      </c>
      <c r="T3139" s="4">
        <f t="shared" ref="T3139:T3202" si="199">+E3139/N3139</f>
        <v>50</v>
      </c>
    </row>
    <row r="3140" spans="1:20" ht="60" x14ac:dyDescent="0.25">
      <c r="A3140" s="3">
        <v>3138</v>
      </c>
      <c r="B3140" s="1" t="s">
        <v>3138</v>
      </c>
      <c r="C3140" s="1" t="s">
        <v>7247</v>
      </c>
      <c r="D3140">
        <v>200</v>
      </c>
      <c r="E3140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s="9">
        <f t="shared" si="196"/>
        <v>42828.645914351851</v>
      </c>
      <c r="L3140" s="9">
        <f t="shared" si="197"/>
        <v>42809.645914351851</v>
      </c>
      <c r="M3140" t="b">
        <v>0</v>
      </c>
      <c r="N3140">
        <v>0</v>
      </c>
      <c r="O3140" t="b">
        <v>0</v>
      </c>
      <c r="P3140" t="s">
        <v>8270</v>
      </c>
      <c r="Q3140" t="s">
        <v>8316</v>
      </c>
      <c r="R3140" t="s">
        <v>8317</v>
      </c>
      <c r="S3140" s="5">
        <f t="shared" si="198"/>
        <v>0</v>
      </c>
      <c r="T3140" s="4" t="e">
        <f t="shared" si="199"/>
        <v>#DIV/0!</v>
      </c>
    </row>
    <row r="3141" spans="1:20" ht="60" x14ac:dyDescent="0.25">
      <c r="A3141" s="3">
        <v>3139</v>
      </c>
      <c r="B3141" s="1" t="s">
        <v>3139</v>
      </c>
      <c r="C3141" s="1" t="s">
        <v>7248</v>
      </c>
      <c r="D3141">
        <v>50000</v>
      </c>
      <c r="E3141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s="9">
        <f t="shared" si="196"/>
        <v>42819.189583333333</v>
      </c>
      <c r="L3141" s="9">
        <f t="shared" si="197"/>
        <v>42785.270370370374</v>
      </c>
      <c r="M3141" t="b">
        <v>0</v>
      </c>
      <c r="N3141">
        <v>6</v>
      </c>
      <c r="O3141" t="b">
        <v>0</v>
      </c>
      <c r="P3141" t="s">
        <v>8270</v>
      </c>
      <c r="Q3141" t="s">
        <v>8316</v>
      </c>
      <c r="R3141" t="s">
        <v>8317</v>
      </c>
      <c r="S3141" s="5">
        <f t="shared" si="198"/>
        <v>5.4</v>
      </c>
      <c r="T3141" s="4">
        <f t="shared" si="199"/>
        <v>450</v>
      </c>
    </row>
    <row r="3142" spans="1:20" ht="60" x14ac:dyDescent="0.25">
      <c r="A3142" s="3">
        <v>3140</v>
      </c>
      <c r="B3142" s="1" t="s">
        <v>3140</v>
      </c>
      <c r="C3142" s="1" t="s">
        <v>7249</v>
      </c>
      <c r="D3142">
        <v>10000</v>
      </c>
      <c r="E3142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s="9">
        <f t="shared" si="196"/>
        <v>42832.677118055552</v>
      </c>
      <c r="L3142" s="9">
        <f t="shared" si="197"/>
        <v>42802.718784722223</v>
      </c>
      <c r="M3142" t="b">
        <v>0</v>
      </c>
      <c r="N3142">
        <v>4</v>
      </c>
      <c r="O3142" t="b">
        <v>0</v>
      </c>
      <c r="P3142" t="s">
        <v>8270</v>
      </c>
      <c r="Q3142" t="s">
        <v>8316</v>
      </c>
      <c r="R3142" t="s">
        <v>8317</v>
      </c>
      <c r="S3142" s="5">
        <f t="shared" si="198"/>
        <v>0.96</v>
      </c>
      <c r="T3142" s="4">
        <f t="shared" si="199"/>
        <v>24</v>
      </c>
    </row>
    <row r="3143" spans="1:20" ht="60" x14ac:dyDescent="0.25">
      <c r="A3143" s="3">
        <v>3141</v>
      </c>
      <c r="B3143" s="1" t="s">
        <v>3141</v>
      </c>
      <c r="C3143" s="1" t="s">
        <v>7250</v>
      </c>
      <c r="D3143">
        <v>500</v>
      </c>
      <c r="E3143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s="9">
        <f t="shared" si="196"/>
        <v>42841.833333333328</v>
      </c>
      <c r="L3143" s="9">
        <f t="shared" si="197"/>
        <v>42800.753333333334</v>
      </c>
      <c r="M3143" t="b">
        <v>0</v>
      </c>
      <c r="N3143">
        <v>8</v>
      </c>
      <c r="O3143" t="b">
        <v>0</v>
      </c>
      <c r="P3143" t="s">
        <v>8270</v>
      </c>
      <c r="Q3143" t="s">
        <v>8316</v>
      </c>
      <c r="R3143" t="s">
        <v>8317</v>
      </c>
      <c r="S3143" s="5">
        <f t="shared" si="198"/>
        <v>51.6</v>
      </c>
      <c r="T3143" s="4">
        <f t="shared" si="199"/>
        <v>32.25</v>
      </c>
    </row>
    <row r="3144" spans="1:20" ht="45" x14ac:dyDescent="0.25">
      <c r="A3144" s="3">
        <v>3142</v>
      </c>
      <c r="B3144" s="1" t="s">
        <v>3142</v>
      </c>
      <c r="C3144" s="1" t="s">
        <v>7251</v>
      </c>
      <c r="D3144">
        <v>2750</v>
      </c>
      <c r="E314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s="9">
        <f t="shared" si="196"/>
        <v>42813.471516203703</v>
      </c>
      <c r="L3144" s="9">
        <f t="shared" si="197"/>
        <v>42783.513182870374</v>
      </c>
      <c r="M3144" t="b">
        <v>0</v>
      </c>
      <c r="N3144">
        <v>3</v>
      </c>
      <c r="O3144" t="b">
        <v>0</v>
      </c>
      <c r="P3144" t="s">
        <v>8270</v>
      </c>
      <c r="Q3144" t="s">
        <v>8316</v>
      </c>
      <c r="R3144" t="s">
        <v>8317</v>
      </c>
      <c r="S3144" s="5">
        <f t="shared" si="198"/>
        <v>1.6363636363636365</v>
      </c>
      <c r="T3144" s="4">
        <f t="shared" si="199"/>
        <v>15</v>
      </c>
    </row>
    <row r="3145" spans="1:20" ht="60" x14ac:dyDescent="0.25">
      <c r="A3145" s="3">
        <v>3143</v>
      </c>
      <c r="B3145" s="1" t="s">
        <v>3143</v>
      </c>
      <c r="C3145" s="1" t="s">
        <v>7252</v>
      </c>
      <c r="D3145">
        <v>700</v>
      </c>
      <c r="E314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s="9">
        <f t="shared" si="196"/>
        <v>42834.358287037037</v>
      </c>
      <c r="L3145" s="9">
        <f t="shared" si="197"/>
        <v>42808.358287037037</v>
      </c>
      <c r="M3145" t="b">
        <v>0</v>
      </c>
      <c r="N3145">
        <v>0</v>
      </c>
      <c r="O3145" t="b">
        <v>0</v>
      </c>
      <c r="P3145" t="s">
        <v>8270</v>
      </c>
      <c r="Q3145" t="s">
        <v>8316</v>
      </c>
      <c r="R3145" t="s">
        <v>8317</v>
      </c>
      <c r="S3145" s="5">
        <f t="shared" si="198"/>
        <v>0</v>
      </c>
      <c r="T3145" s="4" t="e">
        <f t="shared" si="199"/>
        <v>#DIV/0!</v>
      </c>
    </row>
    <row r="3146" spans="1:20" ht="60" x14ac:dyDescent="0.25">
      <c r="A3146" s="3">
        <v>3144</v>
      </c>
      <c r="B3146" s="1" t="s">
        <v>3144</v>
      </c>
      <c r="C3146" s="1" t="s">
        <v>7253</v>
      </c>
      <c r="D3146">
        <v>10000</v>
      </c>
      <c r="E314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s="9">
        <f t="shared" si="196"/>
        <v>42813.25</v>
      </c>
      <c r="L3146" s="9">
        <f t="shared" si="197"/>
        <v>42796.538275462968</v>
      </c>
      <c r="M3146" t="b">
        <v>0</v>
      </c>
      <c r="N3146">
        <v>30</v>
      </c>
      <c r="O3146" t="b">
        <v>0</v>
      </c>
      <c r="P3146" t="s">
        <v>8270</v>
      </c>
      <c r="Q3146" t="s">
        <v>8316</v>
      </c>
      <c r="R3146" t="s">
        <v>8317</v>
      </c>
      <c r="S3146" s="5">
        <f t="shared" si="198"/>
        <v>75.400000000000006</v>
      </c>
      <c r="T3146" s="4">
        <f t="shared" si="199"/>
        <v>251.33333333333334</v>
      </c>
    </row>
    <row r="3147" spans="1:20" ht="45" x14ac:dyDescent="0.25">
      <c r="A3147" s="3">
        <v>3145</v>
      </c>
      <c r="B3147" s="1" t="s">
        <v>3145</v>
      </c>
      <c r="C3147" s="1" t="s">
        <v>7254</v>
      </c>
      <c r="D3147">
        <v>25000</v>
      </c>
      <c r="E314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s="9">
        <f t="shared" si="196"/>
        <v>42821.999236111107</v>
      </c>
      <c r="L3147" s="9">
        <f t="shared" si="197"/>
        <v>42762.040902777779</v>
      </c>
      <c r="M3147" t="b">
        <v>0</v>
      </c>
      <c r="N3147">
        <v>0</v>
      </c>
      <c r="O3147" t="b">
        <v>0</v>
      </c>
      <c r="P3147" t="s">
        <v>8270</v>
      </c>
      <c r="Q3147" t="s">
        <v>8316</v>
      </c>
      <c r="R3147" t="s">
        <v>8317</v>
      </c>
      <c r="S3147" s="5">
        <f t="shared" si="198"/>
        <v>0</v>
      </c>
      <c r="T3147" s="4" t="e">
        <f t="shared" si="199"/>
        <v>#DIV/0!</v>
      </c>
    </row>
    <row r="3148" spans="1:20" ht="45" x14ac:dyDescent="0.25">
      <c r="A3148" s="3">
        <v>3146</v>
      </c>
      <c r="B3148" s="1" t="s">
        <v>3146</v>
      </c>
      <c r="C3148" s="1" t="s">
        <v>7255</v>
      </c>
      <c r="D3148">
        <v>50000</v>
      </c>
      <c r="E314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s="9">
        <f t="shared" si="196"/>
        <v>42841.640810185185</v>
      </c>
      <c r="L3148" s="9">
        <f t="shared" si="197"/>
        <v>42796.682476851856</v>
      </c>
      <c r="M3148" t="b">
        <v>0</v>
      </c>
      <c r="N3148">
        <v>12</v>
      </c>
      <c r="O3148" t="b">
        <v>0</v>
      </c>
      <c r="P3148" t="s">
        <v>8270</v>
      </c>
      <c r="Q3148" t="s">
        <v>8316</v>
      </c>
      <c r="R3148" t="s">
        <v>8317</v>
      </c>
      <c r="S3148" s="5">
        <f t="shared" si="198"/>
        <v>10.5</v>
      </c>
      <c r="T3148" s="4">
        <f t="shared" si="199"/>
        <v>437.5</v>
      </c>
    </row>
    <row r="3149" spans="1:20" ht="60" x14ac:dyDescent="0.25">
      <c r="A3149" s="3">
        <v>3147</v>
      </c>
      <c r="B3149" s="1" t="s">
        <v>3147</v>
      </c>
      <c r="C3149" s="1" t="s">
        <v>7256</v>
      </c>
      <c r="D3149">
        <v>20000</v>
      </c>
      <c r="E3149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s="9">
        <f t="shared" si="196"/>
        <v>41950.011053240742</v>
      </c>
      <c r="L3149" s="9">
        <f t="shared" si="197"/>
        <v>41909.969386574077</v>
      </c>
      <c r="M3149" t="b">
        <v>1</v>
      </c>
      <c r="N3149">
        <v>213</v>
      </c>
      <c r="O3149" t="b">
        <v>1</v>
      </c>
      <c r="P3149" t="s">
        <v>8270</v>
      </c>
      <c r="Q3149" t="s">
        <v>8316</v>
      </c>
      <c r="R3149" t="s">
        <v>8317</v>
      </c>
      <c r="S3149" s="5">
        <f t="shared" si="198"/>
        <v>117.52499999999999</v>
      </c>
      <c r="T3149" s="4">
        <f t="shared" si="199"/>
        <v>110.35211267605634</v>
      </c>
    </row>
    <row r="3150" spans="1:20" ht="30" x14ac:dyDescent="0.25">
      <c r="A3150" s="3">
        <v>3148</v>
      </c>
      <c r="B3150" s="1" t="s">
        <v>3148</v>
      </c>
      <c r="C3150" s="1" t="s">
        <v>7257</v>
      </c>
      <c r="D3150">
        <v>1800</v>
      </c>
      <c r="E3150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s="9">
        <f t="shared" si="196"/>
        <v>41913.166666666664</v>
      </c>
      <c r="L3150" s="9">
        <f t="shared" si="197"/>
        <v>41891.665324074071</v>
      </c>
      <c r="M3150" t="b">
        <v>1</v>
      </c>
      <c r="N3150">
        <v>57</v>
      </c>
      <c r="O3150" t="b">
        <v>1</v>
      </c>
      <c r="P3150" t="s">
        <v>8270</v>
      </c>
      <c r="Q3150" t="s">
        <v>8316</v>
      </c>
      <c r="R3150" t="s">
        <v>8317</v>
      </c>
      <c r="S3150" s="5">
        <f t="shared" si="198"/>
        <v>131.16666666666669</v>
      </c>
      <c r="T3150" s="4">
        <f t="shared" si="199"/>
        <v>41.421052631578945</v>
      </c>
    </row>
    <row r="3151" spans="1:20" ht="60" x14ac:dyDescent="0.25">
      <c r="A3151" s="3">
        <v>3149</v>
      </c>
      <c r="B3151" s="1" t="s">
        <v>3149</v>
      </c>
      <c r="C3151" s="1" t="s">
        <v>7258</v>
      </c>
      <c r="D3151">
        <v>1250</v>
      </c>
      <c r="E3151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s="9">
        <f t="shared" si="196"/>
        <v>41250.083333333336</v>
      </c>
      <c r="L3151" s="9">
        <f t="shared" si="197"/>
        <v>41226.017361111109</v>
      </c>
      <c r="M3151" t="b">
        <v>1</v>
      </c>
      <c r="N3151">
        <v>25</v>
      </c>
      <c r="O3151" t="b">
        <v>1</v>
      </c>
      <c r="P3151" t="s">
        <v>8270</v>
      </c>
      <c r="Q3151" t="s">
        <v>8316</v>
      </c>
      <c r="R3151" t="s">
        <v>8317</v>
      </c>
      <c r="S3151" s="5">
        <f t="shared" si="198"/>
        <v>104</v>
      </c>
      <c r="T3151" s="4">
        <f t="shared" si="199"/>
        <v>52</v>
      </c>
    </row>
    <row r="3152" spans="1:20" ht="60" x14ac:dyDescent="0.25">
      <c r="A3152" s="3">
        <v>3150</v>
      </c>
      <c r="B3152" s="1" t="s">
        <v>3150</v>
      </c>
      <c r="C3152" s="1" t="s">
        <v>7259</v>
      </c>
      <c r="D3152">
        <v>3500</v>
      </c>
      <c r="E3152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s="9">
        <f t="shared" si="196"/>
        <v>40568.166666666664</v>
      </c>
      <c r="L3152" s="9">
        <f t="shared" si="197"/>
        <v>40478.263923611114</v>
      </c>
      <c r="M3152" t="b">
        <v>1</v>
      </c>
      <c r="N3152">
        <v>104</v>
      </c>
      <c r="O3152" t="b">
        <v>1</v>
      </c>
      <c r="P3152" t="s">
        <v>8270</v>
      </c>
      <c r="Q3152" t="s">
        <v>8316</v>
      </c>
      <c r="R3152" t="s">
        <v>8317</v>
      </c>
      <c r="S3152" s="5">
        <f t="shared" si="198"/>
        <v>101</v>
      </c>
      <c r="T3152" s="4">
        <f t="shared" si="199"/>
        <v>33.990384615384613</v>
      </c>
    </row>
    <row r="3153" spans="1:20" ht="45" x14ac:dyDescent="0.25">
      <c r="A3153" s="3">
        <v>3151</v>
      </c>
      <c r="B3153" s="1" t="s">
        <v>3151</v>
      </c>
      <c r="C3153" s="1" t="s">
        <v>7260</v>
      </c>
      <c r="D3153">
        <v>3500</v>
      </c>
      <c r="E3153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s="9">
        <f t="shared" si="196"/>
        <v>41892.83997685185</v>
      </c>
      <c r="L3153" s="9">
        <f t="shared" si="197"/>
        <v>41862.83997685185</v>
      </c>
      <c r="M3153" t="b">
        <v>1</v>
      </c>
      <c r="N3153">
        <v>34</v>
      </c>
      <c r="O3153" t="b">
        <v>1</v>
      </c>
      <c r="P3153" t="s">
        <v>8270</v>
      </c>
      <c r="Q3153" t="s">
        <v>8316</v>
      </c>
      <c r="R3153" t="s">
        <v>8317</v>
      </c>
      <c r="S3153" s="5">
        <f t="shared" si="198"/>
        <v>100.4</v>
      </c>
      <c r="T3153" s="4">
        <f t="shared" si="199"/>
        <v>103.35294117647059</v>
      </c>
    </row>
    <row r="3154" spans="1:20" ht="45" x14ac:dyDescent="0.25">
      <c r="A3154" s="3">
        <v>3152</v>
      </c>
      <c r="B3154" s="1" t="s">
        <v>3152</v>
      </c>
      <c r="C3154" s="1" t="s">
        <v>7261</v>
      </c>
      <c r="D3154">
        <v>2200</v>
      </c>
      <c r="E315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s="9">
        <f t="shared" si="196"/>
        <v>41580.867673611108</v>
      </c>
      <c r="L3154" s="9">
        <f t="shared" si="197"/>
        <v>41550.867673611108</v>
      </c>
      <c r="M3154" t="b">
        <v>1</v>
      </c>
      <c r="N3154">
        <v>67</v>
      </c>
      <c r="O3154" t="b">
        <v>1</v>
      </c>
      <c r="P3154" t="s">
        <v>8270</v>
      </c>
      <c r="Q3154" t="s">
        <v>8316</v>
      </c>
      <c r="R3154" t="s">
        <v>8317</v>
      </c>
      <c r="S3154" s="5">
        <f t="shared" si="198"/>
        <v>105.95454545454545</v>
      </c>
      <c r="T3154" s="4">
        <f t="shared" si="199"/>
        <v>34.791044776119406</v>
      </c>
    </row>
    <row r="3155" spans="1:20" ht="45" x14ac:dyDescent="0.25">
      <c r="A3155" s="3">
        <v>3153</v>
      </c>
      <c r="B3155" s="1" t="s">
        <v>3153</v>
      </c>
      <c r="C3155" s="1" t="s">
        <v>7262</v>
      </c>
      <c r="D3155">
        <v>3000</v>
      </c>
      <c r="E315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s="9">
        <f t="shared" si="196"/>
        <v>40664.207638888889</v>
      </c>
      <c r="L3155" s="9">
        <f t="shared" si="197"/>
        <v>40633.154363425929</v>
      </c>
      <c r="M3155" t="b">
        <v>1</v>
      </c>
      <c r="N3155">
        <v>241</v>
      </c>
      <c r="O3155" t="b">
        <v>1</v>
      </c>
      <c r="P3155" t="s">
        <v>8270</v>
      </c>
      <c r="Q3155" t="s">
        <v>8316</v>
      </c>
      <c r="R3155" t="s">
        <v>8317</v>
      </c>
      <c r="S3155" s="5">
        <f t="shared" si="198"/>
        <v>335.58333333333337</v>
      </c>
      <c r="T3155" s="4">
        <f t="shared" si="199"/>
        <v>41.773858921161825</v>
      </c>
    </row>
    <row r="3156" spans="1:20" ht="60" x14ac:dyDescent="0.25">
      <c r="A3156" s="3">
        <v>3154</v>
      </c>
      <c r="B3156" s="1" t="s">
        <v>3154</v>
      </c>
      <c r="C3156" s="1" t="s">
        <v>7263</v>
      </c>
      <c r="D3156">
        <v>7000</v>
      </c>
      <c r="E315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s="9">
        <f t="shared" si="196"/>
        <v>41000.834004629629</v>
      </c>
      <c r="L3156" s="9">
        <f t="shared" si="197"/>
        <v>40970.875671296293</v>
      </c>
      <c r="M3156" t="b">
        <v>1</v>
      </c>
      <c r="N3156">
        <v>123</v>
      </c>
      <c r="O3156" t="b">
        <v>1</v>
      </c>
      <c r="P3156" t="s">
        <v>8270</v>
      </c>
      <c r="Q3156" t="s">
        <v>8316</v>
      </c>
      <c r="R3156" t="s">
        <v>8317</v>
      </c>
      <c r="S3156" s="5">
        <f t="shared" si="198"/>
        <v>112.92857142857142</v>
      </c>
      <c r="T3156" s="4">
        <f t="shared" si="199"/>
        <v>64.268292682926827</v>
      </c>
    </row>
    <row r="3157" spans="1:20" ht="45" x14ac:dyDescent="0.25">
      <c r="A3157" s="3">
        <v>3155</v>
      </c>
      <c r="B3157" s="1" t="s">
        <v>3155</v>
      </c>
      <c r="C3157" s="1" t="s">
        <v>7264</v>
      </c>
      <c r="D3157">
        <v>5000</v>
      </c>
      <c r="E315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s="9">
        <f t="shared" si="196"/>
        <v>41263.499131944445</v>
      </c>
      <c r="L3157" s="9">
        <f t="shared" si="197"/>
        <v>41233.499131944445</v>
      </c>
      <c r="M3157" t="b">
        <v>1</v>
      </c>
      <c r="N3157">
        <v>302</v>
      </c>
      <c r="O3157" t="b">
        <v>1</v>
      </c>
      <c r="P3157" t="s">
        <v>8270</v>
      </c>
      <c r="Q3157" t="s">
        <v>8316</v>
      </c>
      <c r="R3157" t="s">
        <v>8317</v>
      </c>
      <c r="S3157" s="5">
        <f t="shared" si="198"/>
        <v>188.50460000000001</v>
      </c>
      <c r="T3157" s="4">
        <f t="shared" si="199"/>
        <v>31.209370860927152</v>
      </c>
    </row>
    <row r="3158" spans="1:20" ht="60" x14ac:dyDescent="0.25">
      <c r="A3158" s="3">
        <v>3156</v>
      </c>
      <c r="B3158" s="1" t="s">
        <v>3156</v>
      </c>
      <c r="C3158" s="1" t="s">
        <v>7265</v>
      </c>
      <c r="D3158">
        <v>5500</v>
      </c>
      <c r="E315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s="9">
        <f t="shared" si="196"/>
        <v>41061.953055555554</v>
      </c>
      <c r="L3158" s="9">
        <f t="shared" si="197"/>
        <v>41026.953055555554</v>
      </c>
      <c r="M3158" t="b">
        <v>1</v>
      </c>
      <c r="N3158">
        <v>89</v>
      </c>
      <c r="O3158" t="b">
        <v>1</v>
      </c>
      <c r="P3158" t="s">
        <v>8270</v>
      </c>
      <c r="Q3158" t="s">
        <v>8316</v>
      </c>
      <c r="R3158" t="s">
        <v>8317</v>
      </c>
      <c r="S3158" s="5">
        <f t="shared" si="198"/>
        <v>101.81818181818181</v>
      </c>
      <c r="T3158" s="4">
        <f t="shared" si="199"/>
        <v>62.921348314606739</v>
      </c>
    </row>
    <row r="3159" spans="1:20" ht="30" x14ac:dyDescent="0.25">
      <c r="A3159" s="3">
        <v>3157</v>
      </c>
      <c r="B3159" s="1" t="s">
        <v>3157</v>
      </c>
      <c r="C3159" s="1" t="s">
        <v>7266</v>
      </c>
      <c r="D3159">
        <v>4000</v>
      </c>
      <c r="E3159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s="9">
        <f t="shared" si="196"/>
        <v>41839.208333333336</v>
      </c>
      <c r="L3159" s="9">
        <f t="shared" si="197"/>
        <v>41829.788252314815</v>
      </c>
      <c r="M3159" t="b">
        <v>1</v>
      </c>
      <c r="N3159">
        <v>41</v>
      </c>
      <c r="O3159" t="b">
        <v>1</v>
      </c>
      <c r="P3159" t="s">
        <v>8270</v>
      </c>
      <c r="Q3159" t="s">
        <v>8316</v>
      </c>
      <c r="R3159" t="s">
        <v>8317</v>
      </c>
      <c r="S3159" s="5">
        <f t="shared" si="198"/>
        <v>101</v>
      </c>
      <c r="T3159" s="4">
        <f t="shared" si="199"/>
        <v>98.536585365853654</v>
      </c>
    </row>
    <row r="3160" spans="1:20" ht="30" x14ac:dyDescent="0.25">
      <c r="A3160" s="3">
        <v>3158</v>
      </c>
      <c r="B3160" s="1" t="s">
        <v>3158</v>
      </c>
      <c r="C3160" s="1" t="s">
        <v>7267</v>
      </c>
      <c r="D3160">
        <v>5000</v>
      </c>
      <c r="E3160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s="9">
        <f t="shared" si="196"/>
        <v>41477.839722222219</v>
      </c>
      <c r="L3160" s="9">
        <f t="shared" si="197"/>
        <v>41447.839722222219</v>
      </c>
      <c r="M3160" t="b">
        <v>1</v>
      </c>
      <c r="N3160">
        <v>69</v>
      </c>
      <c r="O3160" t="b">
        <v>1</v>
      </c>
      <c r="P3160" t="s">
        <v>8270</v>
      </c>
      <c r="Q3160" t="s">
        <v>8316</v>
      </c>
      <c r="R3160" t="s">
        <v>8317</v>
      </c>
      <c r="S3160" s="5">
        <f t="shared" si="198"/>
        <v>113.99999999999999</v>
      </c>
      <c r="T3160" s="4">
        <f t="shared" si="199"/>
        <v>82.608695652173907</v>
      </c>
    </row>
    <row r="3161" spans="1:20" ht="45" x14ac:dyDescent="0.25">
      <c r="A3161" s="3">
        <v>3159</v>
      </c>
      <c r="B3161" s="1" t="s">
        <v>3159</v>
      </c>
      <c r="C3161" s="1" t="s">
        <v>7268</v>
      </c>
      <c r="D3161">
        <v>1500</v>
      </c>
      <c r="E3161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s="9">
        <f t="shared" si="196"/>
        <v>40926.958333333336</v>
      </c>
      <c r="L3161" s="9">
        <f t="shared" si="197"/>
        <v>40884.066678240742</v>
      </c>
      <c r="M3161" t="b">
        <v>1</v>
      </c>
      <c r="N3161">
        <v>52</v>
      </c>
      <c r="O3161" t="b">
        <v>1</v>
      </c>
      <c r="P3161" t="s">
        <v>8270</v>
      </c>
      <c r="Q3161" t="s">
        <v>8316</v>
      </c>
      <c r="R3161" t="s">
        <v>8317</v>
      </c>
      <c r="S3161" s="5">
        <f t="shared" si="198"/>
        <v>133.48133333333334</v>
      </c>
      <c r="T3161" s="4">
        <f t="shared" si="199"/>
        <v>38.504230769230773</v>
      </c>
    </row>
    <row r="3162" spans="1:20" ht="45" x14ac:dyDescent="0.25">
      <c r="A3162" s="3">
        <v>3160</v>
      </c>
      <c r="B3162" s="1" t="s">
        <v>3160</v>
      </c>
      <c r="C3162" s="1" t="s">
        <v>7269</v>
      </c>
      <c r="D3162">
        <v>4500</v>
      </c>
      <c r="E3162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s="9">
        <f t="shared" si="196"/>
        <v>41864.207638888889</v>
      </c>
      <c r="L3162" s="9">
        <f t="shared" si="197"/>
        <v>41841.26489583333</v>
      </c>
      <c r="M3162" t="b">
        <v>1</v>
      </c>
      <c r="N3162">
        <v>57</v>
      </c>
      <c r="O3162" t="b">
        <v>1</v>
      </c>
      <c r="P3162" t="s">
        <v>8270</v>
      </c>
      <c r="Q3162" t="s">
        <v>8316</v>
      </c>
      <c r="R3162" t="s">
        <v>8317</v>
      </c>
      <c r="S3162" s="5">
        <f t="shared" si="198"/>
        <v>101.53333333333335</v>
      </c>
      <c r="T3162" s="4">
        <f t="shared" si="199"/>
        <v>80.15789473684211</v>
      </c>
    </row>
    <row r="3163" spans="1:20" ht="60" x14ac:dyDescent="0.25">
      <c r="A3163" s="3">
        <v>3161</v>
      </c>
      <c r="B3163" s="1" t="s">
        <v>3161</v>
      </c>
      <c r="C3163" s="1" t="s">
        <v>7270</v>
      </c>
      <c r="D3163">
        <v>2000</v>
      </c>
      <c r="E3163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s="9">
        <f t="shared" si="196"/>
        <v>41927.536134259259</v>
      </c>
      <c r="L3163" s="9">
        <f t="shared" si="197"/>
        <v>41897.536134259259</v>
      </c>
      <c r="M3163" t="b">
        <v>1</v>
      </c>
      <c r="N3163">
        <v>74</v>
      </c>
      <c r="O3163" t="b">
        <v>1</v>
      </c>
      <c r="P3163" t="s">
        <v>8270</v>
      </c>
      <c r="Q3163" t="s">
        <v>8316</v>
      </c>
      <c r="R3163" t="s">
        <v>8317</v>
      </c>
      <c r="S3163" s="5">
        <f t="shared" si="198"/>
        <v>105.1</v>
      </c>
      <c r="T3163" s="4">
        <f t="shared" si="199"/>
        <v>28.405405405405407</v>
      </c>
    </row>
    <row r="3164" spans="1:20" ht="60" x14ac:dyDescent="0.25">
      <c r="A3164" s="3">
        <v>3162</v>
      </c>
      <c r="B3164" s="1" t="s">
        <v>3162</v>
      </c>
      <c r="C3164" s="1" t="s">
        <v>7271</v>
      </c>
      <c r="D3164">
        <v>4000</v>
      </c>
      <c r="E316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s="9">
        <f t="shared" si="196"/>
        <v>41827.083333333336</v>
      </c>
      <c r="L3164" s="9">
        <f t="shared" si="197"/>
        <v>41799.685902777775</v>
      </c>
      <c r="M3164" t="b">
        <v>1</v>
      </c>
      <c r="N3164">
        <v>63</v>
      </c>
      <c r="O3164" t="b">
        <v>1</v>
      </c>
      <c r="P3164" t="s">
        <v>8270</v>
      </c>
      <c r="Q3164" t="s">
        <v>8316</v>
      </c>
      <c r="R3164" t="s">
        <v>8317</v>
      </c>
      <c r="S3164" s="5">
        <f t="shared" si="198"/>
        <v>127.15</v>
      </c>
      <c r="T3164" s="4">
        <f t="shared" si="199"/>
        <v>80.730158730158735</v>
      </c>
    </row>
    <row r="3165" spans="1:20" ht="45" x14ac:dyDescent="0.25">
      <c r="A3165" s="3">
        <v>3163</v>
      </c>
      <c r="B3165" s="1" t="s">
        <v>3163</v>
      </c>
      <c r="C3165" s="1" t="s">
        <v>7272</v>
      </c>
      <c r="D3165">
        <v>13000</v>
      </c>
      <c r="E316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s="9">
        <f t="shared" si="196"/>
        <v>41805.753761574073</v>
      </c>
      <c r="L3165" s="9">
        <f t="shared" si="197"/>
        <v>41775.753761574073</v>
      </c>
      <c r="M3165" t="b">
        <v>1</v>
      </c>
      <c r="N3165">
        <v>72</v>
      </c>
      <c r="O3165" t="b">
        <v>1</v>
      </c>
      <c r="P3165" t="s">
        <v>8270</v>
      </c>
      <c r="Q3165" t="s">
        <v>8316</v>
      </c>
      <c r="R3165" t="s">
        <v>8317</v>
      </c>
      <c r="S3165" s="5">
        <f t="shared" si="198"/>
        <v>111.15384615384616</v>
      </c>
      <c r="T3165" s="4">
        <f t="shared" si="199"/>
        <v>200.69444444444446</v>
      </c>
    </row>
    <row r="3166" spans="1:20" ht="60" x14ac:dyDescent="0.25">
      <c r="A3166" s="3">
        <v>3164</v>
      </c>
      <c r="B3166" s="1" t="s">
        <v>3164</v>
      </c>
      <c r="C3166" s="1" t="s">
        <v>7273</v>
      </c>
      <c r="D3166">
        <v>2500</v>
      </c>
      <c r="E316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s="9">
        <f t="shared" si="196"/>
        <v>41799.80572916667</v>
      </c>
      <c r="L3166" s="9">
        <f t="shared" si="197"/>
        <v>41766.80572916667</v>
      </c>
      <c r="M3166" t="b">
        <v>1</v>
      </c>
      <c r="N3166">
        <v>71</v>
      </c>
      <c r="O3166" t="b">
        <v>1</v>
      </c>
      <c r="P3166" t="s">
        <v>8270</v>
      </c>
      <c r="Q3166" t="s">
        <v>8316</v>
      </c>
      <c r="R3166" t="s">
        <v>8317</v>
      </c>
      <c r="S3166" s="5">
        <f t="shared" si="198"/>
        <v>106.76</v>
      </c>
      <c r="T3166" s="4">
        <f t="shared" si="199"/>
        <v>37.591549295774648</v>
      </c>
    </row>
    <row r="3167" spans="1:20" ht="60" x14ac:dyDescent="0.25">
      <c r="A3167" s="3">
        <v>3165</v>
      </c>
      <c r="B3167" s="1" t="s">
        <v>3165</v>
      </c>
      <c r="C3167" s="1" t="s">
        <v>7274</v>
      </c>
      <c r="D3167">
        <v>750</v>
      </c>
      <c r="E316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s="9">
        <f t="shared" si="196"/>
        <v>40666.165972222225</v>
      </c>
      <c r="L3167" s="9">
        <f t="shared" si="197"/>
        <v>40644.159259259257</v>
      </c>
      <c r="M3167" t="b">
        <v>1</v>
      </c>
      <c r="N3167">
        <v>21</v>
      </c>
      <c r="O3167" t="b">
        <v>1</v>
      </c>
      <c r="P3167" t="s">
        <v>8270</v>
      </c>
      <c r="Q3167" t="s">
        <v>8316</v>
      </c>
      <c r="R3167" t="s">
        <v>8317</v>
      </c>
      <c r="S3167" s="5">
        <f t="shared" si="198"/>
        <v>162.66666666666666</v>
      </c>
      <c r="T3167" s="4">
        <f t="shared" si="199"/>
        <v>58.095238095238095</v>
      </c>
    </row>
    <row r="3168" spans="1:20" ht="60" x14ac:dyDescent="0.25">
      <c r="A3168" s="3">
        <v>3166</v>
      </c>
      <c r="B3168" s="1" t="s">
        <v>3166</v>
      </c>
      <c r="C3168" s="1" t="s">
        <v>7275</v>
      </c>
      <c r="D3168">
        <v>35000</v>
      </c>
      <c r="E316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s="9">
        <f t="shared" si="196"/>
        <v>41969.332638888889</v>
      </c>
      <c r="L3168" s="9">
        <f t="shared" si="197"/>
        <v>41940.69158564815</v>
      </c>
      <c r="M3168" t="b">
        <v>1</v>
      </c>
      <c r="N3168">
        <v>930</v>
      </c>
      <c r="O3168" t="b">
        <v>1</v>
      </c>
      <c r="P3168" t="s">
        <v>8270</v>
      </c>
      <c r="Q3168" t="s">
        <v>8316</v>
      </c>
      <c r="R3168" t="s">
        <v>8317</v>
      </c>
      <c r="S3168" s="5">
        <f t="shared" si="198"/>
        <v>160.22808571428573</v>
      </c>
      <c r="T3168" s="4">
        <f t="shared" si="199"/>
        <v>60.300892473118282</v>
      </c>
    </row>
    <row r="3169" spans="1:20" ht="30" x14ac:dyDescent="0.25">
      <c r="A3169" s="3">
        <v>3167</v>
      </c>
      <c r="B3169" s="1" t="s">
        <v>3167</v>
      </c>
      <c r="C3169" s="1" t="s">
        <v>7276</v>
      </c>
      <c r="D3169">
        <v>3000</v>
      </c>
      <c r="E3169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s="9">
        <f t="shared" si="196"/>
        <v>41853.175706018519</v>
      </c>
      <c r="L3169" s="9">
        <f t="shared" si="197"/>
        <v>41839.175706018519</v>
      </c>
      <c r="M3169" t="b">
        <v>1</v>
      </c>
      <c r="N3169">
        <v>55</v>
      </c>
      <c r="O3169" t="b">
        <v>1</v>
      </c>
      <c r="P3169" t="s">
        <v>8270</v>
      </c>
      <c r="Q3169" t="s">
        <v>8316</v>
      </c>
      <c r="R3169" t="s">
        <v>8317</v>
      </c>
      <c r="S3169" s="5">
        <f t="shared" si="198"/>
        <v>116.16666666666666</v>
      </c>
      <c r="T3169" s="4">
        <f t="shared" si="199"/>
        <v>63.363636363636367</v>
      </c>
    </row>
    <row r="3170" spans="1:20" ht="45" x14ac:dyDescent="0.25">
      <c r="A3170" s="3">
        <v>3168</v>
      </c>
      <c r="B3170" s="1" t="s">
        <v>3168</v>
      </c>
      <c r="C3170" s="1" t="s">
        <v>7277</v>
      </c>
      <c r="D3170">
        <v>2500</v>
      </c>
      <c r="E3170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s="9">
        <f t="shared" si="196"/>
        <v>41803.916666666664</v>
      </c>
      <c r="L3170" s="9">
        <f t="shared" si="197"/>
        <v>41772.105937500004</v>
      </c>
      <c r="M3170" t="b">
        <v>1</v>
      </c>
      <c r="N3170">
        <v>61</v>
      </c>
      <c r="O3170" t="b">
        <v>1</v>
      </c>
      <c r="P3170" t="s">
        <v>8270</v>
      </c>
      <c r="Q3170" t="s">
        <v>8316</v>
      </c>
      <c r="R3170" t="s">
        <v>8317</v>
      </c>
      <c r="S3170" s="5">
        <f t="shared" si="198"/>
        <v>124.2</v>
      </c>
      <c r="T3170" s="4">
        <f t="shared" si="199"/>
        <v>50.901639344262293</v>
      </c>
    </row>
    <row r="3171" spans="1:20" ht="30" x14ac:dyDescent="0.25">
      <c r="A3171" s="3">
        <v>3169</v>
      </c>
      <c r="B3171" s="1" t="s">
        <v>3169</v>
      </c>
      <c r="C3171" s="1" t="s">
        <v>7278</v>
      </c>
      <c r="D3171">
        <v>8000</v>
      </c>
      <c r="E3171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s="9">
        <f t="shared" si="196"/>
        <v>41621.207638888889</v>
      </c>
      <c r="L3171" s="9">
        <f t="shared" si="197"/>
        <v>41591.737974537034</v>
      </c>
      <c r="M3171" t="b">
        <v>1</v>
      </c>
      <c r="N3171">
        <v>82</v>
      </c>
      <c r="O3171" t="b">
        <v>1</v>
      </c>
      <c r="P3171" t="s">
        <v>8270</v>
      </c>
      <c r="Q3171" t="s">
        <v>8316</v>
      </c>
      <c r="R3171" t="s">
        <v>8317</v>
      </c>
      <c r="S3171" s="5">
        <f t="shared" si="198"/>
        <v>103.01249999999999</v>
      </c>
      <c r="T3171" s="4">
        <f t="shared" si="199"/>
        <v>100.5</v>
      </c>
    </row>
    <row r="3172" spans="1:20" ht="45" x14ac:dyDescent="0.25">
      <c r="A3172" s="3">
        <v>3170</v>
      </c>
      <c r="B3172" s="1" t="s">
        <v>3170</v>
      </c>
      <c r="C3172" s="1" t="s">
        <v>7279</v>
      </c>
      <c r="D3172">
        <v>2000</v>
      </c>
      <c r="E3172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s="9">
        <f t="shared" si="196"/>
        <v>41822.166666666664</v>
      </c>
      <c r="L3172" s="9">
        <f t="shared" si="197"/>
        <v>41789.080370370371</v>
      </c>
      <c r="M3172" t="b">
        <v>1</v>
      </c>
      <c r="N3172">
        <v>71</v>
      </c>
      <c r="O3172" t="b">
        <v>1</v>
      </c>
      <c r="P3172" t="s">
        <v>8270</v>
      </c>
      <c r="Q3172" t="s">
        <v>8316</v>
      </c>
      <c r="R3172" t="s">
        <v>8317</v>
      </c>
      <c r="S3172" s="5">
        <f t="shared" si="198"/>
        <v>112.25</v>
      </c>
      <c r="T3172" s="4">
        <f t="shared" si="199"/>
        <v>31.619718309859156</v>
      </c>
    </row>
    <row r="3173" spans="1:20" ht="60" x14ac:dyDescent="0.25">
      <c r="A3173" s="3">
        <v>3171</v>
      </c>
      <c r="B3173" s="1" t="s">
        <v>3171</v>
      </c>
      <c r="C3173" s="1" t="s">
        <v>7280</v>
      </c>
      <c r="D3173">
        <v>7000</v>
      </c>
      <c r="E3173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s="9">
        <f t="shared" si="196"/>
        <v>42496.608310185184</v>
      </c>
      <c r="L3173" s="9">
        <f t="shared" si="197"/>
        <v>42466.608310185184</v>
      </c>
      <c r="M3173" t="b">
        <v>1</v>
      </c>
      <c r="N3173">
        <v>117</v>
      </c>
      <c r="O3173" t="b">
        <v>1</v>
      </c>
      <c r="P3173" t="s">
        <v>8270</v>
      </c>
      <c r="Q3173" t="s">
        <v>8316</v>
      </c>
      <c r="R3173" t="s">
        <v>8317</v>
      </c>
      <c r="S3173" s="5">
        <f t="shared" si="198"/>
        <v>108.8142857142857</v>
      </c>
      <c r="T3173" s="4">
        <f t="shared" si="199"/>
        <v>65.102564102564102</v>
      </c>
    </row>
    <row r="3174" spans="1:20" ht="45" x14ac:dyDescent="0.25">
      <c r="A3174" s="3">
        <v>3172</v>
      </c>
      <c r="B3174" s="1" t="s">
        <v>3172</v>
      </c>
      <c r="C3174" s="1" t="s">
        <v>7281</v>
      </c>
      <c r="D3174">
        <v>2000</v>
      </c>
      <c r="E317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s="9">
        <f t="shared" si="196"/>
        <v>40953.729953703703</v>
      </c>
      <c r="L3174" s="9">
        <f t="shared" si="197"/>
        <v>40923.729953703703</v>
      </c>
      <c r="M3174" t="b">
        <v>1</v>
      </c>
      <c r="N3174">
        <v>29</v>
      </c>
      <c r="O3174" t="b">
        <v>1</v>
      </c>
      <c r="P3174" t="s">
        <v>8270</v>
      </c>
      <c r="Q3174" t="s">
        <v>8316</v>
      </c>
      <c r="R3174" t="s">
        <v>8317</v>
      </c>
      <c r="S3174" s="5">
        <f t="shared" si="198"/>
        <v>114.99999999999999</v>
      </c>
      <c r="T3174" s="4">
        <f t="shared" si="199"/>
        <v>79.310344827586206</v>
      </c>
    </row>
    <row r="3175" spans="1:20" ht="60" x14ac:dyDescent="0.25">
      <c r="A3175" s="3">
        <v>3173</v>
      </c>
      <c r="B3175" s="1" t="s">
        <v>3173</v>
      </c>
      <c r="C3175" s="1" t="s">
        <v>7282</v>
      </c>
      <c r="D3175">
        <v>10000</v>
      </c>
      <c r="E317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s="9">
        <f t="shared" si="196"/>
        <v>41908.878379629627</v>
      </c>
      <c r="L3175" s="9">
        <f t="shared" si="197"/>
        <v>41878.878379629627</v>
      </c>
      <c r="M3175" t="b">
        <v>1</v>
      </c>
      <c r="N3175">
        <v>74</v>
      </c>
      <c r="O3175" t="b">
        <v>1</v>
      </c>
      <c r="P3175" t="s">
        <v>8270</v>
      </c>
      <c r="Q3175" t="s">
        <v>8316</v>
      </c>
      <c r="R3175" t="s">
        <v>8317</v>
      </c>
      <c r="S3175" s="5">
        <f t="shared" si="198"/>
        <v>103</v>
      </c>
      <c r="T3175" s="4">
        <f t="shared" si="199"/>
        <v>139.18918918918919</v>
      </c>
    </row>
    <row r="3176" spans="1:20" ht="60" x14ac:dyDescent="0.25">
      <c r="A3176" s="3">
        <v>3174</v>
      </c>
      <c r="B3176" s="1" t="s">
        <v>3174</v>
      </c>
      <c r="C3176" s="1" t="s">
        <v>7283</v>
      </c>
      <c r="D3176">
        <v>3000</v>
      </c>
      <c r="E317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s="9">
        <f t="shared" si="196"/>
        <v>41876.864675925928</v>
      </c>
      <c r="L3176" s="9">
        <f t="shared" si="197"/>
        <v>41862.864675925928</v>
      </c>
      <c r="M3176" t="b">
        <v>1</v>
      </c>
      <c r="N3176">
        <v>23</v>
      </c>
      <c r="O3176" t="b">
        <v>1</v>
      </c>
      <c r="P3176" t="s">
        <v>8270</v>
      </c>
      <c r="Q3176" t="s">
        <v>8316</v>
      </c>
      <c r="R3176" t="s">
        <v>8317</v>
      </c>
      <c r="S3176" s="5">
        <f t="shared" si="198"/>
        <v>101.13333333333334</v>
      </c>
      <c r="T3176" s="4">
        <f t="shared" si="199"/>
        <v>131.91304347826087</v>
      </c>
    </row>
    <row r="3177" spans="1:20" ht="60" x14ac:dyDescent="0.25">
      <c r="A3177" s="3">
        <v>3175</v>
      </c>
      <c r="B3177" s="1" t="s">
        <v>3175</v>
      </c>
      <c r="C3177" s="1" t="s">
        <v>7284</v>
      </c>
      <c r="D3177">
        <v>5000</v>
      </c>
      <c r="E317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s="9">
        <f t="shared" si="196"/>
        <v>40591.886886574073</v>
      </c>
      <c r="L3177" s="9">
        <f t="shared" si="197"/>
        <v>40531.886886574073</v>
      </c>
      <c r="M3177" t="b">
        <v>1</v>
      </c>
      <c r="N3177">
        <v>60</v>
      </c>
      <c r="O3177" t="b">
        <v>1</v>
      </c>
      <c r="P3177" t="s">
        <v>8270</v>
      </c>
      <c r="Q3177" t="s">
        <v>8316</v>
      </c>
      <c r="R3177" t="s">
        <v>8317</v>
      </c>
      <c r="S3177" s="5">
        <f t="shared" si="198"/>
        <v>109.55999999999999</v>
      </c>
      <c r="T3177" s="4">
        <f t="shared" si="199"/>
        <v>91.3</v>
      </c>
    </row>
    <row r="3178" spans="1:20" ht="60" x14ac:dyDescent="0.25">
      <c r="A3178" s="3">
        <v>3176</v>
      </c>
      <c r="B3178" s="1" t="s">
        <v>3176</v>
      </c>
      <c r="C3178" s="1" t="s">
        <v>7285</v>
      </c>
      <c r="D3178">
        <v>1900</v>
      </c>
      <c r="E317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s="9">
        <f t="shared" si="196"/>
        <v>41504.625</v>
      </c>
      <c r="L3178" s="9">
        <f t="shared" si="197"/>
        <v>41477.930914351848</v>
      </c>
      <c r="M3178" t="b">
        <v>1</v>
      </c>
      <c r="N3178">
        <v>55</v>
      </c>
      <c r="O3178" t="b">
        <v>1</v>
      </c>
      <c r="P3178" t="s">
        <v>8270</v>
      </c>
      <c r="Q3178" t="s">
        <v>8316</v>
      </c>
      <c r="R3178" t="s">
        <v>8317</v>
      </c>
      <c r="S3178" s="5">
        <f t="shared" si="198"/>
        <v>114.8421052631579</v>
      </c>
      <c r="T3178" s="4">
        <f t="shared" si="199"/>
        <v>39.672727272727272</v>
      </c>
    </row>
    <row r="3179" spans="1:20" ht="45" x14ac:dyDescent="0.25">
      <c r="A3179" s="3">
        <v>3177</v>
      </c>
      <c r="B3179" s="1" t="s">
        <v>3177</v>
      </c>
      <c r="C3179" s="1" t="s">
        <v>7286</v>
      </c>
      <c r="D3179">
        <v>2500</v>
      </c>
      <c r="E3179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s="9">
        <f t="shared" si="196"/>
        <v>41811.666770833333</v>
      </c>
      <c r="L3179" s="9">
        <f t="shared" si="197"/>
        <v>41781.666770833333</v>
      </c>
      <c r="M3179" t="b">
        <v>1</v>
      </c>
      <c r="N3179">
        <v>51</v>
      </c>
      <c r="O3179" t="b">
        <v>1</v>
      </c>
      <c r="P3179" t="s">
        <v>8270</v>
      </c>
      <c r="Q3179" t="s">
        <v>8316</v>
      </c>
      <c r="R3179" t="s">
        <v>8317</v>
      </c>
      <c r="S3179" s="5">
        <f t="shared" si="198"/>
        <v>117.39999999999999</v>
      </c>
      <c r="T3179" s="4">
        <f t="shared" si="199"/>
        <v>57.549019607843135</v>
      </c>
    </row>
    <row r="3180" spans="1:20" ht="60" x14ac:dyDescent="0.25">
      <c r="A3180" s="3">
        <v>3178</v>
      </c>
      <c r="B3180" s="1" t="s">
        <v>3178</v>
      </c>
      <c r="C3180" s="1" t="s">
        <v>7287</v>
      </c>
      <c r="D3180">
        <v>1500</v>
      </c>
      <c r="E3180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s="9">
        <f t="shared" si="196"/>
        <v>41836.605034722219</v>
      </c>
      <c r="L3180" s="9">
        <f t="shared" si="197"/>
        <v>41806.605034722219</v>
      </c>
      <c r="M3180" t="b">
        <v>1</v>
      </c>
      <c r="N3180">
        <v>78</v>
      </c>
      <c r="O3180" t="b">
        <v>1</v>
      </c>
      <c r="P3180" t="s">
        <v>8270</v>
      </c>
      <c r="Q3180" t="s">
        <v>8316</v>
      </c>
      <c r="R3180" t="s">
        <v>8317</v>
      </c>
      <c r="S3180" s="5">
        <f t="shared" si="198"/>
        <v>171.73333333333335</v>
      </c>
      <c r="T3180" s="4">
        <f t="shared" si="199"/>
        <v>33.025641025641029</v>
      </c>
    </row>
    <row r="3181" spans="1:20" ht="45" x14ac:dyDescent="0.25">
      <c r="A3181" s="3">
        <v>3179</v>
      </c>
      <c r="B3181" s="1" t="s">
        <v>3179</v>
      </c>
      <c r="C3181" s="1" t="s">
        <v>7288</v>
      </c>
      <c r="D3181">
        <v>4200</v>
      </c>
      <c r="E3181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s="9">
        <f t="shared" si="196"/>
        <v>41400.702210648145</v>
      </c>
      <c r="L3181" s="9">
        <f t="shared" si="197"/>
        <v>41375.702210648145</v>
      </c>
      <c r="M3181" t="b">
        <v>1</v>
      </c>
      <c r="N3181">
        <v>62</v>
      </c>
      <c r="O3181" t="b">
        <v>1</v>
      </c>
      <c r="P3181" t="s">
        <v>8270</v>
      </c>
      <c r="Q3181" t="s">
        <v>8316</v>
      </c>
      <c r="R3181" t="s">
        <v>8317</v>
      </c>
      <c r="S3181" s="5">
        <f t="shared" si="198"/>
        <v>114.16238095238094</v>
      </c>
      <c r="T3181" s="4">
        <f t="shared" si="199"/>
        <v>77.335806451612896</v>
      </c>
    </row>
    <row r="3182" spans="1:20" ht="45" x14ac:dyDescent="0.25">
      <c r="A3182" s="3">
        <v>3180</v>
      </c>
      <c r="B3182" s="1" t="s">
        <v>3180</v>
      </c>
      <c r="C3182" s="1" t="s">
        <v>7289</v>
      </c>
      <c r="D3182">
        <v>1200</v>
      </c>
      <c r="E3182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s="9">
        <f t="shared" si="196"/>
        <v>41810.412604166668</v>
      </c>
      <c r="L3182" s="9">
        <f t="shared" si="197"/>
        <v>41780.412604166668</v>
      </c>
      <c r="M3182" t="b">
        <v>1</v>
      </c>
      <c r="N3182">
        <v>45</v>
      </c>
      <c r="O3182" t="b">
        <v>1</v>
      </c>
      <c r="P3182" t="s">
        <v>8270</v>
      </c>
      <c r="Q3182" t="s">
        <v>8316</v>
      </c>
      <c r="R3182" t="s">
        <v>8317</v>
      </c>
      <c r="S3182" s="5">
        <f t="shared" si="198"/>
        <v>119.75</v>
      </c>
      <c r="T3182" s="4">
        <f t="shared" si="199"/>
        <v>31.933333333333334</v>
      </c>
    </row>
    <row r="3183" spans="1:20" ht="60" x14ac:dyDescent="0.25">
      <c r="A3183" s="3">
        <v>3181</v>
      </c>
      <c r="B3183" s="1" t="s">
        <v>3181</v>
      </c>
      <c r="C3183" s="1" t="s">
        <v>7290</v>
      </c>
      <c r="D3183">
        <v>500</v>
      </c>
      <c r="E3183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s="9">
        <f t="shared" si="196"/>
        <v>41805.666666666664</v>
      </c>
      <c r="L3183" s="9">
        <f t="shared" si="197"/>
        <v>41779.310034722221</v>
      </c>
      <c r="M3183" t="b">
        <v>1</v>
      </c>
      <c r="N3183">
        <v>15</v>
      </c>
      <c r="O3183" t="b">
        <v>1</v>
      </c>
      <c r="P3183" t="s">
        <v>8270</v>
      </c>
      <c r="Q3183" t="s">
        <v>8316</v>
      </c>
      <c r="R3183" t="s">
        <v>8317</v>
      </c>
      <c r="S3183" s="5">
        <f t="shared" si="198"/>
        <v>109.00000000000001</v>
      </c>
      <c r="T3183" s="4">
        <f t="shared" si="199"/>
        <v>36.333333333333336</v>
      </c>
    </row>
    <row r="3184" spans="1:20" ht="60" x14ac:dyDescent="0.25">
      <c r="A3184" s="3">
        <v>3182</v>
      </c>
      <c r="B3184" s="1" t="s">
        <v>3182</v>
      </c>
      <c r="C3184" s="1" t="s">
        <v>7291</v>
      </c>
      <c r="D3184">
        <v>7000</v>
      </c>
      <c r="E318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s="9">
        <f t="shared" si="196"/>
        <v>40939.708333333336</v>
      </c>
      <c r="L3184" s="9">
        <f t="shared" si="197"/>
        <v>40883.949317129627</v>
      </c>
      <c r="M3184" t="b">
        <v>1</v>
      </c>
      <c r="N3184">
        <v>151</v>
      </c>
      <c r="O3184" t="b">
        <v>1</v>
      </c>
      <c r="P3184" t="s">
        <v>8270</v>
      </c>
      <c r="Q3184" t="s">
        <v>8316</v>
      </c>
      <c r="R3184" t="s">
        <v>8317</v>
      </c>
      <c r="S3184" s="5">
        <f t="shared" si="198"/>
        <v>100.88571428571429</v>
      </c>
      <c r="T3184" s="4">
        <f t="shared" si="199"/>
        <v>46.768211920529801</v>
      </c>
    </row>
    <row r="3185" spans="1:20" ht="45" x14ac:dyDescent="0.25">
      <c r="A3185" s="3">
        <v>3183</v>
      </c>
      <c r="B3185" s="1" t="s">
        <v>3183</v>
      </c>
      <c r="C3185" s="1" t="s">
        <v>7292</v>
      </c>
      <c r="D3185">
        <v>2500</v>
      </c>
      <c r="E318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s="9">
        <f t="shared" si="196"/>
        <v>41509.79478009259</v>
      </c>
      <c r="L3185" s="9">
        <f t="shared" si="197"/>
        <v>41491.79478009259</v>
      </c>
      <c r="M3185" t="b">
        <v>1</v>
      </c>
      <c r="N3185">
        <v>68</v>
      </c>
      <c r="O3185" t="b">
        <v>1</v>
      </c>
      <c r="P3185" t="s">
        <v>8270</v>
      </c>
      <c r="Q3185" t="s">
        <v>8316</v>
      </c>
      <c r="R3185" t="s">
        <v>8317</v>
      </c>
      <c r="S3185" s="5">
        <f t="shared" si="198"/>
        <v>109.00000000000001</v>
      </c>
      <c r="T3185" s="4">
        <f t="shared" si="199"/>
        <v>40.073529411764703</v>
      </c>
    </row>
    <row r="3186" spans="1:20" ht="45" x14ac:dyDescent="0.25">
      <c r="A3186" s="3">
        <v>3184</v>
      </c>
      <c r="B3186" s="1" t="s">
        <v>3184</v>
      </c>
      <c r="C3186" s="1" t="s">
        <v>7293</v>
      </c>
      <c r="D3186">
        <v>4300</v>
      </c>
      <c r="E318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s="9">
        <f t="shared" si="196"/>
        <v>41821.993414351848</v>
      </c>
      <c r="L3186" s="9">
        <f t="shared" si="197"/>
        <v>41791.993414351848</v>
      </c>
      <c r="M3186" t="b">
        <v>1</v>
      </c>
      <c r="N3186">
        <v>46</v>
      </c>
      <c r="O3186" t="b">
        <v>1</v>
      </c>
      <c r="P3186" t="s">
        <v>8270</v>
      </c>
      <c r="Q3186" t="s">
        <v>8316</v>
      </c>
      <c r="R3186" t="s">
        <v>8317</v>
      </c>
      <c r="S3186" s="5">
        <f t="shared" si="198"/>
        <v>107.20930232558139</v>
      </c>
      <c r="T3186" s="4">
        <f t="shared" si="199"/>
        <v>100.21739130434783</v>
      </c>
    </row>
    <row r="3187" spans="1:20" ht="60" x14ac:dyDescent="0.25">
      <c r="A3187" s="3">
        <v>3185</v>
      </c>
      <c r="B3187" s="1" t="s">
        <v>3185</v>
      </c>
      <c r="C3187" s="1" t="s">
        <v>7294</v>
      </c>
      <c r="D3187">
        <v>1000</v>
      </c>
      <c r="E318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s="9">
        <f t="shared" si="196"/>
        <v>41836.977326388893</v>
      </c>
      <c r="L3187" s="9">
        <f t="shared" si="197"/>
        <v>41829.977326388893</v>
      </c>
      <c r="M3187" t="b">
        <v>1</v>
      </c>
      <c r="N3187">
        <v>24</v>
      </c>
      <c r="O3187" t="b">
        <v>1</v>
      </c>
      <c r="P3187" t="s">
        <v>8270</v>
      </c>
      <c r="Q3187" t="s">
        <v>8316</v>
      </c>
      <c r="R3187" t="s">
        <v>8317</v>
      </c>
      <c r="S3187" s="5">
        <f t="shared" si="198"/>
        <v>100</v>
      </c>
      <c r="T3187" s="4">
        <f t="shared" si="199"/>
        <v>41.666666666666664</v>
      </c>
    </row>
    <row r="3188" spans="1:20" ht="60" x14ac:dyDescent="0.25">
      <c r="A3188" s="3">
        <v>3186</v>
      </c>
      <c r="B3188" s="1" t="s">
        <v>3186</v>
      </c>
      <c r="C3188" s="1" t="s">
        <v>7295</v>
      </c>
      <c r="D3188">
        <v>3200</v>
      </c>
      <c r="E318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s="9">
        <f t="shared" si="196"/>
        <v>41898.875</v>
      </c>
      <c r="L3188" s="9">
        <f t="shared" si="197"/>
        <v>41868.924050925925</v>
      </c>
      <c r="M3188" t="b">
        <v>1</v>
      </c>
      <c r="N3188">
        <v>70</v>
      </c>
      <c r="O3188" t="b">
        <v>1</v>
      </c>
      <c r="P3188" t="s">
        <v>8270</v>
      </c>
      <c r="Q3188" t="s">
        <v>8316</v>
      </c>
      <c r="R3188" t="s">
        <v>8317</v>
      </c>
      <c r="S3188" s="5">
        <f t="shared" si="198"/>
        <v>102.18750000000001</v>
      </c>
      <c r="T3188" s="4">
        <f t="shared" si="199"/>
        <v>46.714285714285715</v>
      </c>
    </row>
    <row r="3189" spans="1:20" ht="60" x14ac:dyDescent="0.25">
      <c r="A3189" s="3">
        <v>3187</v>
      </c>
      <c r="B3189" s="1" t="s">
        <v>3187</v>
      </c>
      <c r="C3189" s="1" t="s">
        <v>7296</v>
      </c>
      <c r="D3189">
        <v>15000</v>
      </c>
      <c r="E3189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s="9">
        <f t="shared" si="196"/>
        <v>41855.666354166664</v>
      </c>
      <c r="L3189" s="9">
        <f t="shared" si="197"/>
        <v>41835.666354166664</v>
      </c>
      <c r="M3189" t="b">
        <v>1</v>
      </c>
      <c r="N3189">
        <v>244</v>
      </c>
      <c r="O3189" t="b">
        <v>1</v>
      </c>
      <c r="P3189" t="s">
        <v>8270</v>
      </c>
      <c r="Q3189" t="s">
        <v>8316</v>
      </c>
      <c r="R3189" t="s">
        <v>8317</v>
      </c>
      <c r="S3189" s="5">
        <f t="shared" si="198"/>
        <v>116.29333333333334</v>
      </c>
      <c r="T3189" s="4">
        <f t="shared" si="199"/>
        <v>71.491803278688522</v>
      </c>
    </row>
    <row r="3190" spans="1:20" ht="60" x14ac:dyDescent="0.25">
      <c r="A3190" s="3">
        <v>3188</v>
      </c>
      <c r="B3190" s="1" t="s">
        <v>3188</v>
      </c>
      <c r="C3190" s="1" t="s">
        <v>7297</v>
      </c>
      <c r="D3190">
        <v>200</v>
      </c>
      <c r="E3190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s="9">
        <f t="shared" si="196"/>
        <v>42165.415532407409</v>
      </c>
      <c r="L3190" s="9">
        <f t="shared" si="197"/>
        <v>42144.415532407409</v>
      </c>
      <c r="M3190" t="b">
        <v>0</v>
      </c>
      <c r="N3190">
        <v>9</v>
      </c>
      <c r="O3190" t="b">
        <v>0</v>
      </c>
      <c r="P3190" t="s">
        <v>8304</v>
      </c>
      <c r="Q3190" t="s">
        <v>8316</v>
      </c>
      <c r="R3190" t="s">
        <v>8358</v>
      </c>
      <c r="S3190" s="5">
        <f t="shared" si="198"/>
        <v>65</v>
      </c>
      <c r="T3190" s="4">
        <f t="shared" si="199"/>
        <v>14.444444444444445</v>
      </c>
    </row>
    <row r="3191" spans="1:20" ht="60" x14ac:dyDescent="0.25">
      <c r="A3191" s="3">
        <v>3189</v>
      </c>
      <c r="B3191" s="1" t="s">
        <v>3189</v>
      </c>
      <c r="C3191" s="1" t="s">
        <v>7298</v>
      </c>
      <c r="D3191">
        <v>55000</v>
      </c>
      <c r="E3191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s="9">
        <f t="shared" si="196"/>
        <v>42148.346435185187</v>
      </c>
      <c r="L3191" s="9">
        <f t="shared" si="197"/>
        <v>42118.346435185187</v>
      </c>
      <c r="M3191" t="b">
        <v>0</v>
      </c>
      <c r="N3191">
        <v>19</v>
      </c>
      <c r="O3191" t="b">
        <v>0</v>
      </c>
      <c r="P3191" t="s">
        <v>8304</v>
      </c>
      <c r="Q3191" t="s">
        <v>8316</v>
      </c>
      <c r="R3191" t="s">
        <v>8358</v>
      </c>
      <c r="S3191" s="5">
        <f t="shared" si="198"/>
        <v>12.327272727272726</v>
      </c>
      <c r="T3191" s="4">
        <f t="shared" si="199"/>
        <v>356.84210526315792</v>
      </c>
    </row>
    <row r="3192" spans="1:20" ht="45" x14ac:dyDescent="0.25">
      <c r="A3192" s="3">
        <v>3190</v>
      </c>
      <c r="B3192" s="1" t="s">
        <v>3190</v>
      </c>
      <c r="C3192" s="1" t="s">
        <v>7299</v>
      </c>
      <c r="D3192">
        <v>4000</v>
      </c>
      <c r="E3192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s="9">
        <f t="shared" si="196"/>
        <v>42713.192997685182</v>
      </c>
      <c r="L3192" s="9">
        <f t="shared" si="197"/>
        <v>42683.151331018518</v>
      </c>
      <c r="M3192" t="b">
        <v>0</v>
      </c>
      <c r="N3192">
        <v>0</v>
      </c>
      <c r="O3192" t="b">
        <v>0</v>
      </c>
      <c r="P3192" t="s">
        <v>8304</v>
      </c>
      <c r="Q3192" t="s">
        <v>8316</v>
      </c>
      <c r="R3192" t="s">
        <v>8358</v>
      </c>
      <c r="S3192" s="5">
        <f t="shared" si="198"/>
        <v>0</v>
      </c>
      <c r="T3192" s="4" t="e">
        <f t="shared" si="199"/>
        <v>#DIV/0!</v>
      </c>
    </row>
    <row r="3193" spans="1:20" ht="45" x14ac:dyDescent="0.25">
      <c r="A3193" s="3">
        <v>3191</v>
      </c>
      <c r="B3193" s="1" t="s">
        <v>3191</v>
      </c>
      <c r="C3193" s="1" t="s">
        <v>7300</v>
      </c>
      <c r="D3193">
        <v>3750</v>
      </c>
      <c r="E3193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s="9">
        <f t="shared" si="196"/>
        <v>42598.755428240736</v>
      </c>
      <c r="L3193" s="9">
        <f t="shared" si="197"/>
        <v>42538.755428240736</v>
      </c>
      <c r="M3193" t="b">
        <v>0</v>
      </c>
      <c r="N3193">
        <v>4</v>
      </c>
      <c r="O3193" t="b">
        <v>0</v>
      </c>
      <c r="P3193" t="s">
        <v>8304</v>
      </c>
      <c r="Q3193" t="s">
        <v>8316</v>
      </c>
      <c r="R3193" t="s">
        <v>8358</v>
      </c>
      <c r="S3193" s="5">
        <f t="shared" si="198"/>
        <v>4.0266666666666664</v>
      </c>
      <c r="T3193" s="4">
        <f t="shared" si="199"/>
        <v>37.75</v>
      </c>
    </row>
    <row r="3194" spans="1:20" ht="60" x14ac:dyDescent="0.25">
      <c r="A3194" s="3">
        <v>3192</v>
      </c>
      <c r="B3194" s="1" t="s">
        <v>3192</v>
      </c>
      <c r="C3194" s="1" t="s">
        <v>7301</v>
      </c>
      <c r="D3194">
        <v>10000</v>
      </c>
      <c r="E319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s="9">
        <f t="shared" si="196"/>
        <v>42063.916666666672</v>
      </c>
      <c r="L3194" s="9">
        <f t="shared" si="197"/>
        <v>42018.94049768518</v>
      </c>
      <c r="M3194" t="b">
        <v>0</v>
      </c>
      <c r="N3194">
        <v>8</v>
      </c>
      <c r="O3194" t="b">
        <v>0</v>
      </c>
      <c r="P3194" t="s">
        <v>8304</v>
      </c>
      <c r="Q3194" t="s">
        <v>8316</v>
      </c>
      <c r="R3194" t="s">
        <v>8358</v>
      </c>
      <c r="S3194" s="5">
        <f t="shared" si="198"/>
        <v>1.02</v>
      </c>
      <c r="T3194" s="4">
        <f t="shared" si="199"/>
        <v>12.75</v>
      </c>
    </row>
    <row r="3195" spans="1:20" ht="45" x14ac:dyDescent="0.25">
      <c r="A3195" s="3">
        <v>3193</v>
      </c>
      <c r="B3195" s="1" t="s">
        <v>3193</v>
      </c>
      <c r="C3195" s="1" t="s">
        <v>7302</v>
      </c>
      <c r="D3195">
        <v>5000</v>
      </c>
      <c r="E319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s="9">
        <f t="shared" si="196"/>
        <v>42055.968240740738</v>
      </c>
      <c r="L3195" s="9">
        <f t="shared" si="197"/>
        <v>42010.968240740738</v>
      </c>
      <c r="M3195" t="b">
        <v>0</v>
      </c>
      <c r="N3195">
        <v>24</v>
      </c>
      <c r="O3195" t="b">
        <v>0</v>
      </c>
      <c r="P3195" t="s">
        <v>8304</v>
      </c>
      <c r="Q3195" t="s">
        <v>8316</v>
      </c>
      <c r="R3195" t="s">
        <v>8358</v>
      </c>
      <c r="S3195" s="5">
        <f t="shared" si="198"/>
        <v>11.74</v>
      </c>
      <c r="T3195" s="4">
        <f t="shared" si="199"/>
        <v>24.458333333333332</v>
      </c>
    </row>
    <row r="3196" spans="1:20" ht="60" x14ac:dyDescent="0.25">
      <c r="A3196" s="3">
        <v>3194</v>
      </c>
      <c r="B3196" s="1" t="s">
        <v>3194</v>
      </c>
      <c r="C3196" s="1" t="s">
        <v>7303</v>
      </c>
      <c r="D3196">
        <v>11000</v>
      </c>
      <c r="E319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s="9">
        <f t="shared" si="196"/>
        <v>42212.062476851846</v>
      </c>
      <c r="L3196" s="9">
        <f t="shared" si="197"/>
        <v>42182.062476851846</v>
      </c>
      <c r="M3196" t="b">
        <v>0</v>
      </c>
      <c r="N3196">
        <v>0</v>
      </c>
      <c r="O3196" t="b">
        <v>0</v>
      </c>
      <c r="P3196" t="s">
        <v>8304</v>
      </c>
      <c r="Q3196" t="s">
        <v>8316</v>
      </c>
      <c r="R3196" t="s">
        <v>8358</v>
      </c>
      <c r="S3196" s="5">
        <f t="shared" si="198"/>
        <v>0</v>
      </c>
      <c r="T3196" s="4" t="e">
        <f t="shared" si="199"/>
        <v>#DIV/0!</v>
      </c>
    </row>
    <row r="3197" spans="1:20" ht="60" x14ac:dyDescent="0.25">
      <c r="A3197" s="3">
        <v>3195</v>
      </c>
      <c r="B3197" s="1" t="s">
        <v>3195</v>
      </c>
      <c r="C3197" s="1" t="s">
        <v>7304</v>
      </c>
      <c r="D3197">
        <v>3500</v>
      </c>
      <c r="E319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s="9">
        <f t="shared" si="196"/>
        <v>42047.594236111108</v>
      </c>
      <c r="L3197" s="9">
        <f t="shared" si="197"/>
        <v>42017.594236111108</v>
      </c>
      <c r="M3197" t="b">
        <v>0</v>
      </c>
      <c r="N3197">
        <v>39</v>
      </c>
      <c r="O3197" t="b">
        <v>0</v>
      </c>
      <c r="P3197" t="s">
        <v>8304</v>
      </c>
      <c r="Q3197" t="s">
        <v>8316</v>
      </c>
      <c r="R3197" t="s">
        <v>8358</v>
      </c>
      <c r="S3197" s="5">
        <f t="shared" si="198"/>
        <v>59.142857142857139</v>
      </c>
      <c r="T3197" s="4">
        <f t="shared" si="199"/>
        <v>53.07692307692308</v>
      </c>
    </row>
    <row r="3198" spans="1:20" ht="45" x14ac:dyDescent="0.25">
      <c r="A3198" s="3">
        <v>3196</v>
      </c>
      <c r="B3198" s="1" t="s">
        <v>3196</v>
      </c>
      <c r="C3198" s="1" t="s">
        <v>7305</v>
      </c>
      <c r="D3198">
        <v>3000000</v>
      </c>
      <c r="E319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s="9">
        <f t="shared" si="196"/>
        <v>42217.583333333328</v>
      </c>
      <c r="L3198" s="9">
        <f t="shared" si="197"/>
        <v>42157.598090277781</v>
      </c>
      <c r="M3198" t="b">
        <v>0</v>
      </c>
      <c r="N3198">
        <v>6</v>
      </c>
      <c r="O3198" t="b">
        <v>0</v>
      </c>
      <c r="P3198" t="s">
        <v>8304</v>
      </c>
      <c r="Q3198" t="s">
        <v>8316</v>
      </c>
      <c r="R3198" t="s">
        <v>8358</v>
      </c>
      <c r="S3198" s="5">
        <f t="shared" si="198"/>
        <v>0.06</v>
      </c>
      <c r="T3198" s="4">
        <f t="shared" si="199"/>
        <v>300</v>
      </c>
    </row>
    <row r="3199" spans="1:20" ht="45" x14ac:dyDescent="0.25">
      <c r="A3199" s="3">
        <v>3197</v>
      </c>
      <c r="B3199" s="1" t="s">
        <v>3197</v>
      </c>
      <c r="C3199" s="1" t="s">
        <v>7306</v>
      </c>
      <c r="D3199">
        <v>10000</v>
      </c>
      <c r="E3199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s="9">
        <f t="shared" si="196"/>
        <v>42039.493263888886</v>
      </c>
      <c r="L3199" s="9">
        <f t="shared" si="197"/>
        <v>42009.493263888886</v>
      </c>
      <c r="M3199" t="b">
        <v>0</v>
      </c>
      <c r="N3199">
        <v>4</v>
      </c>
      <c r="O3199" t="b">
        <v>0</v>
      </c>
      <c r="P3199" t="s">
        <v>8304</v>
      </c>
      <c r="Q3199" t="s">
        <v>8316</v>
      </c>
      <c r="R3199" t="s">
        <v>8358</v>
      </c>
      <c r="S3199" s="5">
        <f t="shared" si="198"/>
        <v>11.450000000000001</v>
      </c>
      <c r="T3199" s="4">
        <f t="shared" si="199"/>
        <v>286.25</v>
      </c>
    </row>
    <row r="3200" spans="1:20" ht="60" x14ac:dyDescent="0.25">
      <c r="A3200" s="3">
        <v>3198</v>
      </c>
      <c r="B3200" s="1" t="s">
        <v>3198</v>
      </c>
      <c r="C3200" s="1" t="s">
        <v>7307</v>
      </c>
      <c r="D3200">
        <v>30000</v>
      </c>
      <c r="E3200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s="9">
        <f t="shared" si="196"/>
        <v>42051.424502314811</v>
      </c>
      <c r="L3200" s="9">
        <f t="shared" si="197"/>
        <v>42013.424502314811</v>
      </c>
      <c r="M3200" t="b">
        <v>0</v>
      </c>
      <c r="N3200">
        <v>3</v>
      </c>
      <c r="O3200" t="b">
        <v>0</v>
      </c>
      <c r="P3200" t="s">
        <v>8304</v>
      </c>
      <c r="Q3200" t="s">
        <v>8316</v>
      </c>
      <c r="R3200" t="s">
        <v>8358</v>
      </c>
      <c r="S3200" s="5">
        <f t="shared" si="198"/>
        <v>0.36666666666666664</v>
      </c>
      <c r="T3200" s="4">
        <f t="shared" si="199"/>
        <v>36.666666666666664</v>
      </c>
    </row>
    <row r="3201" spans="1:20" ht="45" x14ac:dyDescent="0.25">
      <c r="A3201" s="3">
        <v>3199</v>
      </c>
      <c r="B3201" s="1" t="s">
        <v>3199</v>
      </c>
      <c r="C3201" s="1" t="s">
        <v>7308</v>
      </c>
      <c r="D3201">
        <v>5000</v>
      </c>
      <c r="E3201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s="9">
        <f t="shared" si="196"/>
        <v>41888.875</v>
      </c>
      <c r="L3201" s="9">
        <f t="shared" si="197"/>
        <v>41858.761782407404</v>
      </c>
      <c r="M3201" t="b">
        <v>0</v>
      </c>
      <c r="N3201">
        <v>53</v>
      </c>
      <c r="O3201" t="b">
        <v>0</v>
      </c>
      <c r="P3201" t="s">
        <v>8304</v>
      </c>
      <c r="Q3201" t="s">
        <v>8316</v>
      </c>
      <c r="R3201" t="s">
        <v>8358</v>
      </c>
      <c r="S3201" s="5">
        <f t="shared" si="198"/>
        <v>52.16</v>
      </c>
      <c r="T3201" s="4">
        <f t="shared" si="199"/>
        <v>49.20754716981132</v>
      </c>
    </row>
    <row r="3202" spans="1:20" ht="60" x14ac:dyDescent="0.25">
      <c r="A3202" s="3">
        <v>3200</v>
      </c>
      <c r="B3202" s="1" t="s">
        <v>3200</v>
      </c>
      <c r="C3202" s="1" t="s">
        <v>7309</v>
      </c>
      <c r="D3202">
        <v>50000</v>
      </c>
      <c r="E3202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s="9">
        <f t="shared" si="196"/>
        <v>42490.231944444444</v>
      </c>
      <c r="L3202" s="9">
        <f t="shared" si="197"/>
        <v>42460.320613425924</v>
      </c>
      <c r="M3202" t="b">
        <v>0</v>
      </c>
      <c r="N3202">
        <v>1</v>
      </c>
      <c r="O3202" t="b">
        <v>0</v>
      </c>
      <c r="P3202" t="s">
        <v>8304</v>
      </c>
      <c r="Q3202" t="s">
        <v>8316</v>
      </c>
      <c r="R3202" t="s">
        <v>8358</v>
      </c>
      <c r="S3202" s="5">
        <f t="shared" si="198"/>
        <v>2E-3</v>
      </c>
      <c r="T3202" s="4">
        <f t="shared" si="199"/>
        <v>1</v>
      </c>
    </row>
    <row r="3203" spans="1:20" ht="60" x14ac:dyDescent="0.25">
      <c r="A3203" s="3">
        <v>3201</v>
      </c>
      <c r="B3203" s="1" t="s">
        <v>3201</v>
      </c>
      <c r="C3203" s="1" t="s">
        <v>7310</v>
      </c>
      <c r="D3203">
        <v>2000</v>
      </c>
      <c r="E3203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s="9">
        <f t="shared" ref="K3203:K3266" si="200">(((I3203/60)/60)/24)+DATE(1970,1,1)</f>
        <v>41882.767094907409</v>
      </c>
      <c r="L3203" s="9">
        <f t="shared" ref="L3203:L3266" si="201">(((J3203/60)/60)/24)+DATE(1970,1,1)</f>
        <v>41861.767094907409</v>
      </c>
      <c r="M3203" t="b">
        <v>0</v>
      </c>
      <c r="N3203">
        <v>2</v>
      </c>
      <c r="O3203" t="b">
        <v>0</v>
      </c>
      <c r="P3203" t="s">
        <v>8304</v>
      </c>
      <c r="Q3203" t="s">
        <v>8316</v>
      </c>
      <c r="R3203" t="s">
        <v>8358</v>
      </c>
      <c r="S3203" s="5">
        <f t="shared" ref="S3203:S3266" si="202">+(E3203/D3203)*100</f>
        <v>1.25</v>
      </c>
      <c r="T3203" s="4">
        <f t="shared" ref="T3203:T3266" si="203">+E3203/N3203</f>
        <v>12.5</v>
      </c>
    </row>
    <row r="3204" spans="1:20" ht="45" x14ac:dyDescent="0.25">
      <c r="A3204" s="3">
        <v>3202</v>
      </c>
      <c r="B3204" s="1" t="s">
        <v>3202</v>
      </c>
      <c r="C3204" s="1" t="s">
        <v>7311</v>
      </c>
      <c r="D3204">
        <v>5000</v>
      </c>
      <c r="E320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s="9">
        <f t="shared" si="200"/>
        <v>42352.249305555553</v>
      </c>
      <c r="L3204" s="9">
        <f t="shared" si="201"/>
        <v>42293.853541666671</v>
      </c>
      <c r="M3204" t="b">
        <v>0</v>
      </c>
      <c r="N3204">
        <v>25</v>
      </c>
      <c r="O3204" t="b">
        <v>0</v>
      </c>
      <c r="P3204" t="s">
        <v>8304</v>
      </c>
      <c r="Q3204" t="s">
        <v>8316</v>
      </c>
      <c r="R3204" t="s">
        <v>8358</v>
      </c>
      <c r="S3204" s="5">
        <f t="shared" si="202"/>
        <v>54.52</v>
      </c>
      <c r="T3204" s="4">
        <f t="shared" si="203"/>
        <v>109.04</v>
      </c>
    </row>
    <row r="3205" spans="1:20" ht="45" x14ac:dyDescent="0.25">
      <c r="A3205" s="3">
        <v>3203</v>
      </c>
      <c r="B3205" s="1" t="s">
        <v>3203</v>
      </c>
      <c r="C3205" s="1" t="s">
        <v>7312</v>
      </c>
      <c r="D3205">
        <v>1000</v>
      </c>
      <c r="E320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s="9">
        <f t="shared" si="200"/>
        <v>42272.988680555558</v>
      </c>
      <c r="L3205" s="9">
        <f t="shared" si="201"/>
        <v>42242.988680555558</v>
      </c>
      <c r="M3205" t="b">
        <v>0</v>
      </c>
      <c r="N3205">
        <v>6</v>
      </c>
      <c r="O3205" t="b">
        <v>0</v>
      </c>
      <c r="P3205" t="s">
        <v>8304</v>
      </c>
      <c r="Q3205" t="s">
        <v>8316</v>
      </c>
      <c r="R3205" t="s">
        <v>8358</v>
      </c>
      <c r="S3205" s="5">
        <f t="shared" si="202"/>
        <v>25</v>
      </c>
      <c r="T3205" s="4">
        <f t="shared" si="203"/>
        <v>41.666666666666664</v>
      </c>
    </row>
    <row r="3206" spans="1:20" ht="60" x14ac:dyDescent="0.25">
      <c r="A3206" s="3">
        <v>3204</v>
      </c>
      <c r="B3206" s="1" t="s">
        <v>3204</v>
      </c>
      <c r="C3206" s="1" t="s">
        <v>7313</v>
      </c>
      <c r="D3206">
        <v>500</v>
      </c>
      <c r="E320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s="9">
        <f t="shared" si="200"/>
        <v>42202.676388888889</v>
      </c>
      <c r="L3206" s="9">
        <f t="shared" si="201"/>
        <v>42172.686099537037</v>
      </c>
      <c r="M3206" t="b">
        <v>0</v>
      </c>
      <c r="N3206">
        <v>0</v>
      </c>
      <c r="O3206" t="b">
        <v>0</v>
      </c>
      <c r="P3206" t="s">
        <v>8304</v>
      </c>
      <c r="Q3206" t="s">
        <v>8316</v>
      </c>
      <c r="R3206" t="s">
        <v>8358</v>
      </c>
      <c r="S3206" s="5">
        <f t="shared" si="202"/>
        <v>0</v>
      </c>
      <c r="T3206" s="4" t="e">
        <f t="shared" si="203"/>
        <v>#DIV/0!</v>
      </c>
    </row>
    <row r="3207" spans="1:20" ht="60" x14ac:dyDescent="0.25">
      <c r="A3207" s="3">
        <v>3205</v>
      </c>
      <c r="B3207" s="1" t="s">
        <v>3205</v>
      </c>
      <c r="C3207" s="1" t="s">
        <v>7314</v>
      </c>
      <c r="D3207">
        <v>8000</v>
      </c>
      <c r="E320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s="9">
        <f t="shared" si="200"/>
        <v>42125.374675925923</v>
      </c>
      <c r="L3207" s="9">
        <f t="shared" si="201"/>
        <v>42095.374675925923</v>
      </c>
      <c r="M3207" t="b">
        <v>0</v>
      </c>
      <c r="N3207">
        <v>12</v>
      </c>
      <c r="O3207" t="b">
        <v>0</v>
      </c>
      <c r="P3207" t="s">
        <v>8304</v>
      </c>
      <c r="Q3207" t="s">
        <v>8316</v>
      </c>
      <c r="R3207" t="s">
        <v>8358</v>
      </c>
      <c r="S3207" s="5">
        <f t="shared" si="202"/>
        <v>3.4125000000000001</v>
      </c>
      <c r="T3207" s="4">
        <f t="shared" si="203"/>
        <v>22.75</v>
      </c>
    </row>
    <row r="3208" spans="1:20" ht="60" x14ac:dyDescent="0.25">
      <c r="A3208" s="3">
        <v>3206</v>
      </c>
      <c r="B3208" s="1" t="s">
        <v>3206</v>
      </c>
      <c r="C3208" s="1" t="s">
        <v>7315</v>
      </c>
      <c r="D3208">
        <v>5000</v>
      </c>
      <c r="E320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s="9">
        <f t="shared" si="200"/>
        <v>42266.276053240741</v>
      </c>
      <c r="L3208" s="9">
        <f t="shared" si="201"/>
        <v>42236.276053240741</v>
      </c>
      <c r="M3208" t="b">
        <v>0</v>
      </c>
      <c r="N3208">
        <v>0</v>
      </c>
      <c r="O3208" t="b">
        <v>0</v>
      </c>
      <c r="P3208" t="s">
        <v>8304</v>
      </c>
      <c r="Q3208" t="s">
        <v>8316</v>
      </c>
      <c r="R3208" t="s">
        <v>8358</v>
      </c>
      <c r="S3208" s="5">
        <f t="shared" si="202"/>
        <v>0</v>
      </c>
      <c r="T3208" s="4" t="e">
        <f t="shared" si="203"/>
        <v>#DIV/0!</v>
      </c>
    </row>
    <row r="3209" spans="1:20" ht="60" x14ac:dyDescent="0.25">
      <c r="A3209" s="3">
        <v>3207</v>
      </c>
      <c r="B3209" s="1" t="s">
        <v>3207</v>
      </c>
      <c r="C3209" s="1" t="s">
        <v>7316</v>
      </c>
      <c r="D3209">
        <v>5500</v>
      </c>
      <c r="E3209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s="9">
        <f t="shared" si="200"/>
        <v>42117.236192129625</v>
      </c>
      <c r="L3209" s="9">
        <f t="shared" si="201"/>
        <v>42057.277858796297</v>
      </c>
      <c r="M3209" t="b">
        <v>0</v>
      </c>
      <c r="N3209">
        <v>36</v>
      </c>
      <c r="O3209" t="b">
        <v>0</v>
      </c>
      <c r="P3209" t="s">
        <v>8304</v>
      </c>
      <c r="Q3209" t="s">
        <v>8316</v>
      </c>
      <c r="R3209" t="s">
        <v>8358</v>
      </c>
      <c r="S3209" s="5">
        <f t="shared" si="202"/>
        <v>46.36363636363636</v>
      </c>
      <c r="T3209" s="4">
        <f t="shared" si="203"/>
        <v>70.833333333333329</v>
      </c>
    </row>
    <row r="3210" spans="1:20" ht="45" x14ac:dyDescent="0.25">
      <c r="A3210" s="3">
        <v>3208</v>
      </c>
      <c r="B3210" s="1" t="s">
        <v>3208</v>
      </c>
      <c r="C3210" s="1" t="s">
        <v>7317</v>
      </c>
      <c r="D3210">
        <v>5000</v>
      </c>
      <c r="E3210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s="9">
        <f t="shared" si="200"/>
        <v>41848.605057870373</v>
      </c>
      <c r="L3210" s="9">
        <f t="shared" si="201"/>
        <v>41827.605057870373</v>
      </c>
      <c r="M3210" t="b">
        <v>1</v>
      </c>
      <c r="N3210">
        <v>82</v>
      </c>
      <c r="O3210" t="b">
        <v>1</v>
      </c>
      <c r="P3210" t="s">
        <v>8270</v>
      </c>
      <c r="Q3210" t="s">
        <v>8316</v>
      </c>
      <c r="R3210" t="s">
        <v>8317</v>
      </c>
      <c r="S3210" s="5">
        <f t="shared" si="202"/>
        <v>103.49999999999999</v>
      </c>
      <c r="T3210" s="4">
        <f t="shared" si="203"/>
        <v>63.109756097560975</v>
      </c>
    </row>
    <row r="3211" spans="1:20" ht="45" x14ac:dyDescent="0.25">
      <c r="A3211" s="3">
        <v>3209</v>
      </c>
      <c r="B3211" s="1" t="s">
        <v>3209</v>
      </c>
      <c r="C3211" s="1" t="s">
        <v>7318</v>
      </c>
      <c r="D3211">
        <v>9500</v>
      </c>
      <c r="E3211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s="9">
        <f t="shared" si="200"/>
        <v>41810.958333333336</v>
      </c>
      <c r="L3211" s="9">
        <f t="shared" si="201"/>
        <v>41778.637245370373</v>
      </c>
      <c r="M3211" t="b">
        <v>1</v>
      </c>
      <c r="N3211">
        <v>226</v>
      </c>
      <c r="O3211" t="b">
        <v>1</v>
      </c>
      <c r="P3211" t="s">
        <v>8270</v>
      </c>
      <c r="Q3211" t="s">
        <v>8316</v>
      </c>
      <c r="R3211" t="s">
        <v>8317</v>
      </c>
      <c r="S3211" s="5">
        <f t="shared" si="202"/>
        <v>119.32315789473684</v>
      </c>
      <c r="T3211" s="4">
        <f t="shared" si="203"/>
        <v>50.157964601769912</v>
      </c>
    </row>
    <row r="3212" spans="1:20" ht="60" x14ac:dyDescent="0.25">
      <c r="A3212" s="3">
        <v>3210</v>
      </c>
      <c r="B3212" s="1" t="s">
        <v>3210</v>
      </c>
      <c r="C3212" s="1" t="s">
        <v>7319</v>
      </c>
      <c r="D3212">
        <v>3000</v>
      </c>
      <c r="E3212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s="9">
        <f t="shared" si="200"/>
        <v>41061.165972222225</v>
      </c>
      <c r="L3212" s="9">
        <f t="shared" si="201"/>
        <v>41013.936562499999</v>
      </c>
      <c r="M3212" t="b">
        <v>1</v>
      </c>
      <c r="N3212">
        <v>60</v>
      </c>
      <c r="O3212" t="b">
        <v>1</v>
      </c>
      <c r="P3212" t="s">
        <v>8270</v>
      </c>
      <c r="Q3212" t="s">
        <v>8316</v>
      </c>
      <c r="R3212" t="s">
        <v>8317</v>
      </c>
      <c r="S3212" s="5">
        <f t="shared" si="202"/>
        <v>125.76666666666667</v>
      </c>
      <c r="T3212" s="4">
        <f t="shared" si="203"/>
        <v>62.883333333333333</v>
      </c>
    </row>
    <row r="3213" spans="1:20" ht="60" x14ac:dyDescent="0.25">
      <c r="A3213" s="3">
        <v>3211</v>
      </c>
      <c r="B3213" s="1" t="s">
        <v>3211</v>
      </c>
      <c r="C3213" s="1" t="s">
        <v>7320</v>
      </c>
      <c r="D3213">
        <v>23000</v>
      </c>
      <c r="E3213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s="9">
        <f t="shared" si="200"/>
        <v>41866.083333333336</v>
      </c>
      <c r="L3213" s="9">
        <f t="shared" si="201"/>
        <v>41834.586574074077</v>
      </c>
      <c r="M3213" t="b">
        <v>1</v>
      </c>
      <c r="N3213">
        <v>322</v>
      </c>
      <c r="O3213" t="b">
        <v>1</v>
      </c>
      <c r="P3213" t="s">
        <v>8270</v>
      </c>
      <c r="Q3213" t="s">
        <v>8316</v>
      </c>
      <c r="R3213" t="s">
        <v>8317</v>
      </c>
      <c r="S3213" s="5">
        <f t="shared" si="202"/>
        <v>119.74347826086958</v>
      </c>
      <c r="T3213" s="4">
        <f t="shared" si="203"/>
        <v>85.531055900621112</v>
      </c>
    </row>
    <row r="3214" spans="1:20" ht="30" x14ac:dyDescent="0.25">
      <c r="A3214" s="3">
        <v>3212</v>
      </c>
      <c r="B3214" s="1" t="s">
        <v>3212</v>
      </c>
      <c r="C3214" s="1" t="s">
        <v>7321</v>
      </c>
      <c r="D3214">
        <v>4000</v>
      </c>
      <c r="E321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s="9">
        <f t="shared" si="200"/>
        <v>41859.795729166668</v>
      </c>
      <c r="L3214" s="9">
        <f t="shared" si="201"/>
        <v>41829.795729166668</v>
      </c>
      <c r="M3214" t="b">
        <v>1</v>
      </c>
      <c r="N3214">
        <v>94</v>
      </c>
      <c r="O3214" t="b">
        <v>1</v>
      </c>
      <c r="P3214" t="s">
        <v>8270</v>
      </c>
      <c r="Q3214" t="s">
        <v>8316</v>
      </c>
      <c r="R3214" t="s">
        <v>8317</v>
      </c>
      <c r="S3214" s="5">
        <f t="shared" si="202"/>
        <v>126.25</v>
      </c>
      <c r="T3214" s="4">
        <f t="shared" si="203"/>
        <v>53.723404255319146</v>
      </c>
    </row>
    <row r="3215" spans="1:20" ht="60" x14ac:dyDescent="0.25">
      <c r="A3215" s="3">
        <v>3213</v>
      </c>
      <c r="B3215" s="1" t="s">
        <v>3213</v>
      </c>
      <c r="C3215" s="1" t="s">
        <v>7322</v>
      </c>
      <c r="D3215">
        <v>6000</v>
      </c>
      <c r="E321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s="9">
        <f t="shared" si="200"/>
        <v>42211.763414351852</v>
      </c>
      <c r="L3215" s="9">
        <f t="shared" si="201"/>
        <v>42171.763414351852</v>
      </c>
      <c r="M3215" t="b">
        <v>1</v>
      </c>
      <c r="N3215">
        <v>47</v>
      </c>
      <c r="O3215" t="b">
        <v>1</v>
      </c>
      <c r="P3215" t="s">
        <v>8270</v>
      </c>
      <c r="Q3215" t="s">
        <v>8316</v>
      </c>
      <c r="R3215" t="s">
        <v>8317</v>
      </c>
      <c r="S3215" s="5">
        <f t="shared" si="202"/>
        <v>100.11666666666667</v>
      </c>
      <c r="T3215" s="4">
        <f t="shared" si="203"/>
        <v>127.80851063829788</v>
      </c>
    </row>
    <row r="3216" spans="1:20" ht="60" x14ac:dyDescent="0.25">
      <c r="A3216" s="3">
        <v>3214</v>
      </c>
      <c r="B3216" s="1" t="s">
        <v>3214</v>
      </c>
      <c r="C3216" s="1" t="s">
        <v>7323</v>
      </c>
      <c r="D3216">
        <v>12000</v>
      </c>
      <c r="E321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s="9">
        <f t="shared" si="200"/>
        <v>42374.996527777781</v>
      </c>
      <c r="L3216" s="9">
        <f t="shared" si="201"/>
        <v>42337.792511574073</v>
      </c>
      <c r="M3216" t="b">
        <v>1</v>
      </c>
      <c r="N3216">
        <v>115</v>
      </c>
      <c r="O3216" t="b">
        <v>1</v>
      </c>
      <c r="P3216" t="s">
        <v>8270</v>
      </c>
      <c r="Q3216" t="s">
        <v>8316</v>
      </c>
      <c r="R3216" t="s">
        <v>8317</v>
      </c>
      <c r="S3216" s="5">
        <f t="shared" si="202"/>
        <v>102.13333333333334</v>
      </c>
      <c r="T3216" s="4">
        <f t="shared" si="203"/>
        <v>106.57391304347826</v>
      </c>
    </row>
    <row r="3217" spans="1:20" ht="60" x14ac:dyDescent="0.25">
      <c r="A3217" s="3">
        <v>3215</v>
      </c>
      <c r="B3217" s="1" t="s">
        <v>3215</v>
      </c>
      <c r="C3217" s="1" t="s">
        <v>7324</v>
      </c>
      <c r="D3217">
        <v>35000</v>
      </c>
      <c r="E321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s="9">
        <f t="shared" si="200"/>
        <v>42257.165972222225</v>
      </c>
      <c r="L3217" s="9">
        <f t="shared" si="201"/>
        <v>42219.665173611109</v>
      </c>
      <c r="M3217" t="b">
        <v>1</v>
      </c>
      <c r="N3217">
        <v>134</v>
      </c>
      <c r="O3217" t="b">
        <v>1</v>
      </c>
      <c r="P3217" t="s">
        <v>8270</v>
      </c>
      <c r="Q3217" t="s">
        <v>8316</v>
      </c>
      <c r="R3217" t="s">
        <v>8317</v>
      </c>
      <c r="S3217" s="5">
        <f t="shared" si="202"/>
        <v>100.35142857142858</v>
      </c>
      <c r="T3217" s="4">
        <f t="shared" si="203"/>
        <v>262.11194029850748</v>
      </c>
    </row>
    <row r="3218" spans="1:20" ht="60" x14ac:dyDescent="0.25">
      <c r="A3218" s="3">
        <v>3216</v>
      </c>
      <c r="B3218" s="1" t="s">
        <v>3216</v>
      </c>
      <c r="C3218" s="1" t="s">
        <v>7325</v>
      </c>
      <c r="D3218">
        <v>2000</v>
      </c>
      <c r="E321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s="9">
        <f t="shared" si="200"/>
        <v>42196.604166666672</v>
      </c>
      <c r="L3218" s="9">
        <f t="shared" si="201"/>
        <v>42165.462627314817</v>
      </c>
      <c r="M3218" t="b">
        <v>1</v>
      </c>
      <c r="N3218">
        <v>35</v>
      </c>
      <c r="O3218" t="b">
        <v>1</v>
      </c>
      <c r="P3218" t="s">
        <v>8270</v>
      </c>
      <c r="Q3218" t="s">
        <v>8316</v>
      </c>
      <c r="R3218" t="s">
        <v>8317</v>
      </c>
      <c r="S3218" s="5">
        <f t="shared" si="202"/>
        <v>100.05</v>
      </c>
      <c r="T3218" s="4">
        <f t="shared" si="203"/>
        <v>57.171428571428571</v>
      </c>
    </row>
    <row r="3219" spans="1:20" ht="45" x14ac:dyDescent="0.25">
      <c r="A3219" s="3">
        <v>3217</v>
      </c>
      <c r="B3219" s="1" t="s">
        <v>3217</v>
      </c>
      <c r="C3219" s="1" t="s">
        <v>7326</v>
      </c>
      <c r="D3219">
        <v>4500</v>
      </c>
      <c r="E3219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s="9">
        <f t="shared" si="200"/>
        <v>42678.546111111107</v>
      </c>
      <c r="L3219" s="9">
        <f t="shared" si="201"/>
        <v>42648.546111111107</v>
      </c>
      <c r="M3219" t="b">
        <v>1</v>
      </c>
      <c r="N3219">
        <v>104</v>
      </c>
      <c r="O3219" t="b">
        <v>1</v>
      </c>
      <c r="P3219" t="s">
        <v>8270</v>
      </c>
      <c r="Q3219" t="s">
        <v>8316</v>
      </c>
      <c r="R3219" t="s">
        <v>8317</v>
      </c>
      <c r="S3219" s="5">
        <f t="shared" si="202"/>
        <v>116.02222222222223</v>
      </c>
      <c r="T3219" s="4">
        <f t="shared" si="203"/>
        <v>50.20192307692308</v>
      </c>
    </row>
    <row r="3220" spans="1:20" ht="60" x14ac:dyDescent="0.25">
      <c r="A3220" s="3">
        <v>3218</v>
      </c>
      <c r="B3220" s="1" t="s">
        <v>3218</v>
      </c>
      <c r="C3220" s="1" t="s">
        <v>7327</v>
      </c>
      <c r="D3220">
        <v>12000</v>
      </c>
      <c r="E3220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s="9">
        <f t="shared" si="200"/>
        <v>42004</v>
      </c>
      <c r="L3220" s="9">
        <f t="shared" si="201"/>
        <v>41971.002152777779</v>
      </c>
      <c r="M3220" t="b">
        <v>1</v>
      </c>
      <c r="N3220">
        <v>184</v>
      </c>
      <c r="O3220" t="b">
        <v>1</v>
      </c>
      <c r="P3220" t="s">
        <v>8270</v>
      </c>
      <c r="Q3220" t="s">
        <v>8316</v>
      </c>
      <c r="R3220" t="s">
        <v>8317</v>
      </c>
      <c r="S3220" s="5">
        <f t="shared" si="202"/>
        <v>102.1</v>
      </c>
      <c r="T3220" s="4">
        <f t="shared" si="203"/>
        <v>66.586956521739125</v>
      </c>
    </row>
    <row r="3221" spans="1:20" ht="45" x14ac:dyDescent="0.25">
      <c r="A3221" s="3">
        <v>3219</v>
      </c>
      <c r="B3221" s="1" t="s">
        <v>3219</v>
      </c>
      <c r="C3221" s="1" t="s">
        <v>7328</v>
      </c>
      <c r="D3221">
        <v>20000</v>
      </c>
      <c r="E3221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s="9">
        <f t="shared" si="200"/>
        <v>42085.941516203704</v>
      </c>
      <c r="L3221" s="9">
        <f t="shared" si="201"/>
        <v>42050.983182870375</v>
      </c>
      <c r="M3221" t="b">
        <v>1</v>
      </c>
      <c r="N3221">
        <v>119</v>
      </c>
      <c r="O3221" t="b">
        <v>1</v>
      </c>
      <c r="P3221" t="s">
        <v>8270</v>
      </c>
      <c r="Q3221" t="s">
        <v>8316</v>
      </c>
      <c r="R3221" t="s">
        <v>8317</v>
      </c>
      <c r="S3221" s="5">
        <f t="shared" si="202"/>
        <v>100.11000000000001</v>
      </c>
      <c r="T3221" s="4">
        <f t="shared" si="203"/>
        <v>168.25210084033614</v>
      </c>
    </row>
    <row r="3222" spans="1:20" ht="30" x14ac:dyDescent="0.25">
      <c r="A3222" s="3">
        <v>3220</v>
      </c>
      <c r="B3222" s="1" t="s">
        <v>3220</v>
      </c>
      <c r="C3222" s="1" t="s">
        <v>7329</v>
      </c>
      <c r="D3222">
        <v>15000</v>
      </c>
      <c r="E3222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s="9">
        <f t="shared" si="200"/>
        <v>42806.875</v>
      </c>
      <c r="L3222" s="9">
        <f t="shared" si="201"/>
        <v>42772.833379629628</v>
      </c>
      <c r="M3222" t="b">
        <v>1</v>
      </c>
      <c r="N3222">
        <v>59</v>
      </c>
      <c r="O3222" t="b">
        <v>1</v>
      </c>
      <c r="P3222" t="s">
        <v>8270</v>
      </c>
      <c r="Q3222" t="s">
        <v>8316</v>
      </c>
      <c r="R3222" t="s">
        <v>8317</v>
      </c>
      <c r="S3222" s="5">
        <f t="shared" si="202"/>
        <v>100.84</v>
      </c>
      <c r="T3222" s="4">
        <f t="shared" si="203"/>
        <v>256.37288135593218</v>
      </c>
    </row>
    <row r="3223" spans="1:20" ht="60" x14ac:dyDescent="0.25">
      <c r="A3223" s="3">
        <v>3221</v>
      </c>
      <c r="B3223" s="1" t="s">
        <v>3221</v>
      </c>
      <c r="C3223" s="1" t="s">
        <v>7330</v>
      </c>
      <c r="D3223">
        <v>4000</v>
      </c>
      <c r="E3223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s="9">
        <f t="shared" si="200"/>
        <v>42190.696793981479</v>
      </c>
      <c r="L3223" s="9">
        <f t="shared" si="201"/>
        <v>42155.696793981479</v>
      </c>
      <c r="M3223" t="b">
        <v>1</v>
      </c>
      <c r="N3223">
        <v>113</v>
      </c>
      <c r="O3223" t="b">
        <v>1</v>
      </c>
      <c r="P3223" t="s">
        <v>8270</v>
      </c>
      <c r="Q3223" t="s">
        <v>8316</v>
      </c>
      <c r="R3223" t="s">
        <v>8317</v>
      </c>
      <c r="S3223" s="5">
        <f t="shared" si="202"/>
        <v>103.42499999999998</v>
      </c>
      <c r="T3223" s="4">
        <f t="shared" si="203"/>
        <v>36.610619469026545</v>
      </c>
    </row>
    <row r="3224" spans="1:20" ht="45" x14ac:dyDescent="0.25">
      <c r="A3224" s="3">
        <v>3222</v>
      </c>
      <c r="B3224" s="1" t="s">
        <v>3222</v>
      </c>
      <c r="C3224" s="1" t="s">
        <v>7331</v>
      </c>
      <c r="D3224">
        <v>2500</v>
      </c>
      <c r="E322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s="9">
        <f t="shared" si="200"/>
        <v>42301.895138888889</v>
      </c>
      <c r="L3224" s="9">
        <f t="shared" si="201"/>
        <v>42270.582141203704</v>
      </c>
      <c r="M3224" t="b">
        <v>1</v>
      </c>
      <c r="N3224">
        <v>84</v>
      </c>
      <c r="O3224" t="b">
        <v>1</v>
      </c>
      <c r="P3224" t="s">
        <v>8270</v>
      </c>
      <c r="Q3224" t="s">
        <v>8316</v>
      </c>
      <c r="R3224" t="s">
        <v>8317</v>
      </c>
      <c r="S3224" s="5">
        <f t="shared" si="202"/>
        <v>124.8</v>
      </c>
      <c r="T3224" s="4">
        <f t="shared" si="203"/>
        <v>37.142857142857146</v>
      </c>
    </row>
    <row r="3225" spans="1:20" ht="30" x14ac:dyDescent="0.25">
      <c r="A3225" s="3">
        <v>3223</v>
      </c>
      <c r="B3225" s="1" t="s">
        <v>3223</v>
      </c>
      <c r="C3225" s="1" t="s">
        <v>7332</v>
      </c>
      <c r="D3225">
        <v>3100</v>
      </c>
      <c r="E322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s="9">
        <f t="shared" si="200"/>
        <v>42236.835370370376</v>
      </c>
      <c r="L3225" s="9">
        <f t="shared" si="201"/>
        <v>42206.835370370376</v>
      </c>
      <c r="M3225" t="b">
        <v>1</v>
      </c>
      <c r="N3225">
        <v>74</v>
      </c>
      <c r="O3225" t="b">
        <v>1</v>
      </c>
      <c r="P3225" t="s">
        <v>8270</v>
      </c>
      <c r="Q3225" t="s">
        <v>8316</v>
      </c>
      <c r="R3225" t="s">
        <v>8317</v>
      </c>
      <c r="S3225" s="5">
        <f t="shared" si="202"/>
        <v>109.51612903225806</v>
      </c>
      <c r="T3225" s="4">
        <f t="shared" si="203"/>
        <v>45.878378378378379</v>
      </c>
    </row>
    <row r="3226" spans="1:20" ht="60" x14ac:dyDescent="0.25">
      <c r="A3226" s="3">
        <v>3224</v>
      </c>
      <c r="B3226" s="1" t="s">
        <v>3224</v>
      </c>
      <c r="C3226" s="1" t="s">
        <v>7333</v>
      </c>
      <c r="D3226">
        <v>30000</v>
      </c>
      <c r="E322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s="9">
        <f t="shared" si="200"/>
        <v>42745.208333333328</v>
      </c>
      <c r="L3226" s="9">
        <f t="shared" si="201"/>
        <v>42697.850844907407</v>
      </c>
      <c r="M3226" t="b">
        <v>1</v>
      </c>
      <c r="N3226">
        <v>216</v>
      </c>
      <c r="O3226" t="b">
        <v>1</v>
      </c>
      <c r="P3226" t="s">
        <v>8270</v>
      </c>
      <c r="Q3226" t="s">
        <v>8316</v>
      </c>
      <c r="R3226" t="s">
        <v>8317</v>
      </c>
      <c r="S3226" s="5">
        <f t="shared" si="202"/>
        <v>102.03333333333333</v>
      </c>
      <c r="T3226" s="4">
        <f t="shared" si="203"/>
        <v>141.71296296296296</v>
      </c>
    </row>
    <row r="3227" spans="1:20" ht="45" x14ac:dyDescent="0.25">
      <c r="A3227" s="3">
        <v>3225</v>
      </c>
      <c r="B3227" s="1" t="s">
        <v>3225</v>
      </c>
      <c r="C3227" s="1" t="s">
        <v>7334</v>
      </c>
      <c r="D3227">
        <v>2000</v>
      </c>
      <c r="E322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s="9">
        <f t="shared" si="200"/>
        <v>42524.875</v>
      </c>
      <c r="L3227" s="9">
        <f t="shared" si="201"/>
        <v>42503.559467592597</v>
      </c>
      <c r="M3227" t="b">
        <v>1</v>
      </c>
      <c r="N3227">
        <v>39</v>
      </c>
      <c r="O3227" t="b">
        <v>1</v>
      </c>
      <c r="P3227" t="s">
        <v>8270</v>
      </c>
      <c r="Q3227" t="s">
        <v>8316</v>
      </c>
      <c r="R3227" t="s">
        <v>8317</v>
      </c>
      <c r="S3227" s="5">
        <f t="shared" si="202"/>
        <v>102.35000000000001</v>
      </c>
      <c r="T3227" s="4">
        <f t="shared" si="203"/>
        <v>52.487179487179489</v>
      </c>
    </row>
    <row r="3228" spans="1:20" ht="45" x14ac:dyDescent="0.25">
      <c r="A3228" s="3">
        <v>3226</v>
      </c>
      <c r="B3228" s="1" t="s">
        <v>3226</v>
      </c>
      <c r="C3228" s="1" t="s">
        <v>7335</v>
      </c>
      <c r="D3228">
        <v>1200</v>
      </c>
      <c r="E322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s="9">
        <f t="shared" si="200"/>
        <v>42307.583472222221</v>
      </c>
      <c r="L3228" s="9">
        <f t="shared" si="201"/>
        <v>42277.583472222221</v>
      </c>
      <c r="M3228" t="b">
        <v>1</v>
      </c>
      <c r="N3228">
        <v>21</v>
      </c>
      <c r="O3228" t="b">
        <v>1</v>
      </c>
      <c r="P3228" t="s">
        <v>8270</v>
      </c>
      <c r="Q3228" t="s">
        <v>8316</v>
      </c>
      <c r="R3228" t="s">
        <v>8317</v>
      </c>
      <c r="S3228" s="5">
        <f t="shared" si="202"/>
        <v>104.16666666666667</v>
      </c>
      <c r="T3228" s="4">
        <f t="shared" si="203"/>
        <v>59.523809523809526</v>
      </c>
    </row>
    <row r="3229" spans="1:20" ht="60" x14ac:dyDescent="0.25">
      <c r="A3229" s="3">
        <v>3227</v>
      </c>
      <c r="B3229" s="1" t="s">
        <v>3227</v>
      </c>
      <c r="C3229" s="1" t="s">
        <v>7336</v>
      </c>
      <c r="D3229">
        <v>1200</v>
      </c>
      <c r="E3229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s="9">
        <f t="shared" si="200"/>
        <v>42752.882361111115</v>
      </c>
      <c r="L3229" s="9">
        <f t="shared" si="201"/>
        <v>42722.882361111115</v>
      </c>
      <c r="M3229" t="b">
        <v>0</v>
      </c>
      <c r="N3229">
        <v>30</v>
      </c>
      <c r="O3229" t="b">
        <v>1</v>
      </c>
      <c r="P3229" t="s">
        <v>8270</v>
      </c>
      <c r="Q3229" t="s">
        <v>8316</v>
      </c>
      <c r="R3229" t="s">
        <v>8317</v>
      </c>
      <c r="S3229" s="5">
        <f t="shared" si="202"/>
        <v>125</v>
      </c>
      <c r="T3229" s="4">
        <f t="shared" si="203"/>
        <v>50</v>
      </c>
    </row>
    <row r="3230" spans="1:20" ht="30" x14ac:dyDescent="0.25">
      <c r="A3230" s="3">
        <v>3228</v>
      </c>
      <c r="B3230" s="1" t="s">
        <v>3228</v>
      </c>
      <c r="C3230" s="1" t="s">
        <v>7337</v>
      </c>
      <c r="D3230">
        <v>7000</v>
      </c>
      <c r="E3230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s="9">
        <f t="shared" si="200"/>
        <v>42355.207638888889</v>
      </c>
      <c r="L3230" s="9">
        <f t="shared" si="201"/>
        <v>42323.70930555556</v>
      </c>
      <c r="M3230" t="b">
        <v>1</v>
      </c>
      <c r="N3230">
        <v>37</v>
      </c>
      <c r="O3230" t="b">
        <v>1</v>
      </c>
      <c r="P3230" t="s">
        <v>8270</v>
      </c>
      <c r="Q3230" t="s">
        <v>8316</v>
      </c>
      <c r="R3230" t="s">
        <v>8317</v>
      </c>
      <c r="S3230" s="5">
        <f t="shared" si="202"/>
        <v>102.34285714285714</v>
      </c>
      <c r="T3230" s="4">
        <f t="shared" si="203"/>
        <v>193.62162162162161</v>
      </c>
    </row>
    <row r="3231" spans="1:20" ht="45" x14ac:dyDescent="0.25">
      <c r="A3231" s="3">
        <v>3229</v>
      </c>
      <c r="B3231" s="1" t="s">
        <v>3229</v>
      </c>
      <c r="C3231" s="1" t="s">
        <v>7338</v>
      </c>
      <c r="D3231">
        <v>20000</v>
      </c>
      <c r="E3231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s="9">
        <f t="shared" si="200"/>
        <v>41963.333310185189</v>
      </c>
      <c r="L3231" s="9">
        <f t="shared" si="201"/>
        <v>41933.291643518518</v>
      </c>
      <c r="M3231" t="b">
        <v>1</v>
      </c>
      <c r="N3231">
        <v>202</v>
      </c>
      <c r="O3231" t="b">
        <v>1</v>
      </c>
      <c r="P3231" t="s">
        <v>8270</v>
      </c>
      <c r="Q3231" t="s">
        <v>8316</v>
      </c>
      <c r="R3231" t="s">
        <v>8317</v>
      </c>
      <c r="S3231" s="5">
        <f t="shared" si="202"/>
        <v>107.86500000000001</v>
      </c>
      <c r="T3231" s="4">
        <f t="shared" si="203"/>
        <v>106.79702970297029</v>
      </c>
    </row>
    <row r="3232" spans="1:20" ht="60" x14ac:dyDescent="0.25">
      <c r="A3232" s="3">
        <v>3230</v>
      </c>
      <c r="B3232" s="1" t="s">
        <v>3230</v>
      </c>
      <c r="C3232" s="1" t="s">
        <v>7339</v>
      </c>
      <c r="D3232">
        <v>2600</v>
      </c>
      <c r="E3232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s="9">
        <f t="shared" si="200"/>
        <v>41913.165972222225</v>
      </c>
      <c r="L3232" s="9">
        <f t="shared" si="201"/>
        <v>41898.168125000004</v>
      </c>
      <c r="M3232" t="b">
        <v>1</v>
      </c>
      <c r="N3232">
        <v>37</v>
      </c>
      <c r="O3232" t="b">
        <v>1</v>
      </c>
      <c r="P3232" t="s">
        <v>8270</v>
      </c>
      <c r="Q3232" t="s">
        <v>8316</v>
      </c>
      <c r="R3232" t="s">
        <v>8317</v>
      </c>
      <c r="S3232" s="5">
        <f t="shared" si="202"/>
        <v>109.88461538461539</v>
      </c>
      <c r="T3232" s="4">
        <f t="shared" si="203"/>
        <v>77.21621621621621</v>
      </c>
    </row>
    <row r="3233" spans="1:20" ht="45" x14ac:dyDescent="0.25">
      <c r="A3233" s="3">
        <v>3231</v>
      </c>
      <c r="B3233" s="1" t="s">
        <v>3231</v>
      </c>
      <c r="C3233" s="1" t="s">
        <v>7340</v>
      </c>
      <c r="D3233">
        <v>1000</v>
      </c>
      <c r="E3233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s="9">
        <f t="shared" si="200"/>
        <v>42476.943831018521</v>
      </c>
      <c r="L3233" s="9">
        <f t="shared" si="201"/>
        <v>42446.943831018521</v>
      </c>
      <c r="M3233" t="b">
        <v>0</v>
      </c>
      <c r="N3233">
        <v>28</v>
      </c>
      <c r="O3233" t="b">
        <v>1</v>
      </c>
      <c r="P3233" t="s">
        <v>8270</v>
      </c>
      <c r="Q3233" t="s">
        <v>8316</v>
      </c>
      <c r="R3233" t="s">
        <v>8317</v>
      </c>
      <c r="S3233" s="5">
        <f t="shared" si="202"/>
        <v>161</v>
      </c>
      <c r="T3233" s="4">
        <f t="shared" si="203"/>
        <v>57.5</v>
      </c>
    </row>
    <row r="3234" spans="1:20" ht="45" x14ac:dyDescent="0.25">
      <c r="A3234" s="3">
        <v>3232</v>
      </c>
      <c r="B3234" s="1" t="s">
        <v>3232</v>
      </c>
      <c r="C3234" s="1" t="s">
        <v>7341</v>
      </c>
      <c r="D3234">
        <v>1000</v>
      </c>
      <c r="E323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s="9">
        <f t="shared" si="200"/>
        <v>42494.165972222225</v>
      </c>
      <c r="L3234" s="9">
        <f t="shared" si="201"/>
        <v>42463.81385416667</v>
      </c>
      <c r="M3234" t="b">
        <v>1</v>
      </c>
      <c r="N3234">
        <v>26</v>
      </c>
      <c r="O3234" t="b">
        <v>1</v>
      </c>
      <c r="P3234" t="s">
        <v>8270</v>
      </c>
      <c r="Q3234" t="s">
        <v>8316</v>
      </c>
      <c r="R3234" t="s">
        <v>8317</v>
      </c>
      <c r="S3234" s="5">
        <f t="shared" si="202"/>
        <v>131.20000000000002</v>
      </c>
      <c r="T3234" s="4">
        <f t="shared" si="203"/>
        <v>50.46153846153846</v>
      </c>
    </row>
    <row r="3235" spans="1:20" ht="45" x14ac:dyDescent="0.25">
      <c r="A3235" s="3">
        <v>3233</v>
      </c>
      <c r="B3235" s="1" t="s">
        <v>3233</v>
      </c>
      <c r="C3235" s="1" t="s">
        <v>7342</v>
      </c>
      <c r="D3235">
        <v>5000</v>
      </c>
      <c r="E323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s="9">
        <f t="shared" si="200"/>
        <v>42796.805034722223</v>
      </c>
      <c r="L3235" s="9">
        <f t="shared" si="201"/>
        <v>42766.805034722223</v>
      </c>
      <c r="M3235" t="b">
        <v>0</v>
      </c>
      <c r="N3235">
        <v>61</v>
      </c>
      <c r="O3235" t="b">
        <v>1</v>
      </c>
      <c r="P3235" t="s">
        <v>8270</v>
      </c>
      <c r="Q3235" t="s">
        <v>8316</v>
      </c>
      <c r="R3235" t="s">
        <v>8317</v>
      </c>
      <c r="S3235" s="5">
        <f t="shared" si="202"/>
        <v>118.8</v>
      </c>
      <c r="T3235" s="4">
        <f t="shared" si="203"/>
        <v>97.377049180327873</v>
      </c>
    </row>
    <row r="3236" spans="1:20" ht="60" x14ac:dyDescent="0.25">
      <c r="A3236" s="3">
        <v>3234</v>
      </c>
      <c r="B3236" s="1" t="s">
        <v>3234</v>
      </c>
      <c r="C3236" s="1" t="s">
        <v>7343</v>
      </c>
      <c r="D3236">
        <v>4000</v>
      </c>
      <c r="E323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s="9">
        <f t="shared" si="200"/>
        <v>42767.979861111111</v>
      </c>
      <c r="L3236" s="9">
        <f t="shared" si="201"/>
        <v>42734.789444444439</v>
      </c>
      <c r="M3236" t="b">
        <v>0</v>
      </c>
      <c r="N3236">
        <v>115</v>
      </c>
      <c r="O3236" t="b">
        <v>1</v>
      </c>
      <c r="P3236" t="s">
        <v>8270</v>
      </c>
      <c r="Q3236" t="s">
        <v>8316</v>
      </c>
      <c r="R3236" t="s">
        <v>8317</v>
      </c>
      <c r="S3236" s="5">
        <f t="shared" si="202"/>
        <v>100.39275000000001</v>
      </c>
      <c r="T3236" s="4">
        <f t="shared" si="203"/>
        <v>34.91921739130435</v>
      </c>
    </row>
    <row r="3237" spans="1:20" ht="60" x14ac:dyDescent="0.25">
      <c r="A3237" s="3">
        <v>3235</v>
      </c>
      <c r="B3237" s="1" t="s">
        <v>3235</v>
      </c>
      <c r="C3237" s="1" t="s">
        <v>7344</v>
      </c>
      <c r="D3237">
        <v>15000</v>
      </c>
      <c r="E323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s="9">
        <f t="shared" si="200"/>
        <v>42552.347812499997</v>
      </c>
      <c r="L3237" s="9">
        <f t="shared" si="201"/>
        <v>42522.347812499997</v>
      </c>
      <c r="M3237" t="b">
        <v>1</v>
      </c>
      <c r="N3237">
        <v>181</v>
      </c>
      <c r="O3237" t="b">
        <v>1</v>
      </c>
      <c r="P3237" t="s">
        <v>8270</v>
      </c>
      <c r="Q3237" t="s">
        <v>8316</v>
      </c>
      <c r="R3237" t="s">
        <v>8317</v>
      </c>
      <c r="S3237" s="5">
        <f t="shared" si="202"/>
        <v>103.20666666666666</v>
      </c>
      <c r="T3237" s="4">
        <f t="shared" si="203"/>
        <v>85.530386740331494</v>
      </c>
    </row>
    <row r="3238" spans="1:20" ht="60" x14ac:dyDescent="0.25">
      <c r="A3238" s="3">
        <v>3236</v>
      </c>
      <c r="B3238" s="1" t="s">
        <v>3236</v>
      </c>
      <c r="C3238" s="1" t="s">
        <v>7345</v>
      </c>
      <c r="D3238">
        <v>20000</v>
      </c>
      <c r="E323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s="9">
        <f t="shared" si="200"/>
        <v>42732.917048611111</v>
      </c>
      <c r="L3238" s="9">
        <f t="shared" si="201"/>
        <v>42702.917048611111</v>
      </c>
      <c r="M3238" t="b">
        <v>0</v>
      </c>
      <c r="N3238">
        <v>110</v>
      </c>
      <c r="O3238" t="b">
        <v>1</v>
      </c>
      <c r="P3238" t="s">
        <v>8270</v>
      </c>
      <c r="Q3238" t="s">
        <v>8316</v>
      </c>
      <c r="R3238" t="s">
        <v>8317</v>
      </c>
      <c r="S3238" s="5">
        <f t="shared" si="202"/>
        <v>100.6</v>
      </c>
      <c r="T3238" s="4">
        <f t="shared" si="203"/>
        <v>182.90909090909091</v>
      </c>
    </row>
    <row r="3239" spans="1:20" ht="30" x14ac:dyDescent="0.25">
      <c r="A3239" s="3">
        <v>3237</v>
      </c>
      <c r="B3239" s="1" t="s">
        <v>3237</v>
      </c>
      <c r="C3239" s="1" t="s">
        <v>7346</v>
      </c>
      <c r="D3239">
        <v>35000</v>
      </c>
      <c r="E3239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s="9">
        <f t="shared" si="200"/>
        <v>42276.165972222225</v>
      </c>
      <c r="L3239" s="9">
        <f t="shared" si="201"/>
        <v>42252.474351851852</v>
      </c>
      <c r="M3239" t="b">
        <v>1</v>
      </c>
      <c r="N3239">
        <v>269</v>
      </c>
      <c r="O3239" t="b">
        <v>1</v>
      </c>
      <c r="P3239" t="s">
        <v>8270</v>
      </c>
      <c r="Q3239" t="s">
        <v>8316</v>
      </c>
      <c r="R3239" t="s">
        <v>8317</v>
      </c>
      <c r="S3239" s="5">
        <f t="shared" si="202"/>
        <v>100.78754285714287</v>
      </c>
      <c r="T3239" s="4">
        <f t="shared" si="203"/>
        <v>131.13620817843866</v>
      </c>
    </row>
    <row r="3240" spans="1:20" ht="60" x14ac:dyDescent="0.25">
      <c r="A3240" s="3">
        <v>3238</v>
      </c>
      <c r="B3240" s="1" t="s">
        <v>3238</v>
      </c>
      <c r="C3240" s="1" t="s">
        <v>7347</v>
      </c>
      <c r="D3240">
        <v>2800</v>
      </c>
      <c r="E3240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s="9">
        <f t="shared" si="200"/>
        <v>42186.510393518518</v>
      </c>
      <c r="L3240" s="9">
        <f t="shared" si="201"/>
        <v>42156.510393518518</v>
      </c>
      <c r="M3240" t="b">
        <v>1</v>
      </c>
      <c r="N3240">
        <v>79</v>
      </c>
      <c r="O3240" t="b">
        <v>1</v>
      </c>
      <c r="P3240" t="s">
        <v>8270</v>
      </c>
      <c r="Q3240" t="s">
        <v>8316</v>
      </c>
      <c r="R3240" t="s">
        <v>8317</v>
      </c>
      <c r="S3240" s="5">
        <f t="shared" si="202"/>
        <v>112.32142857142857</v>
      </c>
      <c r="T3240" s="4">
        <f t="shared" si="203"/>
        <v>39.810126582278478</v>
      </c>
    </row>
    <row r="3241" spans="1:20" ht="60" x14ac:dyDescent="0.25">
      <c r="A3241" s="3">
        <v>3239</v>
      </c>
      <c r="B3241" s="1" t="s">
        <v>3239</v>
      </c>
      <c r="C3241" s="1" t="s">
        <v>7348</v>
      </c>
      <c r="D3241">
        <v>5862</v>
      </c>
      <c r="E3241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s="9">
        <f t="shared" si="200"/>
        <v>42302.999305555553</v>
      </c>
      <c r="L3241" s="9">
        <f t="shared" si="201"/>
        <v>42278.089039351849</v>
      </c>
      <c r="M3241" t="b">
        <v>1</v>
      </c>
      <c r="N3241">
        <v>104</v>
      </c>
      <c r="O3241" t="b">
        <v>1</v>
      </c>
      <c r="P3241" t="s">
        <v>8270</v>
      </c>
      <c r="Q3241" t="s">
        <v>8316</v>
      </c>
      <c r="R3241" t="s">
        <v>8317</v>
      </c>
      <c r="S3241" s="5">
        <f t="shared" si="202"/>
        <v>105.91914022517912</v>
      </c>
      <c r="T3241" s="4">
        <f t="shared" si="203"/>
        <v>59.701730769230764</v>
      </c>
    </row>
    <row r="3242" spans="1:20" ht="60" x14ac:dyDescent="0.25">
      <c r="A3242" s="3">
        <v>3240</v>
      </c>
      <c r="B3242" s="1" t="s">
        <v>3240</v>
      </c>
      <c r="C3242" s="1" t="s">
        <v>7349</v>
      </c>
      <c r="D3242">
        <v>3000</v>
      </c>
      <c r="E3242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s="9">
        <f t="shared" si="200"/>
        <v>42782.958333333328</v>
      </c>
      <c r="L3242" s="9">
        <f t="shared" si="201"/>
        <v>42754.693842592591</v>
      </c>
      <c r="M3242" t="b">
        <v>0</v>
      </c>
      <c r="N3242">
        <v>34</v>
      </c>
      <c r="O3242" t="b">
        <v>1</v>
      </c>
      <c r="P3242" t="s">
        <v>8270</v>
      </c>
      <c r="Q3242" t="s">
        <v>8316</v>
      </c>
      <c r="R3242" t="s">
        <v>8317</v>
      </c>
      <c r="S3242" s="5">
        <f t="shared" si="202"/>
        <v>100.56666666666668</v>
      </c>
      <c r="T3242" s="4">
        <f t="shared" si="203"/>
        <v>88.735294117647058</v>
      </c>
    </row>
    <row r="3243" spans="1:20" ht="60" x14ac:dyDescent="0.25">
      <c r="A3243" s="3">
        <v>3241</v>
      </c>
      <c r="B3243" s="1" t="s">
        <v>3241</v>
      </c>
      <c r="C3243" s="1" t="s">
        <v>7350</v>
      </c>
      <c r="D3243">
        <v>8500</v>
      </c>
      <c r="E3243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s="9">
        <f t="shared" si="200"/>
        <v>41926.290972222225</v>
      </c>
      <c r="L3243" s="9">
        <f t="shared" si="201"/>
        <v>41893.324884259258</v>
      </c>
      <c r="M3243" t="b">
        <v>1</v>
      </c>
      <c r="N3243">
        <v>167</v>
      </c>
      <c r="O3243" t="b">
        <v>1</v>
      </c>
      <c r="P3243" t="s">
        <v>8270</v>
      </c>
      <c r="Q3243" t="s">
        <v>8316</v>
      </c>
      <c r="R3243" t="s">
        <v>8317</v>
      </c>
      <c r="S3243" s="5">
        <f t="shared" si="202"/>
        <v>115.30588235294117</v>
      </c>
      <c r="T3243" s="4">
        <f t="shared" si="203"/>
        <v>58.688622754491021</v>
      </c>
    </row>
    <row r="3244" spans="1:20" ht="45" x14ac:dyDescent="0.25">
      <c r="A3244" s="3">
        <v>3242</v>
      </c>
      <c r="B3244" s="1" t="s">
        <v>3242</v>
      </c>
      <c r="C3244" s="1" t="s">
        <v>7351</v>
      </c>
      <c r="D3244">
        <v>10000</v>
      </c>
      <c r="E324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s="9">
        <f t="shared" si="200"/>
        <v>41901.755694444444</v>
      </c>
      <c r="L3244" s="9">
        <f t="shared" si="201"/>
        <v>41871.755694444444</v>
      </c>
      <c r="M3244" t="b">
        <v>1</v>
      </c>
      <c r="N3244">
        <v>183</v>
      </c>
      <c r="O3244" t="b">
        <v>1</v>
      </c>
      <c r="P3244" t="s">
        <v>8270</v>
      </c>
      <c r="Q3244" t="s">
        <v>8316</v>
      </c>
      <c r="R3244" t="s">
        <v>8317</v>
      </c>
      <c r="S3244" s="5">
        <f t="shared" si="202"/>
        <v>127.30419999999999</v>
      </c>
      <c r="T3244" s="4">
        <f t="shared" si="203"/>
        <v>69.56513661202186</v>
      </c>
    </row>
    <row r="3245" spans="1:20" ht="45" x14ac:dyDescent="0.25">
      <c r="A3245" s="3">
        <v>3243</v>
      </c>
      <c r="B3245" s="1" t="s">
        <v>3243</v>
      </c>
      <c r="C3245" s="1" t="s">
        <v>7352</v>
      </c>
      <c r="D3245">
        <v>8000</v>
      </c>
      <c r="E324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s="9">
        <f t="shared" si="200"/>
        <v>42286</v>
      </c>
      <c r="L3245" s="9">
        <f t="shared" si="201"/>
        <v>42262.096782407403</v>
      </c>
      <c r="M3245" t="b">
        <v>1</v>
      </c>
      <c r="N3245">
        <v>71</v>
      </c>
      <c r="O3245" t="b">
        <v>1</v>
      </c>
      <c r="P3245" t="s">
        <v>8270</v>
      </c>
      <c r="Q3245" t="s">
        <v>8316</v>
      </c>
      <c r="R3245" t="s">
        <v>8317</v>
      </c>
      <c r="S3245" s="5">
        <f t="shared" si="202"/>
        <v>102.83750000000001</v>
      </c>
      <c r="T3245" s="4">
        <f t="shared" si="203"/>
        <v>115.87323943661971</v>
      </c>
    </row>
    <row r="3246" spans="1:20" ht="45" x14ac:dyDescent="0.25">
      <c r="A3246" s="3">
        <v>3244</v>
      </c>
      <c r="B3246" s="1" t="s">
        <v>3244</v>
      </c>
      <c r="C3246" s="1" t="s">
        <v>7353</v>
      </c>
      <c r="D3246">
        <v>1600</v>
      </c>
      <c r="E324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s="9">
        <f t="shared" si="200"/>
        <v>42705.735902777778</v>
      </c>
      <c r="L3246" s="9">
        <f t="shared" si="201"/>
        <v>42675.694236111114</v>
      </c>
      <c r="M3246" t="b">
        <v>0</v>
      </c>
      <c r="N3246">
        <v>69</v>
      </c>
      <c r="O3246" t="b">
        <v>1</v>
      </c>
      <c r="P3246" t="s">
        <v>8270</v>
      </c>
      <c r="Q3246" t="s">
        <v>8316</v>
      </c>
      <c r="R3246" t="s">
        <v>8317</v>
      </c>
      <c r="S3246" s="5">
        <f t="shared" si="202"/>
        <v>102.9375</v>
      </c>
      <c r="T3246" s="4">
        <f t="shared" si="203"/>
        <v>23.869565217391305</v>
      </c>
    </row>
    <row r="3247" spans="1:20" ht="45" x14ac:dyDescent="0.25">
      <c r="A3247" s="3">
        <v>3245</v>
      </c>
      <c r="B3247" s="1" t="s">
        <v>3245</v>
      </c>
      <c r="C3247" s="1" t="s">
        <v>7354</v>
      </c>
      <c r="D3247">
        <v>21000</v>
      </c>
      <c r="E324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s="9">
        <f t="shared" si="200"/>
        <v>42167.083333333328</v>
      </c>
      <c r="L3247" s="9">
        <f t="shared" si="201"/>
        <v>42135.60020833333</v>
      </c>
      <c r="M3247" t="b">
        <v>0</v>
      </c>
      <c r="N3247">
        <v>270</v>
      </c>
      <c r="O3247" t="b">
        <v>1</v>
      </c>
      <c r="P3247" t="s">
        <v>8270</v>
      </c>
      <c r="Q3247" t="s">
        <v>8316</v>
      </c>
      <c r="R3247" t="s">
        <v>8317</v>
      </c>
      <c r="S3247" s="5">
        <f t="shared" si="202"/>
        <v>104.3047619047619</v>
      </c>
      <c r="T3247" s="4">
        <f t="shared" si="203"/>
        <v>81.125925925925927</v>
      </c>
    </row>
    <row r="3248" spans="1:20" ht="45" x14ac:dyDescent="0.25">
      <c r="A3248" s="3">
        <v>3246</v>
      </c>
      <c r="B3248" s="1" t="s">
        <v>3246</v>
      </c>
      <c r="C3248" s="1" t="s">
        <v>7355</v>
      </c>
      <c r="D3248">
        <v>10000</v>
      </c>
      <c r="E324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s="9">
        <f t="shared" si="200"/>
        <v>42259.165972222225</v>
      </c>
      <c r="L3248" s="9">
        <f t="shared" si="201"/>
        <v>42230.472222222219</v>
      </c>
      <c r="M3248" t="b">
        <v>1</v>
      </c>
      <c r="N3248">
        <v>193</v>
      </c>
      <c r="O3248" t="b">
        <v>1</v>
      </c>
      <c r="P3248" t="s">
        <v>8270</v>
      </c>
      <c r="Q3248" t="s">
        <v>8316</v>
      </c>
      <c r="R3248" t="s">
        <v>8317</v>
      </c>
      <c r="S3248" s="5">
        <f t="shared" si="202"/>
        <v>111.22000000000001</v>
      </c>
      <c r="T3248" s="4">
        <f t="shared" si="203"/>
        <v>57.626943005181346</v>
      </c>
    </row>
    <row r="3249" spans="1:20" ht="60" x14ac:dyDescent="0.25">
      <c r="A3249" s="3">
        <v>3247</v>
      </c>
      <c r="B3249" s="1" t="s">
        <v>3247</v>
      </c>
      <c r="C3249" s="1" t="s">
        <v>7356</v>
      </c>
      <c r="D3249">
        <v>2500</v>
      </c>
      <c r="E3249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s="9">
        <f t="shared" si="200"/>
        <v>42197.434166666666</v>
      </c>
      <c r="L3249" s="9">
        <f t="shared" si="201"/>
        <v>42167.434166666666</v>
      </c>
      <c r="M3249" t="b">
        <v>1</v>
      </c>
      <c r="N3249">
        <v>57</v>
      </c>
      <c r="O3249" t="b">
        <v>1</v>
      </c>
      <c r="P3249" t="s">
        <v>8270</v>
      </c>
      <c r="Q3249" t="s">
        <v>8316</v>
      </c>
      <c r="R3249" t="s">
        <v>8317</v>
      </c>
      <c r="S3249" s="5">
        <f t="shared" si="202"/>
        <v>105.86</v>
      </c>
      <c r="T3249" s="4">
        <f t="shared" si="203"/>
        <v>46.429824561403507</v>
      </c>
    </row>
    <row r="3250" spans="1:20" ht="30" x14ac:dyDescent="0.25">
      <c r="A3250" s="3">
        <v>3248</v>
      </c>
      <c r="B3250" s="1" t="s">
        <v>3248</v>
      </c>
      <c r="C3250" s="1" t="s">
        <v>7357</v>
      </c>
      <c r="D3250">
        <v>12000</v>
      </c>
      <c r="E3250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s="9">
        <f t="shared" si="200"/>
        <v>42098.846724537041</v>
      </c>
      <c r="L3250" s="9">
        <f t="shared" si="201"/>
        <v>42068.888391203705</v>
      </c>
      <c r="M3250" t="b">
        <v>1</v>
      </c>
      <c r="N3250">
        <v>200</v>
      </c>
      <c r="O3250" t="b">
        <v>1</v>
      </c>
      <c r="P3250" t="s">
        <v>8270</v>
      </c>
      <c r="Q3250" t="s">
        <v>8316</v>
      </c>
      <c r="R3250" t="s">
        <v>8317</v>
      </c>
      <c r="S3250" s="5">
        <f t="shared" si="202"/>
        <v>100.79166666666666</v>
      </c>
      <c r="T3250" s="4">
        <f t="shared" si="203"/>
        <v>60.475000000000001</v>
      </c>
    </row>
    <row r="3251" spans="1:20" ht="60" x14ac:dyDescent="0.25">
      <c r="A3251" s="3">
        <v>3249</v>
      </c>
      <c r="B3251" s="1" t="s">
        <v>3249</v>
      </c>
      <c r="C3251" s="1" t="s">
        <v>7358</v>
      </c>
      <c r="D3251">
        <v>5500</v>
      </c>
      <c r="E3251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s="9">
        <f t="shared" si="200"/>
        <v>42175.746689814812</v>
      </c>
      <c r="L3251" s="9">
        <f t="shared" si="201"/>
        <v>42145.746689814812</v>
      </c>
      <c r="M3251" t="b">
        <v>1</v>
      </c>
      <c r="N3251">
        <v>88</v>
      </c>
      <c r="O3251" t="b">
        <v>1</v>
      </c>
      <c r="P3251" t="s">
        <v>8270</v>
      </c>
      <c r="Q3251" t="s">
        <v>8316</v>
      </c>
      <c r="R3251" t="s">
        <v>8317</v>
      </c>
      <c r="S3251" s="5">
        <f t="shared" si="202"/>
        <v>104.92727272727274</v>
      </c>
      <c r="T3251" s="4">
        <f t="shared" si="203"/>
        <v>65.579545454545453</v>
      </c>
    </row>
    <row r="3252" spans="1:20" ht="60" x14ac:dyDescent="0.25">
      <c r="A3252" s="3">
        <v>3250</v>
      </c>
      <c r="B3252" s="1" t="s">
        <v>3250</v>
      </c>
      <c r="C3252" s="1" t="s">
        <v>7359</v>
      </c>
      <c r="D3252">
        <v>25000</v>
      </c>
      <c r="E3252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s="9">
        <f t="shared" si="200"/>
        <v>41948.783842592595</v>
      </c>
      <c r="L3252" s="9">
        <f t="shared" si="201"/>
        <v>41918.742175925923</v>
      </c>
      <c r="M3252" t="b">
        <v>1</v>
      </c>
      <c r="N3252">
        <v>213</v>
      </c>
      <c r="O3252" t="b">
        <v>1</v>
      </c>
      <c r="P3252" t="s">
        <v>8270</v>
      </c>
      <c r="Q3252" t="s">
        <v>8316</v>
      </c>
      <c r="R3252" t="s">
        <v>8317</v>
      </c>
      <c r="S3252" s="5">
        <f t="shared" si="202"/>
        <v>101.55199999999999</v>
      </c>
      <c r="T3252" s="4">
        <f t="shared" si="203"/>
        <v>119.1924882629108</v>
      </c>
    </row>
    <row r="3253" spans="1:20" ht="60" x14ac:dyDescent="0.25">
      <c r="A3253" s="3">
        <v>3251</v>
      </c>
      <c r="B3253" s="1" t="s">
        <v>3251</v>
      </c>
      <c r="C3253" s="1" t="s">
        <v>7360</v>
      </c>
      <c r="D3253">
        <v>1500</v>
      </c>
      <c r="E3253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s="9">
        <f t="shared" si="200"/>
        <v>42176.731087962966</v>
      </c>
      <c r="L3253" s="9">
        <f t="shared" si="201"/>
        <v>42146.731087962966</v>
      </c>
      <c r="M3253" t="b">
        <v>1</v>
      </c>
      <c r="N3253">
        <v>20</v>
      </c>
      <c r="O3253" t="b">
        <v>1</v>
      </c>
      <c r="P3253" t="s">
        <v>8270</v>
      </c>
      <c r="Q3253" t="s">
        <v>8316</v>
      </c>
      <c r="R3253" t="s">
        <v>8317</v>
      </c>
      <c r="S3253" s="5">
        <f t="shared" si="202"/>
        <v>110.73333333333333</v>
      </c>
      <c r="T3253" s="4">
        <f t="shared" si="203"/>
        <v>83.05</v>
      </c>
    </row>
    <row r="3254" spans="1:20" ht="45" x14ac:dyDescent="0.25">
      <c r="A3254" s="3">
        <v>3252</v>
      </c>
      <c r="B3254" s="1" t="s">
        <v>3252</v>
      </c>
      <c r="C3254" s="1" t="s">
        <v>7361</v>
      </c>
      <c r="D3254">
        <v>2250</v>
      </c>
      <c r="E325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s="9">
        <f t="shared" si="200"/>
        <v>42620.472685185188</v>
      </c>
      <c r="L3254" s="9">
        <f t="shared" si="201"/>
        <v>42590.472685185188</v>
      </c>
      <c r="M3254" t="b">
        <v>1</v>
      </c>
      <c r="N3254">
        <v>50</v>
      </c>
      <c r="O3254" t="b">
        <v>1</v>
      </c>
      <c r="P3254" t="s">
        <v>8270</v>
      </c>
      <c r="Q3254" t="s">
        <v>8316</v>
      </c>
      <c r="R3254" t="s">
        <v>8317</v>
      </c>
      <c r="S3254" s="5">
        <f t="shared" si="202"/>
        <v>127.82222222222221</v>
      </c>
      <c r="T3254" s="4">
        <f t="shared" si="203"/>
        <v>57.52</v>
      </c>
    </row>
    <row r="3255" spans="1:20" ht="45" x14ac:dyDescent="0.25">
      <c r="A3255" s="3">
        <v>3253</v>
      </c>
      <c r="B3255" s="1" t="s">
        <v>3253</v>
      </c>
      <c r="C3255" s="1" t="s">
        <v>7362</v>
      </c>
      <c r="D3255">
        <v>20000</v>
      </c>
      <c r="E325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s="9">
        <f t="shared" si="200"/>
        <v>42621.15625</v>
      </c>
      <c r="L3255" s="9">
        <f t="shared" si="201"/>
        <v>42602.576712962968</v>
      </c>
      <c r="M3255" t="b">
        <v>1</v>
      </c>
      <c r="N3255">
        <v>115</v>
      </c>
      <c r="O3255" t="b">
        <v>1</v>
      </c>
      <c r="P3255" t="s">
        <v>8270</v>
      </c>
      <c r="Q3255" t="s">
        <v>8316</v>
      </c>
      <c r="R3255" t="s">
        <v>8317</v>
      </c>
      <c r="S3255" s="5">
        <f t="shared" si="202"/>
        <v>101.82500000000002</v>
      </c>
      <c r="T3255" s="4">
        <f t="shared" si="203"/>
        <v>177.08695652173913</v>
      </c>
    </row>
    <row r="3256" spans="1:20" ht="60" x14ac:dyDescent="0.25">
      <c r="A3256" s="3">
        <v>3254</v>
      </c>
      <c r="B3256" s="1" t="s">
        <v>3254</v>
      </c>
      <c r="C3256" s="1" t="s">
        <v>7363</v>
      </c>
      <c r="D3256">
        <v>13000</v>
      </c>
      <c r="E325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s="9">
        <f t="shared" si="200"/>
        <v>42089.044085648144</v>
      </c>
      <c r="L3256" s="9">
        <f t="shared" si="201"/>
        <v>42059.085752314815</v>
      </c>
      <c r="M3256" t="b">
        <v>1</v>
      </c>
      <c r="N3256">
        <v>186</v>
      </c>
      <c r="O3256" t="b">
        <v>1</v>
      </c>
      <c r="P3256" t="s">
        <v>8270</v>
      </c>
      <c r="Q3256" t="s">
        <v>8316</v>
      </c>
      <c r="R3256" t="s">
        <v>8317</v>
      </c>
      <c r="S3256" s="5">
        <f t="shared" si="202"/>
        <v>101.25769230769231</v>
      </c>
      <c r="T3256" s="4">
        <f t="shared" si="203"/>
        <v>70.771505376344081</v>
      </c>
    </row>
    <row r="3257" spans="1:20" ht="60" x14ac:dyDescent="0.25">
      <c r="A3257" s="3">
        <v>3255</v>
      </c>
      <c r="B3257" s="1" t="s">
        <v>3255</v>
      </c>
      <c r="C3257" s="1" t="s">
        <v>7364</v>
      </c>
      <c r="D3257">
        <v>300</v>
      </c>
      <c r="E325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s="9">
        <f t="shared" si="200"/>
        <v>41919.768229166664</v>
      </c>
      <c r="L3257" s="9">
        <f t="shared" si="201"/>
        <v>41889.768229166664</v>
      </c>
      <c r="M3257" t="b">
        <v>1</v>
      </c>
      <c r="N3257">
        <v>18</v>
      </c>
      <c r="O3257" t="b">
        <v>1</v>
      </c>
      <c r="P3257" t="s">
        <v>8270</v>
      </c>
      <c r="Q3257" t="s">
        <v>8316</v>
      </c>
      <c r="R3257" t="s">
        <v>8317</v>
      </c>
      <c r="S3257" s="5">
        <f t="shared" si="202"/>
        <v>175</v>
      </c>
      <c r="T3257" s="4">
        <f t="shared" si="203"/>
        <v>29.166666666666668</v>
      </c>
    </row>
    <row r="3258" spans="1:20" ht="45" x14ac:dyDescent="0.25">
      <c r="A3258" s="3">
        <v>3256</v>
      </c>
      <c r="B3258" s="1" t="s">
        <v>3256</v>
      </c>
      <c r="C3258" s="1" t="s">
        <v>7365</v>
      </c>
      <c r="D3258">
        <v>10000</v>
      </c>
      <c r="E325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s="9">
        <f t="shared" si="200"/>
        <v>42166.165972222225</v>
      </c>
      <c r="L3258" s="9">
        <f t="shared" si="201"/>
        <v>42144.573807870373</v>
      </c>
      <c r="M3258" t="b">
        <v>1</v>
      </c>
      <c r="N3258">
        <v>176</v>
      </c>
      <c r="O3258" t="b">
        <v>1</v>
      </c>
      <c r="P3258" t="s">
        <v>8270</v>
      </c>
      <c r="Q3258" t="s">
        <v>8316</v>
      </c>
      <c r="R3258" t="s">
        <v>8317</v>
      </c>
      <c r="S3258" s="5">
        <f t="shared" si="202"/>
        <v>128.06</v>
      </c>
      <c r="T3258" s="4">
        <f t="shared" si="203"/>
        <v>72.76136363636364</v>
      </c>
    </row>
    <row r="3259" spans="1:20" ht="60" x14ac:dyDescent="0.25">
      <c r="A3259" s="3">
        <v>3257</v>
      </c>
      <c r="B3259" s="1" t="s">
        <v>3257</v>
      </c>
      <c r="C3259" s="1" t="s">
        <v>7366</v>
      </c>
      <c r="D3259">
        <v>2000</v>
      </c>
      <c r="E3259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s="9">
        <f t="shared" si="200"/>
        <v>42788.559629629628</v>
      </c>
      <c r="L3259" s="9">
        <f t="shared" si="201"/>
        <v>42758.559629629628</v>
      </c>
      <c r="M3259" t="b">
        <v>0</v>
      </c>
      <c r="N3259">
        <v>41</v>
      </c>
      <c r="O3259" t="b">
        <v>1</v>
      </c>
      <c r="P3259" t="s">
        <v>8270</v>
      </c>
      <c r="Q3259" t="s">
        <v>8316</v>
      </c>
      <c r="R3259" t="s">
        <v>8317</v>
      </c>
      <c r="S3259" s="5">
        <f t="shared" si="202"/>
        <v>106.29949999999999</v>
      </c>
      <c r="T3259" s="4">
        <f t="shared" si="203"/>
        <v>51.853414634146333</v>
      </c>
    </row>
    <row r="3260" spans="1:20" ht="45" x14ac:dyDescent="0.25">
      <c r="A3260" s="3">
        <v>3258</v>
      </c>
      <c r="B3260" s="1" t="s">
        <v>3258</v>
      </c>
      <c r="C3260" s="1" t="s">
        <v>7367</v>
      </c>
      <c r="D3260">
        <v>7000</v>
      </c>
      <c r="E3260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s="9">
        <f t="shared" si="200"/>
        <v>42012.887280092589</v>
      </c>
      <c r="L3260" s="9">
        <f t="shared" si="201"/>
        <v>41982.887280092589</v>
      </c>
      <c r="M3260" t="b">
        <v>1</v>
      </c>
      <c r="N3260">
        <v>75</v>
      </c>
      <c r="O3260" t="b">
        <v>1</v>
      </c>
      <c r="P3260" t="s">
        <v>8270</v>
      </c>
      <c r="Q3260" t="s">
        <v>8316</v>
      </c>
      <c r="R3260" t="s">
        <v>8317</v>
      </c>
      <c r="S3260" s="5">
        <f t="shared" si="202"/>
        <v>105.21428571428571</v>
      </c>
      <c r="T3260" s="4">
        <f t="shared" si="203"/>
        <v>98.2</v>
      </c>
    </row>
    <row r="3261" spans="1:20" ht="60" x14ac:dyDescent="0.25">
      <c r="A3261" s="3">
        <v>3259</v>
      </c>
      <c r="B3261" s="1" t="s">
        <v>3259</v>
      </c>
      <c r="C3261" s="1" t="s">
        <v>7368</v>
      </c>
      <c r="D3261">
        <v>23000</v>
      </c>
      <c r="E3261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s="9">
        <f t="shared" si="200"/>
        <v>42644.165972222225</v>
      </c>
      <c r="L3261" s="9">
        <f t="shared" si="201"/>
        <v>42614.760937500003</v>
      </c>
      <c r="M3261" t="b">
        <v>1</v>
      </c>
      <c r="N3261">
        <v>97</v>
      </c>
      <c r="O3261" t="b">
        <v>1</v>
      </c>
      <c r="P3261" t="s">
        <v>8270</v>
      </c>
      <c r="Q3261" t="s">
        <v>8316</v>
      </c>
      <c r="R3261" t="s">
        <v>8317</v>
      </c>
      <c r="S3261" s="5">
        <f t="shared" si="202"/>
        <v>106.16782608695652</v>
      </c>
      <c r="T3261" s="4">
        <f t="shared" si="203"/>
        <v>251.7381443298969</v>
      </c>
    </row>
    <row r="3262" spans="1:20" ht="45" x14ac:dyDescent="0.25">
      <c r="A3262" s="3">
        <v>3260</v>
      </c>
      <c r="B3262" s="1" t="s">
        <v>3260</v>
      </c>
      <c r="C3262" s="1" t="s">
        <v>7369</v>
      </c>
      <c r="D3262">
        <v>5000</v>
      </c>
      <c r="E3262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s="9">
        <f t="shared" si="200"/>
        <v>42338.714328703703</v>
      </c>
      <c r="L3262" s="9">
        <f t="shared" si="201"/>
        <v>42303.672662037032</v>
      </c>
      <c r="M3262" t="b">
        <v>1</v>
      </c>
      <c r="N3262">
        <v>73</v>
      </c>
      <c r="O3262" t="b">
        <v>1</v>
      </c>
      <c r="P3262" t="s">
        <v>8270</v>
      </c>
      <c r="Q3262" t="s">
        <v>8316</v>
      </c>
      <c r="R3262" t="s">
        <v>8317</v>
      </c>
      <c r="S3262" s="5">
        <f t="shared" si="202"/>
        <v>109.24000000000001</v>
      </c>
      <c r="T3262" s="4">
        <f t="shared" si="203"/>
        <v>74.821917808219183</v>
      </c>
    </row>
    <row r="3263" spans="1:20" ht="45" x14ac:dyDescent="0.25">
      <c r="A3263" s="3">
        <v>3261</v>
      </c>
      <c r="B3263" s="1" t="s">
        <v>3261</v>
      </c>
      <c r="C3263" s="1" t="s">
        <v>7370</v>
      </c>
      <c r="D3263">
        <v>3300</v>
      </c>
      <c r="E3263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s="9">
        <f t="shared" si="200"/>
        <v>42201.725416666668</v>
      </c>
      <c r="L3263" s="9">
        <f t="shared" si="201"/>
        <v>42171.725416666668</v>
      </c>
      <c r="M3263" t="b">
        <v>1</v>
      </c>
      <c r="N3263">
        <v>49</v>
      </c>
      <c r="O3263" t="b">
        <v>1</v>
      </c>
      <c r="P3263" t="s">
        <v>8270</v>
      </c>
      <c r="Q3263" t="s">
        <v>8316</v>
      </c>
      <c r="R3263" t="s">
        <v>8317</v>
      </c>
      <c r="S3263" s="5">
        <f t="shared" si="202"/>
        <v>100.45454545454547</v>
      </c>
      <c r="T3263" s="4">
        <f t="shared" si="203"/>
        <v>67.65306122448979</v>
      </c>
    </row>
    <row r="3264" spans="1:20" ht="30" x14ac:dyDescent="0.25">
      <c r="A3264" s="3">
        <v>3262</v>
      </c>
      <c r="B3264" s="1" t="s">
        <v>3262</v>
      </c>
      <c r="C3264" s="1" t="s">
        <v>7371</v>
      </c>
      <c r="D3264">
        <v>12200</v>
      </c>
      <c r="E326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s="9">
        <f t="shared" si="200"/>
        <v>41995.166666666672</v>
      </c>
      <c r="L3264" s="9">
        <f t="shared" si="201"/>
        <v>41964.315532407403</v>
      </c>
      <c r="M3264" t="b">
        <v>1</v>
      </c>
      <c r="N3264">
        <v>134</v>
      </c>
      <c r="O3264" t="b">
        <v>1</v>
      </c>
      <c r="P3264" t="s">
        <v>8270</v>
      </c>
      <c r="Q3264" t="s">
        <v>8316</v>
      </c>
      <c r="R3264" t="s">
        <v>8317</v>
      </c>
      <c r="S3264" s="5">
        <f t="shared" si="202"/>
        <v>103.04098360655738</v>
      </c>
      <c r="T3264" s="4">
        <f t="shared" si="203"/>
        <v>93.81343283582089</v>
      </c>
    </row>
    <row r="3265" spans="1:20" ht="45" x14ac:dyDescent="0.25">
      <c r="A3265" s="3">
        <v>3263</v>
      </c>
      <c r="B3265" s="1" t="s">
        <v>3263</v>
      </c>
      <c r="C3265" s="1" t="s">
        <v>7372</v>
      </c>
      <c r="D3265">
        <v>2500</v>
      </c>
      <c r="E326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s="9">
        <f t="shared" si="200"/>
        <v>42307.875</v>
      </c>
      <c r="L3265" s="9">
        <f t="shared" si="201"/>
        <v>42284.516064814816</v>
      </c>
      <c r="M3265" t="b">
        <v>1</v>
      </c>
      <c r="N3265">
        <v>68</v>
      </c>
      <c r="O3265" t="b">
        <v>1</v>
      </c>
      <c r="P3265" t="s">
        <v>8270</v>
      </c>
      <c r="Q3265" t="s">
        <v>8316</v>
      </c>
      <c r="R3265" t="s">
        <v>8317</v>
      </c>
      <c r="S3265" s="5">
        <f t="shared" si="202"/>
        <v>112.1664</v>
      </c>
      <c r="T3265" s="4">
        <f t="shared" si="203"/>
        <v>41.237647058823526</v>
      </c>
    </row>
    <row r="3266" spans="1:20" ht="45" x14ac:dyDescent="0.25">
      <c r="A3266" s="3">
        <v>3264</v>
      </c>
      <c r="B3266" s="1" t="s">
        <v>3264</v>
      </c>
      <c r="C3266" s="1" t="s">
        <v>7373</v>
      </c>
      <c r="D3266">
        <v>2500</v>
      </c>
      <c r="E326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s="9">
        <f t="shared" si="200"/>
        <v>42032.916666666672</v>
      </c>
      <c r="L3266" s="9">
        <f t="shared" si="201"/>
        <v>42016.800208333334</v>
      </c>
      <c r="M3266" t="b">
        <v>1</v>
      </c>
      <c r="N3266">
        <v>49</v>
      </c>
      <c r="O3266" t="b">
        <v>1</v>
      </c>
      <c r="P3266" t="s">
        <v>8270</v>
      </c>
      <c r="Q3266" t="s">
        <v>8316</v>
      </c>
      <c r="R3266" t="s">
        <v>8317</v>
      </c>
      <c r="S3266" s="5">
        <f t="shared" si="202"/>
        <v>103</v>
      </c>
      <c r="T3266" s="4">
        <f t="shared" si="203"/>
        <v>52.551020408163268</v>
      </c>
    </row>
    <row r="3267" spans="1:20" ht="45" x14ac:dyDescent="0.25">
      <c r="A3267" s="3">
        <v>3265</v>
      </c>
      <c r="B3267" s="1" t="s">
        <v>3265</v>
      </c>
      <c r="C3267" s="1" t="s">
        <v>7374</v>
      </c>
      <c r="D3267">
        <v>2700</v>
      </c>
      <c r="E326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s="9">
        <f t="shared" ref="K3267:K3330" si="204">(((I3267/60)/60)/24)+DATE(1970,1,1)</f>
        <v>42341.708333333328</v>
      </c>
      <c r="L3267" s="9">
        <f t="shared" ref="L3267:L3330" si="205">(((J3267/60)/60)/24)+DATE(1970,1,1)</f>
        <v>42311.711979166663</v>
      </c>
      <c r="M3267" t="b">
        <v>1</v>
      </c>
      <c r="N3267">
        <v>63</v>
      </c>
      <c r="O3267" t="b">
        <v>1</v>
      </c>
      <c r="P3267" t="s">
        <v>8270</v>
      </c>
      <c r="Q3267" t="s">
        <v>8316</v>
      </c>
      <c r="R3267" t="s">
        <v>8317</v>
      </c>
      <c r="S3267" s="5">
        <f t="shared" ref="S3267:S3330" si="206">+(E3267/D3267)*100</f>
        <v>164</v>
      </c>
      <c r="T3267" s="4">
        <f t="shared" ref="T3267:T3330" si="207">+E3267/N3267</f>
        <v>70.285714285714292</v>
      </c>
    </row>
    <row r="3268" spans="1:20" ht="45" x14ac:dyDescent="0.25">
      <c r="A3268" s="3">
        <v>3266</v>
      </c>
      <c r="B3268" s="1" t="s">
        <v>3266</v>
      </c>
      <c r="C3268" s="1" t="s">
        <v>7375</v>
      </c>
      <c r="D3268">
        <v>6000</v>
      </c>
      <c r="E326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s="9">
        <f t="shared" si="204"/>
        <v>42167.875</v>
      </c>
      <c r="L3268" s="9">
        <f t="shared" si="205"/>
        <v>42136.536134259266</v>
      </c>
      <c r="M3268" t="b">
        <v>1</v>
      </c>
      <c r="N3268">
        <v>163</v>
      </c>
      <c r="O3268" t="b">
        <v>1</v>
      </c>
      <c r="P3268" t="s">
        <v>8270</v>
      </c>
      <c r="Q3268" t="s">
        <v>8316</v>
      </c>
      <c r="R3268" t="s">
        <v>8317</v>
      </c>
      <c r="S3268" s="5">
        <f t="shared" si="206"/>
        <v>131.28333333333333</v>
      </c>
      <c r="T3268" s="4">
        <f t="shared" si="207"/>
        <v>48.325153374233132</v>
      </c>
    </row>
    <row r="3269" spans="1:20" ht="60" x14ac:dyDescent="0.25">
      <c r="A3269" s="3">
        <v>3267</v>
      </c>
      <c r="B3269" s="1" t="s">
        <v>3267</v>
      </c>
      <c r="C3269" s="1" t="s">
        <v>7376</v>
      </c>
      <c r="D3269">
        <v>15000</v>
      </c>
      <c r="E3269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s="9">
        <f t="shared" si="204"/>
        <v>42202.757638888885</v>
      </c>
      <c r="L3269" s="9">
        <f t="shared" si="205"/>
        <v>42172.757638888885</v>
      </c>
      <c r="M3269" t="b">
        <v>1</v>
      </c>
      <c r="N3269">
        <v>288</v>
      </c>
      <c r="O3269" t="b">
        <v>1</v>
      </c>
      <c r="P3269" t="s">
        <v>8270</v>
      </c>
      <c r="Q3269" t="s">
        <v>8316</v>
      </c>
      <c r="R3269" t="s">
        <v>8317</v>
      </c>
      <c r="S3269" s="5">
        <f t="shared" si="206"/>
        <v>102.1</v>
      </c>
      <c r="T3269" s="4">
        <f t="shared" si="207"/>
        <v>53.177083333333336</v>
      </c>
    </row>
    <row r="3270" spans="1:20" ht="45" x14ac:dyDescent="0.25">
      <c r="A3270" s="3">
        <v>3268</v>
      </c>
      <c r="B3270" s="1" t="s">
        <v>3268</v>
      </c>
      <c r="C3270" s="1" t="s">
        <v>7377</v>
      </c>
      <c r="D3270">
        <v>2000</v>
      </c>
      <c r="E3270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s="9">
        <f t="shared" si="204"/>
        <v>42606.90425925926</v>
      </c>
      <c r="L3270" s="9">
        <f t="shared" si="205"/>
        <v>42590.90425925926</v>
      </c>
      <c r="M3270" t="b">
        <v>1</v>
      </c>
      <c r="N3270">
        <v>42</v>
      </c>
      <c r="O3270" t="b">
        <v>1</v>
      </c>
      <c r="P3270" t="s">
        <v>8270</v>
      </c>
      <c r="Q3270" t="s">
        <v>8316</v>
      </c>
      <c r="R3270" t="s">
        <v>8317</v>
      </c>
      <c r="S3270" s="5">
        <f t="shared" si="206"/>
        <v>128</v>
      </c>
      <c r="T3270" s="4">
        <f t="shared" si="207"/>
        <v>60.952380952380949</v>
      </c>
    </row>
    <row r="3271" spans="1:20" ht="45" x14ac:dyDescent="0.25">
      <c r="A3271" s="3">
        <v>3269</v>
      </c>
      <c r="B3271" s="1" t="s">
        <v>3269</v>
      </c>
      <c r="C3271" s="1" t="s">
        <v>7378</v>
      </c>
      <c r="D3271">
        <v>8000</v>
      </c>
      <c r="E3271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s="9">
        <f t="shared" si="204"/>
        <v>42171.458333333328</v>
      </c>
      <c r="L3271" s="9">
        <f t="shared" si="205"/>
        <v>42137.395798611105</v>
      </c>
      <c r="M3271" t="b">
        <v>1</v>
      </c>
      <c r="N3271">
        <v>70</v>
      </c>
      <c r="O3271" t="b">
        <v>1</v>
      </c>
      <c r="P3271" t="s">
        <v>8270</v>
      </c>
      <c r="Q3271" t="s">
        <v>8316</v>
      </c>
      <c r="R3271" t="s">
        <v>8317</v>
      </c>
      <c r="S3271" s="5">
        <f t="shared" si="206"/>
        <v>101.49999999999999</v>
      </c>
      <c r="T3271" s="4">
        <f t="shared" si="207"/>
        <v>116</v>
      </c>
    </row>
    <row r="3272" spans="1:20" ht="60" x14ac:dyDescent="0.25">
      <c r="A3272" s="3">
        <v>3270</v>
      </c>
      <c r="B3272" s="1" t="s">
        <v>3270</v>
      </c>
      <c r="C3272" s="1" t="s">
        <v>7379</v>
      </c>
      <c r="D3272">
        <v>1800</v>
      </c>
      <c r="E3272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s="9">
        <f t="shared" si="204"/>
        <v>42197.533159722225</v>
      </c>
      <c r="L3272" s="9">
        <f t="shared" si="205"/>
        <v>42167.533159722225</v>
      </c>
      <c r="M3272" t="b">
        <v>1</v>
      </c>
      <c r="N3272">
        <v>30</v>
      </c>
      <c r="O3272" t="b">
        <v>1</v>
      </c>
      <c r="P3272" t="s">
        <v>8270</v>
      </c>
      <c r="Q3272" t="s">
        <v>8316</v>
      </c>
      <c r="R3272" t="s">
        <v>8317</v>
      </c>
      <c r="S3272" s="5">
        <f t="shared" si="206"/>
        <v>101.66666666666666</v>
      </c>
      <c r="T3272" s="4">
        <f t="shared" si="207"/>
        <v>61</v>
      </c>
    </row>
    <row r="3273" spans="1:20" ht="30" x14ac:dyDescent="0.25">
      <c r="A3273" s="3">
        <v>3271</v>
      </c>
      <c r="B3273" s="1" t="s">
        <v>3271</v>
      </c>
      <c r="C3273" s="1" t="s">
        <v>7380</v>
      </c>
      <c r="D3273">
        <v>1500</v>
      </c>
      <c r="E3273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s="9">
        <f t="shared" si="204"/>
        <v>41945.478877314818</v>
      </c>
      <c r="L3273" s="9">
        <f t="shared" si="205"/>
        <v>41915.437210648146</v>
      </c>
      <c r="M3273" t="b">
        <v>1</v>
      </c>
      <c r="N3273">
        <v>51</v>
      </c>
      <c r="O3273" t="b">
        <v>1</v>
      </c>
      <c r="P3273" t="s">
        <v>8270</v>
      </c>
      <c r="Q3273" t="s">
        <v>8316</v>
      </c>
      <c r="R3273" t="s">
        <v>8317</v>
      </c>
      <c r="S3273" s="5">
        <f t="shared" si="206"/>
        <v>130</v>
      </c>
      <c r="T3273" s="4">
        <f t="shared" si="207"/>
        <v>38.235294117647058</v>
      </c>
    </row>
    <row r="3274" spans="1:20" ht="45" x14ac:dyDescent="0.25">
      <c r="A3274" s="3">
        <v>3272</v>
      </c>
      <c r="B3274" s="1" t="s">
        <v>3272</v>
      </c>
      <c r="C3274" s="1" t="s">
        <v>7381</v>
      </c>
      <c r="D3274">
        <v>10000</v>
      </c>
      <c r="E327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s="9">
        <f t="shared" si="204"/>
        <v>42314.541770833333</v>
      </c>
      <c r="L3274" s="9">
        <f t="shared" si="205"/>
        <v>42284.500104166669</v>
      </c>
      <c r="M3274" t="b">
        <v>1</v>
      </c>
      <c r="N3274">
        <v>145</v>
      </c>
      <c r="O3274" t="b">
        <v>1</v>
      </c>
      <c r="P3274" t="s">
        <v>8270</v>
      </c>
      <c r="Q3274" t="s">
        <v>8316</v>
      </c>
      <c r="R3274" t="s">
        <v>8317</v>
      </c>
      <c r="S3274" s="5">
        <f t="shared" si="206"/>
        <v>154.43</v>
      </c>
      <c r="T3274" s="4">
        <f t="shared" si="207"/>
        <v>106.50344827586207</v>
      </c>
    </row>
    <row r="3275" spans="1:20" ht="60" x14ac:dyDescent="0.25">
      <c r="A3275" s="3">
        <v>3273</v>
      </c>
      <c r="B3275" s="1" t="s">
        <v>3273</v>
      </c>
      <c r="C3275" s="1" t="s">
        <v>7382</v>
      </c>
      <c r="D3275">
        <v>4000</v>
      </c>
      <c r="E327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s="9">
        <f t="shared" si="204"/>
        <v>42627.791666666672</v>
      </c>
      <c r="L3275" s="9">
        <f t="shared" si="205"/>
        <v>42611.801412037035</v>
      </c>
      <c r="M3275" t="b">
        <v>1</v>
      </c>
      <c r="N3275">
        <v>21</v>
      </c>
      <c r="O3275" t="b">
        <v>1</v>
      </c>
      <c r="P3275" t="s">
        <v>8270</v>
      </c>
      <c r="Q3275" t="s">
        <v>8316</v>
      </c>
      <c r="R3275" t="s">
        <v>8317</v>
      </c>
      <c r="S3275" s="5">
        <f t="shared" si="206"/>
        <v>107.4</v>
      </c>
      <c r="T3275" s="4">
        <f t="shared" si="207"/>
        <v>204.57142857142858</v>
      </c>
    </row>
    <row r="3276" spans="1:20" ht="45" x14ac:dyDescent="0.25">
      <c r="A3276" s="3">
        <v>3274</v>
      </c>
      <c r="B3276" s="1" t="s">
        <v>3274</v>
      </c>
      <c r="C3276" s="1" t="s">
        <v>7383</v>
      </c>
      <c r="D3276">
        <v>15500</v>
      </c>
      <c r="E327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s="9">
        <f t="shared" si="204"/>
        <v>42444.875</v>
      </c>
      <c r="L3276" s="9">
        <f t="shared" si="205"/>
        <v>42400.704537037032</v>
      </c>
      <c r="M3276" t="b">
        <v>1</v>
      </c>
      <c r="N3276">
        <v>286</v>
      </c>
      <c r="O3276" t="b">
        <v>1</v>
      </c>
      <c r="P3276" t="s">
        <v>8270</v>
      </c>
      <c r="Q3276" t="s">
        <v>8316</v>
      </c>
      <c r="R3276" t="s">
        <v>8317</v>
      </c>
      <c r="S3276" s="5">
        <f t="shared" si="206"/>
        <v>101.32258064516128</v>
      </c>
      <c r="T3276" s="4">
        <f t="shared" si="207"/>
        <v>54.912587412587413</v>
      </c>
    </row>
    <row r="3277" spans="1:20" ht="60" x14ac:dyDescent="0.25">
      <c r="A3277" s="3">
        <v>3275</v>
      </c>
      <c r="B3277" s="1" t="s">
        <v>3275</v>
      </c>
      <c r="C3277" s="1" t="s">
        <v>7384</v>
      </c>
      <c r="D3277">
        <v>1800</v>
      </c>
      <c r="E327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s="9">
        <f t="shared" si="204"/>
        <v>42044.1875</v>
      </c>
      <c r="L3277" s="9">
        <f t="shared" si="205"/>
        <v>42017.88045138889</v>
      </c>
      <c r="M3277" t="b">
        <v>1</v>
      </c>
      <c r="N3277">
        <v>12</v>
      </c>
      <c r="O3277" t="b">
        <v>1</v>
      </c>
      <c r="P3277" t="s">
        <v>8270</v>
      </c>
      <c r="Q3277" t="s">
        <v>8316</v>
      </c>
      <c r="R3277" t="s">
        <v>8317</v>
      </c>
      <c r="S3277" s="5">
        <f t="shared" si="206"/>
        <v>100.27777777777777</v>
      </c>
      <c r="T3277" s="4">
        <f t="shared" si="207"/>
        <v>150.41666666666666</v>
      </c>
    </row>
    <row r="3278" spans="1:20" ht="60" x14ac:dyDescent="0.25">
      <c r="A3278" s="3">
        <v>3276</v>
      </c>
      <c r="B3278" s="1" t="s">
        <v>3276</v>
      </c>
      <c r="C3278" s="1" t="s">
        <v>7385</v>
      </c>
      <c r="D3278">
        <v>4500</v>
      </c>
      <c r="E327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s="9">
        <f t="shared" si="204"/>
        <v>42461.165972222225</v>
      </c>
      <c r="L3278" s="9">
        <f t="shared" si="205"/>
        <v>42426.949988425928</v>
      </c>
      <c r="M3278" t="b">
        <v>1</v>
      </c>
      <c r="N3278">
        <v>100</v>
      </c>
      <c r="O3278" t="b">
        <v>1</v>
      </c>
      <c r="P3278" t="s">
        <v>8270</v>
      </c>
      <c r="Q3278" t="s">
        <v>8316</v>
      </c>
      <c r="R3278" t="s">
        <v>8317</v>
      </c>
      <c r="S3278" s="5">
        <f t="shared" si="206"/>
        <v>116.84444444444443</v>
      </c>
      <c r="T3278" s="4">
        <f t="shared" si="207"/>
        <v>52.58</v>
      </c>
    </row>
    <row r="3279" spans="1:20" ht="60" x14ac:dyDescent="0.25">
      <c r="A3279" s="3">
        <v>3277</v>
      </c>
      <c r="B3279" s="1" t="s">
        <v>3277</v>
      </c>
      <c r="C3279" s="1" t="s">
        <v>7386</v>
      </c>
      <c r="D3279">
        <v>5000</v>
      </c>
      <c r="E3279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s="9">
        <f t="shared" si="204"/>
        <v>41961.724606481483</v>
      </c>
      <c r="L3279" s="9">
        <f t="shared" si="205"/>
        <v>41931.682939814818</v>
      </c>
      <c r="M3279" t="b">
        <v>1</v>
      </c>
      <c r="N3279">
        <v>100</v>
      </c>
      <c r="O3279" t="b">
        <v>1</v>
      </c>
      <c r="P3279" t="s">
        <v>8270</v>
      </c>
      <c r="Q3279" t="s">
        <v>8316</v>
      </c>
      <c r="R3279" t="s">
        <v>8317</v>
      </c>
      <c r="S3279" s="5">
        <f t="shared" si="206"/>
        <v>108.60000000000001</v>
      </c>
      <c r="T3279" s="4">
        <f t="shared" si="207"/>
        <v>54.3</v>
      </c>
    </row>
    <row r="3280" spans="1:20" ht="60" x14ac:dyDescent="0.25">
      <c r="A3280" s="3">
        <v>3278</v>
      </c>
      <c r="B3280" s="1" t="s">
        <v>3278</v>
      </c>
      <c r="C3280" s="1" t="s">
        <v>7387</v>
      </c>
      <c r="D3280">
        <v>2500</v>
      </c>
      <c r="E3280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s="9">
        <f t="shared" si="204"/>
        <v>42154.848414351851</v>
      </c>
      <c r="L3280" s="9">
        <f t="shared" si="205"/>
        <v>42124.848414351851</v>
      </c>
      <c r="M3280" t="b">
        <v>1</v>
      </c>
      <c r="N3280">
        <v>34</v>
      </c>
      <c r="O3280" t="b">
        <v>1</v>
      </c>
      <c r="P3280" t="s">
        <v>8270</v>
      </c>
      <c r="Q3280" t="s">
        <v>8316</v>
      </c>
      <c r="R3280" t="s">
        <v>8317</v>
      </c>
      <c r="S3280" s="5">
        <f t="shared" si="206"/>
        <v>103.4</v>
      </c>
      <c r="T3280" s="4">
        <f t="shared" si="207"/>
        <v>76.029411764705884</v>
      </c>
    </row>
    <row r="3281" spans="1:20" ht="60" x14ac:dyDescent="0.25">
      <c r="A3281" s="3">
        <v>3279</v>
      </c>
      <c r="B3281" s="1" t="s">
        <v>3279</v>
      </c>
      <c r="C3281" s="1" t="s">
        <v>7388</v>
      </c>
      <c r="D3281">
        <v>5800</v>
      </c>
      <c r="E3281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s="9">
        <f t="shared" si="204"/>
        <v>42461.06086805556</v>
      </c>
      <c r="L3281" s="9">
        <f t="shared" si="205"/>
        <v>42431.102534722217</v>
      </c>
      <c r="M3281" t="b">
        <v>0</v>
      </c>
      <c r="N3281">
        <v>63</v>
      </c>
      <c r="O3281" t="b">
        <v>1</v>
      </c>
      <c r="P3281" t="s">
        <v>8270</v>
      </c>
      <c r="Q3281" t="s">
        <v>8316</v>
      </c>
      <c r="R3281" t="s">
        <v>8317</v>
      </c>
      <c r="S3281" s="5">
        <f t="shared" si="206"/>
        <v>114.27586206896552</v>
      </c>
      <c r="T3281" s="4">
        <f t="shared" si="207"/>
        <v>105.2063492063492</v>
      </c>
    </row>
    <row r="3282" spans="1:20" ht="60" x14ac:dyDescent="0.25">
      <c r="A3282" s="3">
        <v>3280</v>
      </c>
      <c r="B3282" s="1" t="s">
        <v>3280</v>
      </c>
      <c r="C3282" s="1" t="s">
        <v>7389</v>
      </c>
      <c r="D3282">
        <v>2000</v>
      </c>
      <c r="E3282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s="9">
        <f t="shared" si="204"/>
        <v>42156.208333333328</v>
      </c>
      <c r="L3282" s="9">
        <f t="shared" si="205"/>
        <v>42121.756921296299</v>
      </c>
      <c r="M3282" t="b">
        <v>0</v>
      </c>
      <c r="N3282">
        <v>30</v>
      </c>
      <c r="O3282" t="b">
        <v>1</v>
      </c>
      <c r="P3282" t="s">
        <v>8270</v>
      </c>
      <c r="Q3282" t="s">
        <v>8316</v>
      </c>
      <c r="R3282" t="s">
        <v>8317</v>
      </c>
      <c r="S3282" s="5">
        <f t="shared" si="206"/>
        <v>103</v>
      </c>
      <c r="T3282" s="4">
        <f t="shared" si="207"/>
        <v>68.666666666666671</v>
      </c>
    </row>
    <row r="3283" spans="1:20" ht="45" x14ac:dyDescent="0.25">
      <c r="A3283" s="3">
        <v>3281</v>
      </c>
      <c r="B3283" s="1" t="s">
        <v>3281</v>
      </c>
      <c r="C3283" s="1" t="s">
        <v>7390</v>
      </c>
      <c r="D3283">
        <v>5000</v>
      </c>
      <c r="E3283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s="9">
        <f t="shared" si="204"/>
        <v>42249.019733796296</v>
      </c>
      <c r="L3283" s="9">
        <f t="shared" si="205"/>
        <v>42219.019733796296</v>
      </c>
      <c r="M3283" t="b">
        <v>0</v>
      </c>
      <c r="N3283">
        <v>47</v>
      </c>
      <c r="O3283" t="b">
        <v>1</v>
      </c>
      <c r="P3283" t="s">
        <v>8270</v>
      </c>
      <c r="Q3283" t="s">
        <v>8316</v>
      </c>
      <c r="R3283" t="s">
        <v>8317</v>
      </c>
      <c r="S3283" s="5">
        <f t="shared" si="206"/>
        <v>121.6</v>
      </c>
      <c r="T3283" s="4">
        <f t="shared" si="207"/>
        <v>129.36170212765958</v>
      </c>
    </row>
    <row r="3284" spans="1:20" ht="60" x14ac:dyDescent="0.25">
      <c r="A3284" s="3">
        <v>3282</v>
      </c>
      <c r="B3284" s="1" t="s">
        <v>3282</v>
      </c>
      <c r="C3284" s="1" t="s">
        <v>7391</v>
      </c>
      <c r="D3284">
        <v>31000</v>
      </c>
      <c r="E328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s="9">
        <f t="shared" si="204"/>
        <v>42489.19430555556</v>
      </c>
      <c r="L3284" s="9">
        <f t="shared" si="205"/>
        <v>42445.19430555556</v>
      </c>
      <c r="M3284" t="b">
        <v>0</v>
      </c>
      <c r="N3284">
        <v>237</v>
      </c>
      <c r="O3284" t="b">
        <v>1</v>
      </c>
      <c r="P3284" t="s">
        <v>8270</v>
      </c>
      <c r="Q3284" t="s">
        <v>8316</v>
      </c>
      <c r="R3284" t="s">
        <v>8317</v>
      </c>
      <c r="S3284" s="5">
        <f t="shared" si="206"/>
        <v>102.6467741935484</v>
      </c>
      <c r="T3284" s="4">
        <f t="shared" si="207"/>
        <v>134.26371308016877</v>
      </c>
    </row>
    <row r="3285" spans="1:20" ht="60" x14ac:dyDescent="0.25">
      <c r="A3285" s="3">
        <v>3283</v>
      </c>
      <c r="B3285" s="1" t="s">
        <v>3283</v>
      </c>
      <c r="C3285" s="1" t="s">
        <v>7392</v>
      </c>
      <c r="D3285">
        <v>800</v>
      </c>
      <c r="E328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s="9">
        <f t="shared" si="204"/>
        <v>42410.875</v>
      </c>
      <c r="L3285" s="9">
        <f t="shared" si="205"/>
        <v>42379.74418981481</v>
      </c>
      <c r="M3285" t="b">
        <v>0</v>
      </c>
      <c r="N3285">
        <v>47</v>
      </c>
      <c r="O3285" t="b">
        <v>1</v>
      </c>
      <c r="P3285" t="s">
        <v>8270</v>
      </c>
      <c r="Q3285" t="s">
        <v>8316</v>
      </c>
      <c r="R3285" t="s">
        <v>8317</v>
      </c>
      <c r="S3285" s="5">
        <f t="shared" si="206"/>
        <v>104.75000000000001</v>
      </c>
      <c r="T3285" s="4">
        <f t="shared" si="207"/>
        <v>17.829787234042552</v>
      </c>
    </row>
    <row r="3286" spans="1:20" ht="45" x14ac:dyDescent="0.25">
      <c r="A3286" s="3">
        <v>3284</v>
      </c>
      <c r="B3286" s="1" t="s">
        <v>3284</v>
      </c>
      <c r="C3286" s="1" t="s">
        <v>7393</v>
      </c>
      <c r="D3286">
        <v>3000</v>
      </c>
      <c r="E328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s="9">
        <f t="shared" si="204"/>
        <v>42398.249305555553</v>
      </c>
      <c r="L3286" s="9">
        <f t="shared" si="205"/>
        <v>42380.884872685187</v>
      </c>
      <c r="M3286" t="b">
        <v>0</v>
      </c>
      <c r="N3286">
        <v>15</v>
      </c>
      <c r="O3286" t="b">
        <v>1</v>
      </c>
      <c r="P3286" t="s">
        <v>8270</v>
      </c>
      <c r="Q3286" t="s">
        <v>8316</v>
      </c>
      <c r="R3286" t="s">
        <v>8317</v>
      </c>
      <c r="S3286" s="5">
        <f t="shared" si="206"/>
        <v>101.6</v>
      </c>
      <c r="T3286" s="4">
        <f t="shared" si="207"/>
        <v>203.2</v>
      </c>
    </row>
    <row r="3287" spans="1:20" ht="15.75" x14ac:dyDescent="0.25">
      <c r="A3287" s="3">
        <v>3285</v>
      </c>
      <c r="B3287" s="1" t="s">
        <v>3285</v>
      </c>
      <c r="C3287" s="1" t="s">
        <v>7394</v>
      </c>
      <c r="D3287">
        <v>4999</v>
      </c>
      <c r="E328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s="9">
        <f t="shared" si="204"/>
        <v>42794.208333333328</v>
      </c>
      <c r="L3287" s="9">
        <f t="shared" si="205"/>
        <v>42762.942430555559</v>
      </c>
      <c r="M3287" t="b">
        <v>0</v>
      </c>
      <c r="N3287">
        <v>81</v>
      </c>
      <c r="O3287" t="b">
        <v>1</v>
      </c>
      <c r="P3287" t="s">
        <v>8270</v>
      </c>
      <c r="Q3287" t="s">
        <v>8316</v>
      </c>
      <c r="R3287" t="s">
        <v>8317</v>
      </c>
      <c r="S3287" s="5">
        <f t="shared" si="206"/>
        <v>112.10242048409683</v>
      </c>
      <c r="T3287" s="4">
        <f t="shared" si="207"/>
        <v>69.18518518518519</v>
      </c>
    </row>
    <row r="3288" spans="1:20" ht="60" x14ac:dyDescent="0.25">
      <c r="A3288" s="3">
        <v>3286</v>
      </c>
      <c r="B3288" s="1" t="s">
        <v>3286</v>
      </c>
      <c r="C3288" s="1" t="s">
        <v>7395</v>
      </c>
      <c r="D3288">
        <v>15000</v>
      </c>
      <c r="E328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s="9">
        <f t="shared" si="204"/>
        <v>42597.840069444443</v>
      </c>
      <c r="L3288" s="9">
        <f t="shared" si="205"/>
        <v>42567.840069444443</v>
      </c>
      <c r="M3288" t="b">
        <v>0</v>
      </c>
      <c r="N3288">
        <v>122</v>
      </c>
      <c r="O3288" t="b">
        <v>1</v>
      </c>
      <c r="P3288" t="s">
        <v>8270</v>
      </c>
      <c r="Q3288" t="s">
        <v>8316</v>
      </c>
      <c r="R3288" t="s">
        <v>8317</v>
      </c>
      <c r="S3288" s="5">
        <f t="shared" si="206"/>
        <v>101.76666666666667</v>
      </c>
      <c r="T3288" s="4">
        <f t="shared" si="207"/>
        <v>125.12295081967213</v>
      </c>
    </row>
    <row r="3289" spans="1:20" ht="30" x14ac:dyDescent="0.25">
      <c r="A3289" s="3">
        <v>3287</v>
      </c>
      <c r="B3289" s="1" t="s">
        <v>3287</v>
      </c>
      <c r="C3289" s="1" t="s">
        <v>7396</v>
      </c>
      <c r="D3289">
        <v>2500</v>
      </c>
      <c r="E3289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s="9">
        <f t="shared" si="204"/>
        <v>42336.750324074077</v>
      </c>
      <c r="L3289" s="9">
        <f t="shared" si="205"/>
        <v>42311.750324074077</v>
      </c>
      <c r="M3289" t="b">
        <v>0</v>
      </c>
      <c r="N3289">
        <v>34</v>
      </c>
      <c r="O3289" t="b">
        <v>1</v>
      </c>
      <c r="P3289" t="s">
        <v>8270</v>
      </c>
      <c r="Q3289" t="s">
        <v>8316</v>
      </c>
      <c r="R3289" t="s">
        <v>8317</v>
      </c>
      <c r="S3289" s="5">
        <f t="shared" si="206"/>
        <v>100</v>
      </c>
      <c r="T3289" s="4">
        <f t="shared" si="207"/>
        <v>73.529411764705884</v>
      </c>
    </row>
    <row r="3290" spans="1:20" ht="60" x14ac:dyDescent="0.25">
      <c r="A3290" s="3">
        <v>3288</v>
      </c>
      <c r="B3290" s="1" t="s">
        <v>3288</v>
      </c>
      <c r="C3290" s="1" t="s">
        <v>7397</v>
      </c>
      <c r="D3290">
        <v>10000</v>
      </c>
      <c r="E3290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s="9">
        <f t="shared" si="204"/>
        <v>42541.958333333328</v>
      </c>
      <c r="L3290" s="9">
        <f t="shared" si="205"/>
        <v>42505.774479166663</v>
      </c>
      <c r="M3290" t="b">
        <v>0</v>
      </c>
      <c r="N3290">
        <v>207</v>
      </c>
      <c r="O3290" t="b">
        <v>1</v>
      </c>
      <c r="P3290" t="s">
        <v>8270</v>
      </c>
      <c r="Q3290" t="s">
        <v>8316</v>
      </c>
      <c r="R3290" t="s">
        <v>8317</v>
      </c>
      <c r="S3290" s="5">
        <f t="shared" si="206"/>
        <v>100.26489999999998</v>
      </c>
      <c r="T3290" s="4">
        <f t="shared" si="207"/>
        <v>48.437149758454105</v>
      </c>
    </row>
    <row r="3291" spans="1:20" ht="60" x14ac:dyDescent="0.25">
      <c r="A3291" s="3">
        <v>3289</v>
      </c>
      <c r="B3291" s="1" t="s">
        <v>3289</v>
      </c>
      <c r="C3291" s="1" t="s">
        <v>7398</v>
      </c>
      <c r="D3291">
        <v>500</v>
      </c>
      <c r="E3291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s="9">
        <f t="shared" si="204"/>
        <v>42786.368078703701</v>
      </c>
      <c r="L3291" s="9">
        <f t="shared" si="205"/>
        <v>42758.368078703701</v>
      </c>
      <c r="M3291" t="b">
        <v>0</v>
      </c>
      <c r="N3291">
        <v>25</v>
      </c>
      <c r="O3291" t="b">
        <v>1</v>
      </c>
      <c r="P3291" t="s">
        <v>8270</v>
      </c>
      <c r="Q3291" t="s">
        <v>8316</v>
      </c>
      <c r="R3291" t="s">
        <v>8317</v>
      </c>
      <c r="S3291" s="5">
        <f t="shared" si="206"/>
        <v>133.04200000000003</v>
      </c>
      <c r="T3291" s="4">
        <f t="shared" si="207"/>
        <v>26.608400000000003</v>
      </c>
    </row>
    <row r="3292" spans="1:20" ht="75" x14ac:dyDescent="0.25">
      <c r="A3292" s="3">
        <v>3290</v>
      </c>
      <c r="B3292" s="1" t="s">
        <v>3290</v>
      </c>
      <c r="C3292" s="1" t="s">
        <v>7399</v>
      </c>
      <c r="D3292">
        <v>2000</v>
      </c>
      <c r="E3292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s="9">
        <f t="shared" si="204"/>
        <v>42805.51494212963</v>
      </c>
      <c r="L3292" s="9">
        <f t="shared" si="205"/>
        <v>42775.51494212963</v>
      </c>
      <c r="M3292" t="b">
        <v>0</v>
      </c>
      <c r="N3292">
        <v>72</v>
      </c>
      <c r="O3292" t="b">
        <v>1</v>
      </c>
      <c r="P3292" t="s">
        <v>8270</v>
      </c>
      <c r="Q3292" t="s">
        <v>8316</v>
      </c>
      <c r="R3292" t="s">
        <v>8317</v>
      </c>
      <c r="S3292" s="5">
        <f t="shared" si="206"/>
        <v>121.2</v>
      </c>
      <c r="T3292" s="4">
        <f t="shared" si="207"/>
        <v>33.666666666666664</v>
      </c>
    </row>
    <row r="3293" spans="1:20" ht="60" x14ac:dyDescent="0.25">
      <c r="A3293" s="3">
        <v>3291</v>
      </c>
      <c r="B3293" s="1" t="s">
        <v>3291</v>
      </c>
      <c r="C3293" s="1" t="s">
        <v>7400</v>
      </c>
      <c r="D3293">
        <v>500</v>
      </c>
      <c r="E3293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s="9">
        <f t="shared" si="204"/>
        <v>42264.165972222225</v>
      </c>
      <c r="L3293" s="9">
        <f t="shared" si="205"/>
        <v>42232.702546296292</v>
      </c>
      <c r="M3293" t="b">
        <v>0</v>
      </c>
      <c r="N3293">
        <v>14</v>
      </c>
      <c r="O3293" t="b">
        <v>1</v>
      </c>
      <c r="P3293" t="s">
        <v>8270</v>
      </c>
      <c r="Q3293" t="s">
        <v>8316</v>
      </c>
      <c r="R3293" t="s">
        <v>8317</v>
      </c>
      <c r="S3293" s="5">
        <f t="shared" si="206"/>
        <v>113.99999999999999</v>
      </c>
      <c r="T3293" s="4">
        <f t="shared" si="207"/>
        <v>40.714285714285715</v>
      </c>
    </row>
    <row r="3294" spans="1:20" ht="45" x14ac:dyDescent="0.25">
      <c r="A3294" s="3">
        <v>3292</v>
      </c>
      <c r="B3294" s="1" t="s">
        <v>3292</v>
      </c>
      <c r="C3294" s="1" t="s">
        <v>7401</v>
      </c>
      <c r="D3294">
        <v>101</v>
      </c>
      <c r="E329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s="9">
        <f t="shared" si="204"/>
        <v>42342.811898148153</v>
      </c>
      <c r="L3294" s="9">
        <f t="shared" si="205"/>
        <v>42282.770231481481</v>
      </c>
      <c r="M3294" t="b">
        <v>0</v>
      </c>
      <c r="N3294">
        <v>15</v>
      </c>
      <c r="O3294" t="b">
        <v>1</v>
      </c>
      <c r="P3294" t="s">
        <v>8270</v>
      </c>
      <c r="Q3294" t="s">
        <v>8316</v>
      </c>
      <c r="R3294" t="s">
        <v>8317</v>
      </c>
      <c r="S3294" s="5">
        <f t="shared" si="206"/>
        <v>286.13861386138615</v>
      </c>
      <c r="T3294" s="4">
        <f t="shared" si="207"/>
        <v>19.266666666666666</v>
      </c>
    </row>
    <row r="3295" spans="1:20" ht="60" x14ac:dyDescent="0.25">
      <c r="A3295" s="3">
        <v>3293</v>
      </c>
      <c r="B3295" s="1" t="s">
        <v>3293</v>
      </c>
      <c r="C3295" s="1" t="s">
        <v>7402</v>
      </c>
      <c r="D3295">
        <v>4500</v>
      </c>
      <c r="E329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s="9">
        <f t="shared" si="204"/>
        <v>42798.425370370373</v>
      </c>
      <c r="L3295" s="9">
        <f t="shared" si="205"/>
        <v>42768.425370370373</v>
      </c>
      <c r="M3295" t="b">
        <v>0</v>
      </c>
      <c r="N3295">
        <v>91</v>
      </c>
      <c r="O3295" t="b">
        <v>1</v>
      </c>
      <c r="P3295" t="s">
        <v>8270</v>
      </c>
      <c r="Q3295" t="s">
        <v>8316</v>
      </c>
      <c r="R3295" t="s">
        <v>8317</v>
      </c>
      <c r="S3295" s="5">
        <f t="shared" si="206"/>
        <v>170.44444444444446</v>
      </c>
      <c r="T3295" s="4">
        <f t="shared" si="207"/>
        <v>84.285714285714292</v>
      </c>
    </row>
    <row r="3296" spans="1:20" ht="60" x14ac:dyDescent="0.25">
      <c r="A3296" s="3">
        <v>3294</v>
      </c>
      <c r="B3296" s="1" t="s">
        <v>3294</v>
      </c>
      <c r="C3296" s="1" t="s">
        <v>7403</v>
      </c>
      <c r="D3296">
        <v>600</v>
      </c>
      <c r="E329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s="9">
        <f t="shared" si="204"/>
        <v>42171.541134259256</v>
      </c>
      <c r="L3296" s="9">
        <f t="shared" si="205"/>
        <v>42141.541134259256</v>
      </c>
      <c r="M3296" t="b">
        <v>0</v>
      </c>
      <c r="N3296">
        <v>24</v>
      </c>
      <c r="O3296" t="b">
        <v>1</v>
      </c>
      <c r="P3296" t="s">
        <v>8270</v>
      </c>
      <c r="Q3296" t="s">
        <v>8316</v>
      </c>
      <c r="R3296" t="s">
        <v>8317</v>
      </c>
      <c r="S3296" s="5">
        <f t="shared" si="206"/>
        <v>118.33333333333333</v>
      </c>
      <c r="T3296" s="4">
        <f t="shared" si="207"/>
        <v>29.583333333333332</v>
      </c>
    </row>
    <row r="3297" spans="1:20" ht="60" x14ac:dyDescent="0.25">
      <c r="A3297" s="3">
        <v>3295</v>
      </c>
      <c r="B3297" s="1" t="s">
        <v>3295</v>
      </c>
      <c r="C3297" s="1" t="s">
        <v>7404</v>
      </c>
      <c r="D3297">
        <v>700</v>
      </c>
      <c r="E329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s="9">
        <f t="shared" si="204"/>
        <v>42639.442465277782</v>
      </c>
      <c r="L3297" s="9">
        <f t="shared" si="205"/>
        <v>42609.442465277782</v>
      </c>
      <c r="M3297" t="b">
        <v>0</v>
      </c>
      <c r="N3297">
        <v>27</v>
      </c>
      <c r="O3297" t="b">
        <v>1</v>
      </c>
      <c r="P3297" t="s">
        <v>8270</v>
      </c>
      <c r="Q3297" t="s">
        <v>8316</v>
      </c>
      <c r="R3297" t="s">
        <v>8317</v>
      </c>
      <c r="S3297" s="5">
        <f t="shared" si="206"/>
        <v>102.85857142857142</v>
      </c>
      <c r="T3297" s="4">
        <f t="shared" si="207"/>
        <v>26.667037037037037</v>
      </c>
    </row>
    <row r="3298" spans="1:20" ht="60" x14ac:dyDescent="0.25">
      <c r="A3298" s="3">
        <v>3296</v>
      </c>
      <c r="B3298" s="1" t="s">
        <v>3296</v>
      </c>
      <c r="C3298" s="1" t="s">
        <v>7405</v>
      </c>
      <c r="D3298">
        <v>1500</v>
      </c>
      <c r="E329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s="9">
        <f t="shared" si="204"/>
        <v>42330.916666666672</v>
      </c>
      <c r="L3298" s="9">
        <f t="shared" si="205"/>
        <v>42309.756620370375</v>
      </c>
      <c r="M3298" t="b">
        <v>0</v>
      </c>
      <c r="N3298">
        <v>47</v>
      </c>
      <c r="O3298" t="b">
        <v>1</v>
      </c>
      <c r="P3298" t="s">
        <v>8270</v>
      </c>
      <c r="Q3298" t="s">
        <v>8316</v>
      </c>
      <c r="R3298" t="s">
        <v>8317</v>
      </c>
      <c r="S3298" s="5">
        <f t="shared" si="206"/>
        <v>144.06666666666666</v>
      </c>
      <c r="T3298" s="4">
        <f t="shared" si="207"/>
        <v>45.978723404255319</v>
      </c>
    </row>
    <row r="3299" spans="1:20" ht="45" x14ac:dyDescent="0.25">
      <c r="A3299" s="3">
        <v>3297</v>
      </c>
      <c r="B3299" s="1" t="s">
        <v>3297</v>
      </c>
      <c r="C3299" s="1" t="s">
        <v>7406</v>
      </c>
      <c r="D3299">
        <v>5500</v>
      </c>
      <c r="E3299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s="9">
        <f t="shared" si="204"/>
        <v>42212.957638888889</v>
      </c>
      <c r="L3299" s="9">
        <f t="shared" si="205"/>
        <v>42193.771481481483</v>
      </c>
      <c r="M3299" t="b">
        <v>0</v>
      </c>
      <c r="N3299">
        <v>44</v>
      </c>
      <c r="O3299" t="b">
        <v>1</v>
      </c>
      <c r="P3299" t="s">
        <v>8270</v>
      </c>
      <c r="Q3299" t="s">
        <v>8316</v>
      </c>
      <c r="R3299" t="s">
        <v>8317</v>
      </c>
      <c r="S3299" s="5">
        <f t="shared" si="206"/>
        <v>100.07272727272726</v>
      </c>
      <c r="T3299" s="4">
        <f t="shared" si="207"/>
        <v>125.09090909090909</v>
      </c>
    </row>
    <row r="3300" spans="1:20" ht="60" x14ac:dyDescent="0.25">
      <c r="A3300" s="3">
        <v>3298</v>
      </c>
      <c r="B3300" s="1" t="s">
        <v>3298</v>
      </c>
      <c r="C3300" s="1" t="s">
        <v>7407</v>
      </c>
      <c r="D3300">
        <v>10000</v>
      </c>
      <c r="E3300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s="9">
        <f t="shared" si="204"/>
        <v>42260</v>
      </c>
      <c r="L3300" s="9">
        <f t="shared" si="205"/>
        <v>42239.957962962959</v>
      </c>
      <c r="M3300" t="b">
        <v>0</v>
      </c>
      <c r="N3300">
        <v>72</v>
      </c>
      <c r="O3300" t="b">
        <v>1</v>
      </c>
      <c r="P3300" t="s">
        <v>8270</v>
      </c>
      <c r="Q3300" t="s">
        <v>8316</v>
      </c>
      <c r="R3300" t="s">
        <v>8317</v>
      </c>
      <c r="S3300" s="5">
        <f t="shared" si="206"/>
        <v>101.73</v>
      </c>
      <c r="T3300" s="4">
        <f t="shared" si="207"/>
        <v>141.29166666666666</v>
      </c>
    </row>
    <row r="3301" spans="1:20" ht="60" x14ac:dyDescent="0.25">
      <c r="A3301" s="3">
        <v>3299</v>
      </c>
      <c r="B3301" s="1" t="s">
        <v>3299</v>
      </c>
      <c r="C3301" s="1" t="s">
        <v>7408</v>
      </c>
      <c r="D3301">
        <v>3000</v>
      </c>
      <c r="E3301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s="9">
        <f t="shared" si="204"/>
        <v>42291.917395833334</v>
      </c>
      <c r="L3301" s="9">
        <f t="shared" si="205"/>
        <v>42261.917395833334</v>
      </c>
      <c r="M3301" t="b">
        <v>0</v>
      </c>
      <c r="N3301">
        <v>63</v>
      </c>
      <c r="O3301" t="b">
        <v>1</v>
      </c>
      <c r="P3301" t="s">
        <v>8270</v>
      </c>
      <c r="Q3301" t="s">
        <v>8316</v>
      </c>
      <c r="R3301" t="s">
        <v>8317</v>
      </c>
      <c r="S3301" s="5">
        <f t="shared" si="206"/>
        <v>116.19999999999999</v>
      </c>
      <c r="T3301" s="4">
        <f t="shared" si="207"/>
        <v>55.333333333333336</v>
      </c>
    </row>
    <row r="3302" spans="1:20" ht="45" x14ac:dyDescent="0.25">
      <c r="A3302" s="3">
        <v>3300</v>
      </c>
      <c r="B3302" s="1" t="s">
        <v>3300</v>
      </c>
      <c r="C3302" s="1" t="s">
        <v>7409</v>
      </c>
      <c r="D3302">
        <v>3000</v>
      </c>
      <c r="E3302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s="9">
        <f t="shared" si="204"/>
        <v>42123.743773148148</v>
      </c>
      <c r="L3302" s="9">
        <f t="shared" si="205"/>
        <v>42102.743773148148</v>
      </c>
      <c r="M3302" t="b">
        <v>0</v>
      </c>
      <c r="N3302">
        <v>88</v>
      </c>
      <c r="O3302" t="b">
        <v>1</v>
      </c>
      <c r="P3302" t="s">
        <v>8270</v>
      </c>
      <c r="Q3302" t="s">
        <v>8316</v>
      </c>
      <c r="R3302" t="s">
        <v>8317</v>
      </c>
      <c r="S3302" s="5">
        <f t="shared" si="206"/>
        <v>136.16666666666666</v>
      </c>
      <c r="T3302" s="4">
        <f t="shared" si="207"/>
        <v>46.420454545454547</v>
      </c>
    </row>
    <row r="3303" spans="1:20" ht="60" x14ac:dyDescent="0.25">
      <c r="A3303" s="3">
        <v>3301</v>
      </c>
      <c r="B3303" s="1" t="s">
        <v>3301</v>
      </c>
      <c r="C3303" s="1" t="s">
        <v>7410</v>
      </c>
      <c r="D3303">
        <v>3000</v>
      </c>
      <c r="E3303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s="9">
        <f t="shared" si="204"/>
        <v>42583.290972222225</v>
      </c>
      <c r="L3303" s="9">
        <f t="shared" si="205"/>
        <v>42538.73583333334</v>
      </c>
      <c r="M3303" t="b">
        <v>0</v>
      </c>
      <c r="N3303">
        <v>70</v>
      </c>
      <c r="O3303" t="b">
        <v>1</v>
      </c>
      <c r="P3303" t="s">
        <v>8270</v>
      </c>
      <c r="Q3303" t="s">
        <v>8316</v>
      </c>
      <c r="R3303" t="s">
        <v>8317</v>
      </c>
      <c r="S3303" s="5">
        <f t="shared" si="206"/>
        <v>133.46666666666667</v>
      </c>
      <c r="T3303" s="4">
        <f t="shared" si="207"/>
        <v>57.2</v>
      </c>
    </row>
    <row r="3304" spans="1:20" ht="15.75" x14ac:dyDescent="0.25">
      <c r="A3304" s="3">
        <v>3302</v>
      </c>
      <c r="B3304" s="1" t="s">
        <v>3302</v>
      </c>
      <c r="C3304" s="1" t="s">
        <v>7411</v>
      </c>
      <c r="D3304">
        <v>8400</v>
      </c>
      <c r="E330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s="9">
        <f t="shared" si="204"/>
        <v>42711.35157407407</v>
      </c>
      <c r="L3304" s="9">
        <f t="shared" si="205"/>
        <v>42681.35157407407</v>
      </c>
      <c r="M3304" t="b">
        <v>0</v>
      </c>
      <c r="N3304">
        <v>50</v>
      </c>
      <c r="O3304" t="b">
        <v>1</v>
      </c>
      <c r="P3304" t="s">
        <v>8270</v>
      </c>
      <c r="Q3304" t="s">
        <v>8316</v>
      </c>
      <c r="R3304" t="s">
        <v>8317</v>
      </c>
      <c r="S3304" s="5">
        <f t="shared" si="206"/>
        <v>103.39285714285715</v>
      </c>
      <c r="T3304" s="4">
        <f t="shared" si="207"/>
        <v>173.7</v>
      </c>
    </row>
    <row r="3305" spans="1:20" ht="60" x14ac:dyDescent="0.25">
      <c r="A3305" s="3">
        <v>3303</v>
      </c>
      <c r="B3305" s="1" t="s">
        <v>3303</v>
      </c>
      <c r="C3305" s="1" t="s">
        <v>7412</v>
      </c>
      <c r="D3305">
        <v>1800</v>
      </c>
      <c r="E330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s="9">
        <f t="shared" si="204"/>
        <v>42091.609768518523</v>
      </c>
      <c r="L3305" s="9">
        <f t="shared" si="205"/>
        <v>42056.65143518518</v>
      </c>
      <c r="M3305" t="b">
        <v>0</v>
      </c>
      <c r="N3305">
        <v>35</v>
      </c>
      <c r="O3305" t="b">
        <v>1</v>
      </c>
      <c r="P3305" t="s">
        <v>8270</v>
      </c>
      <c r="Q3305" t="s">
        <v>8316</v>
      </c>
      <c r="R3305" t="s">
        <v>8317</v>
      </c>
      <c r="S3305" s="5">
        <f t="shared" si="206"/>
        <v>115.88888888888889</v>
      </c>
      <c r="T3305" s="4">
        <f t="shared" si="207"/>
        <v>59.6</v>
      </c>
    </row>
    <row r="3306" spans="1:20" ht="45" x14ac:dyDescent="0.25">
      <c r="A3306" s="3">
        <v>3304</v>
      </c>
      <c r="B3306" s="1" t="s">
        <v>3304</v>
      </c>
      <c r="C3306" s="1" t="s">
        <v>7413</v>
      </c>
      <c r="D3306">
        <v>15000</v>
      </c>
      <c r="E330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s="9">
        <f t="shared" si="204"/>
        <v>42726.624444444446</v>
      </c>
      <c r="L3306" s="9">
        <f t="shared" si="205"/>
        <v>42696.624444444446</v>
      </c>
      <c r="M3306" t="b">
        <v>0</v>
      </c>
      <c r="N3306">
        <v>175</v>
      </c>
      <c r="O3306" t="b">
        <v>1</v>
      </c>
      <c r="P3306" t="s">
        <v>8270</v>
      </c>
      <c r="Q3306" t="s">
        <v>8316</v>
      </c>
      <c r="R3306" t="s">
        <v>8317</v>
      </c>
      <c r="S3306" s="5">
        <f t="shared" si="206"/>
        <v>104.51666666666665</v>
      </c>
      <c r="T3306" s="4">
        <f t="shared" si="207"/>
        <v>89.585714285714289</v>
      </c>
    </row>
    <row r="3307" spans="1:20" ht="60" x14ac:dyDescent="0.25">
      <c r="A3307" s="3">
        <v>3305</v>
      </c>
      <c r="B3307" s="1" t="s">
        <v>3305</v>
      </c>
      <c r="C3307" s="1" t="s">
        <v>7414</v>
      </c>
      <c r="D3307">
        <v>4000</v>
      </c>
      <c r="E330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s="9">
        <f t="shared" si="204"/>
        <v>42216.855879629627</v>
      </c>
      <c r="L3307" s="9">
        <f t="shared" si="205"/>
        <v>42186.855879629627</v>
      </c>
      <c r="M3307" t="b">
        <v>0</v>
      </c>
      <c r="N3307">
        <v>20</v>
      </c>
      <c r="O3307" t="b">
        <v>1</v>
      </c>
      <c r="P3307" t="s">
        <v>8270</v>
      </c>
      <c r="Q3307" t="s">
        <v>8316</v>
      </c>
      <c r="R3307" t="s">
        <v>8317</v>
      </c>
      <c r="S3307" s="5">
        <f t="shared" si="206"/>
        <v>102.02500000000001</v>
      </c>
      <c r="T3307" s="4">
        <f t="shared" si="207"/>
        <v>204.05</v>
      </c>
    </row>
    <row r="3308" spans="1:20" ht="60" x14ac:dyDescent="0.25">
      <c r="A3308" s="3">
        <v>3306</v>
      </c>
      <c r="B3308" s="1" t="s">
        <v>3306</v>
      </c>
      <c r="C3308" s="1" t="s">
        <v>7415</v>
      </c>
      <c r="D3308">
        <v>1500</v>
      </c>
      <c r="E330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s="9">
        <f t="shared" si="204"/>
        <v>42531.125</v>
      </c>
      <c r="L3308" s="9">
        <f t="shared" si="205"/>
        <v>42493.219236111108</v>
      </c>
      <c r="M3308" t="b">
        <v>0</v>
      </c>
      <c r="N3308">
        <v>54</v>
      </c>
      <c r="O3308" t="b">
        <v>1</v>
      </c>
      <c r="P3308" t="s">
        <v>8270</v>
      </c>
      <c r="Q3308" t="s">
        <v>8316</v>
      </c>
      <c r="R3308" t="s">
        <v>8317</v>
      </c>
      <c r="S3308" s="5">
        <f t="shared" si="206"/>
        <v>175.33333333333334</v>
      </c>
      <c r="T3308" s="4">
        <f t="shared" si="207"/>
        <v>48.703703703703702</v>
      </c>
    </row>
    <row r="3309" spans="1:20" ht="60" x14ac:dyDescent="0.25">
      <c r="A3309" s="3">
        <v>3307</v>
      </c>
      <c r="B3309" s="1" t="s">
        <v>3307</v>
      </c>
      <c r="C3309" s="1" t="s">
        <v>7416</v>
      </c>
      <c r="D3309">
        <v>1000</v>
      </c>
      <c r="E3309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s="9">
        <f t="shared" si="204"/>
        <v>42505.057164351849</v>
      </c>
      <c r="L3309" s="9">
        <f t="shared" si="205"/>
        <v>42475.057164351849</v>
      </c>
      <c r="M3309" t="b">
        <v>0</v>
      </c>
      <c r="N3309">
        <v>20</v>
      </c>
      <c r="O3309" t="b">
        <v>1</v>
      </c>
      <c r="P3309" t="s">
        <v>8270</v>
      </c>
      <c r="Q3309" t="s">
        <v>8316</v>
      </c>
      <c r="R3309" t="s">
        <v>8317</v>
      </c>
      <c r="S3309" s="5">
        <f t="shared" si="206"/>
        <v>106.67999999999999</v>
      </c>
      <c r="T3309" s="4">
        <f t="shared" si="207"/>
        <v>53.339999999999996</v>
      </c>
    </row>
    <row r="3310" spans="1:20" ht="45" x14ac:dyDescent="0.25">
      <c r="A3310" s="3">
        <v>3308</v>
      </c>
      <c r="B3310" s="1" t="s">
        <v>3308</v>
      </c>
      <c r="C3310" s="1" t="s">
        <v>7417</v>
      </c>
      <c r="D3310">
        <v>3500</v>
      </c>
      <c r="E3310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s="9">
        <f t="shared" si="204"/>
        <v>42473.876909722225</v>
      </c>
      <c r="L3310" s="9">
        <f t="shared" si="205"/>
        <v>42452.876909722225</v>
      </c>
      <c r="M3310" t="b">
        <v>0</v>
      </c>
      <c r="N3310">
        <v>57</v>
      </c>
      <c r="O3310" t="b">
        <v>1</v>
      </c>
      <c r="P3310" t="s">
        <v>8270</v>
      </c>
      <c r="Q3310" t="s">
        <v>8316</v>
      </c>
      <c r="R3310" t="s">
        <v>8317</v>
      </c>
      <c r="S3310" s="5">
        <f t="shared" si="206"/>
        <v>122.28571428571429</v>
      </c>
      <c r="T3310" s="4">
        <f t="shared" si="207"/>
        <v>75.087719298245617</v>
      </c>
    </row>
    <row r="3311" spans="1:20" ht="30" x14ac:dyDescent="0.25">
      <c r="A3311" s="3">
        <v>3309</v>
      </c>
      <c r="B3311" s="1" t="s">
        <v>3309</v>
      </c>
      <c r="C3311" s="1" t="s">
        <v>7418</v>
      </c>
      <c r="D3311">
        <v>350</v>
      </c>
      <c r="E3311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s="9">
        <f t="shared" si="204"/>
        <v>42659.650208333333</v>
      </c>
      <c r="L3311" s="9">
        <f t="shared" si="205"/>
        <v>42628.650208333333</v>
      </c>
      <c r="M3311" t="b">
        <v>0</v>
      </c>
      <c r="N3311">
        <v>31</v>
      </c>
      <c r="O3311" t="b">
        <v>1</v>
      </c>
      <c r="P3311" t="s">
        <v>8270</v>
      </c>
      <c r="Q3311" t="s">
        <v>8316</v>
      </c>
      <c r="R3311" t="s">
        <v>8317</v>
      </c>
      <c r="S3311" s="5">
        <f t="shared" si="206"/>
        <v>159.42857142857144</v>
      </c>
      <c r="T3311" s="4">
        <f t="shared" si="207"/>
        <v>18</v>
      </c>
    </row>
    <row r="3312" spans="1:20" ht="45" x14ac:dyDescent="0.25">
      <c r="A3312" s="3">
        <v>3310</v>
      </c>
      <c r="B3312" s="1" t="s">
        <v>3310</v>
      </c>
      <c r="C3312" s="1" t="s">
        <v>7419</v>
      </c>
      <c r="D3312">
        <v>6500</v>
      </c>
      <c r="E3312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s="9">
        <f t="shared" si="204"/>
        <v>42283.928530092591</v>
      </c>
      <c r="L3312" s="9">
        <f t="shared" si="205"/>
        <v>42253.928530092591</v>
      </c>
      <c r="M3312" t="b">
        <v>0</v>
      </c>
      <c r="N3312">
        <v>31</v>
      </c>
      <c r="O3312" t="b">
        <v>1</v>
      </c>
      <c r="P3312" t="s">
        <v>8270</v>
      </c>
      <c r="Q3312" t="s">
        <v>8316</v>
      </c>
      <c r="R3312" t="s">
        <v>8317</v>
      </c>
      <c r="S3312" s="5">
        <f t="shared" si="206"/>
        <v>100.07692307692308</v>
      </c>
      <c r="T3312" s="4">
        <f t="shared" si="207"/>
        <v>209.83870967741936</v>
      </c>
    </row>
    <row r="3313" spans="1:20" ht="45" x14ac:dyDescent="0.25">
      <c r="A3313" s="3">
        <v>3311</v>
      </c>
      <c r="B3313" s="1" t="s">
        <v>3311</v>
      </c>
      <c r="C3313" s="1" t="s">
        <v>7420</v>
      </c>
      <c r="D3313">
        <v>2500</v>
      </c>
      <c r="E3313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s="9">
        <f t="shared" si="204"/>
        <v>42294.29178240741</v>
      </c>
      <c r="L3313" s="9">
        <f t="shared" si="205"/>
        <v>42264.29178240741</v>
      </c>
      <c r="M3313" t="b">
        <v>0</v>
      </c>
      <c r="N3313">
        <v>45</v>
      </c>
      <c r="O3313" t="b">
        <v>1</v>
      </c>
      <c r="P3313" t="s">
        <v>8270</v>
      </c>
      <c r="Q3313" t="s">
        <v>8316</v>
      </c>
      <c r="R3313" t="s">
        <v>8317</v>
      </c>
      <c r="S3313" s="5">
        <f t="shared" si="206"/>
        <v>109.84</v>
      </c>
      <c r="T3313" s="4">
        <f t="shared" si="207"/>
        <v>61.022222222222226</v>
      </c>
    </row>
    <row r="3314" spans="1:20" ht="60" x14ac:dyDescent="0.25">
      <c r="A3314" s="3">
        <v>3312</v>
      </c>
      <c r="B3314" s="1" t="s">
        <v>3312</v>
      </c>
      <c r="C3314" s="1" t="s">
        <v>7421</v>
      </c>
      <c r="D3314">
        <v>2500</v>
      </c>
      <c r="E331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s="9">
        <f t="shared" si="204"/>
        <v>42685.916666666672</v>
      </c>
      <c r="L3314" s="9">
        <f t="shared" si="205"/>
        <v>42664.809560185182</v>
      </c>
      <c r="M3314" t="b">
        <v>0</v>
      </c>
      <c r="N3314">
        <v>41</v>
      </c>
      <c r="O3314" t="b">
        <v>1</v>
      </c>
      <c r="P3314" t="s">
        <v>8270</v>
      </c>
      <c r="Q3314" t="s">
        <v>8316</v>
      </c>
      <c r="R3314" t="s">
        <v>8317</v>
      </c>
      <c r="S3314" s="5">
        <f t="shared" si="206"/>
        <v>100.03999999999999</v>
      </c>
      <c r="T3314" s="4">
        <f t="shared" si="207"/>
        <v>61</v>
      </c>
    </row>
    <row r="3315" spans="1:20" ht="45" x14ac:dyDescent="0.25">
      <c r="A3315" s="3">
        <v>3313</v>
      </c>
      <c r="B3315" s="1" t="s">
        <v>3313</v>
      </c>
      <c r="C3315" s="1" t="s">
        <v>7422</v>
      </c>
      <c r="D3315">
        <v>2000</v>
      </c>
      <c r="E331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s="9">
        <f t="shared" si="204"/>
        <v>42396.041666666672</v>
      </c>
      <c r="L3315" s="9">
        <f t="shared" si="205"/>
        <v>42382.244409722218</v>
      </c>
      <c r="M3315" t="b">
        <v>0</v>
      </c>
      <c r="N3315">
        <v>29</v>
      </c>
      <c r="O3315" t="b">
        <v>1</v>
      </c>
      <c r="P3315" t="s">
        <v>8270</v>
      </c>
      <c r="Q3315" t="s">
        <v>8316</v>
      </c>
      <c r="R3315" t="s">
        <v>8317</v>
      </c>
      <c r="S3315" s="5">
        <f t="shared" si="206"/>
        <v>116.05000000000001</v>
      </c>
      <c r="T3315" s="4">
        <f t="shared" si="207"/>
        <v>80.034482758620683</v>
      </c>
    </row>
    <row r="3316" spans="1:20" ht="60" x14ac:dyDescent="0.25">
      <c r="A3316" s="3">
        <v>3314</v>
      </c>
      <c r="B3316" s="1" t="s">
        <v>3314</v>
      </c>
      <c r="C3316" s="1" t="s">
        <v>7423</v>
      </c>
      <c r="D3316">
        <v>800</v>
      </c>
      <c r="E331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s="9">
        <f t="shared" si="204"/>
        <v>42132.836805555555</v>
      </c>
      <c r="L3316" s="9">
        <f t="shared" si="205"/>
        <v>42105.267488425925</v>
      </c>
      <c r="M3316" t="b">
        <v>0</v>
      </c>
      <c r="N3316">
        <v>58</v>
      </c>
      <c r="O3316" t="b">
        <v>1</v>
      </c>
      <c r="P3316" t="s">
        <v>8270</v>
      </c>
      <c r="Q3316" t="s">
        <v>8316</v>
      </c>
      <c r="R3316" t="s">
        <v>8317</v>
      </c>
      <c r="S3316" s="5">
        <f t="shared" si="206"/>
        <v>210.75</v>
      </c>
      <c r="T3316" s="4">
        <f t="shared" si="207"/>
        <v>29.068965517241381</v>
      </c>
    </row>
    <row r="3317" spans="1:20" ht="45" x14ac:dyDescent="0.25">
      <c r="A3317" s="3">
        <v>3315</v>
      </c>
      <c r="B3317" s="1" t="s">
        <v>3315</v>
      </c>
      <c r="C3317" s="1" t="s">
        <v>7424</v>
      </c>
      <c r="D3317">
        <v>4000</v>
      </c>
      <c r="E331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s="9">
        <f t="shared" si="204"/>
        <v>42496.303715277783</v>
      </c>
      <c r="L3317" s="9">
        <f t="shared" si="205"/>
        <v>42466.303715277783</v>
      </c>
      <c r="M3317" t="b">
        <v>0</v>
      </c>
      <c r="N3317">
        <v>89</v>
      </c>
      <c r="O3317" t="b">
        <v>1</v>
      </c>
      <c r="P3317" t="s">
        <v>8270</v>
      </c>
      <c r="Q3317" t="s">
        <v>8316</v>
      </c>
      <c r="R3317" t="s">
        <v>8317</v>
      </c>
      <c r="S3317" s="5">
        <f t="shared" si="206"/>
        <v>110.00000000000001</v>
      </c>
      <c r="T3317" s="4">
        <f t="shared" si="207"/>
        <v>49.438202247191015</v>
      </c>
    </row>
    <row r="3318" spans="1:20" ht="75" x14ac:dyDescent="0.25">
      <c r="A3318" s="3">
        <v>3316</v>
      </c>
      <c r="B3318" s="1" t="s">
        <v>3316</v>
      </c>
      <c r="C3318" s="1" t="s">
        <v>7425</v>
      </c>
      <c r="D3318">
        <v>11737</v>
      </c>
      <c r="E331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s="9">
        <f t="shared" si="204"/>
        <v>41859.57916666667</v>
      </c>
      <c r="L3318" s="9">
        <f t="shared" si="205"/>
        <v>41826.871238425927</v>
      </c>
      <c r="M3318" t="b">
        <v>0</v>
      </c>
      <c r="N3318">
        <v>125</v>
      </c>
      <c r="O3318" t="b">
        <v>1</v>
      </c>
      <c r="P3318" t="s">
        <v>8270</v>
      </c>
      <c r="Q3318" t="s">
        <v>8316</v>
      </c>
      <c r="R3318" t="s">
        <v>8317</v>
      </c>
      <c r="S3318" s="5">
        <f t="shared" si="206"/>
        <v>100.08673425918037</v>
      </c>
      <c r="T3318" s="4">
        <f t="shared" si="207"/>
        <v>93.977440000000001</v>
      </c>
    </row>
    <row r="3319" spans="1:20" ht="45" x14ac:dyDescent="0.25">
      <c r="A3319" s="3">
        <v>3317</v>
      </c>
      <c r="B3319" s="1" t="s">
        <v>3317</v>
      </c>
      <c r="C3319" s="1" t="s">
        <v>7426</v>
      </c>
      <c r="D3319">
        <v>1050</v>
      </c>
      <c r="E3319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s="9">
        <f t="shared" si="204"/>
        <v>42529.039629629624</v>
      </c>
      <c r="L3319" s="9">
        <f t="shared" si="205"/>
        <v>42499.039629629624</v>
      </c>
      <c r="M3319" t="b">
        <v>0</v>
      </c>
      <c r="N3319">
        <v>18</v>
      </c>
      <c r="O3319" t="b">
        <v>1</v>
      </c>
      <c r="P3319" t="s">
        <v>8270</v>
      </c>
      <c r="Q3319" t="s">
        <v>8316</v>
      </c>
      <c r="R3319" t="s">
        <v>8317</v>
      </c>
      <c r="S3319" s="5">
        <f t="shared" si="206"/>
        <v>106.19047619047619</v>
      </c>
      <c r="T3319" s="4">
        <f t="shared" si="207"/>
        <v>61.944444444444443</v>
      </c>
    </row>
    <row r="3320" spans="1:20" ht="30" x14ac:dyDescent="0.25">
      <c r="A3320" s="3">
        <v>3318</v>
      </c>
      <c r="B3320" s="1" t="s">
        <v>3318</v>
      </c>
      <c r="C3320" s="1" t="s">
        <v>7427</v>
      </c>
      <c r="D3320">
        <v>2000</v>
      </c>
      <c r="E3320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s="9">
        <f t="shared" si="204"/>
        <v>42471.104166666672</v>
      </c>
      <c r="L3320" s="9">
        <f t="shared" si="205"/>
        <v>42431.302002314813</v>
      </c>
      <c r="M3320" t="b">
        <v>0</v>
      </c>
      <c r="N3320">
        <v>32</v>
      </c>
      <c r="O3320" t="b">
        <v>1</v>
      </c>
      <c r="P3320" t="s">
        <v>8270</v>
      </c>
      <c r="Q3320" t="s">
        <v>8316</v>
      </c>
      <c r="R3320" t="s">
        <v>8317</v>
      </c>
      <c r="S3320" s="5">
        <f t="shared" si="206"/>
        <v>125.6</v>
      </c>
      <c r="T3320" s="4">
        <f t="shared" si="207"/>
        <v>78.5</v>
      </c>
    </row>
    <row r="3321" spans="1:20" ht="60" x14ac:dyDescent="0.25">
      <c r="A3321" s="3">
        <v>3319</v>
      </c>
      <c r="B3321" s="1" t="s">
        <v>3319</v>
      </c>
      <c r="C3321" s="1" t="s">
        <v>7428</v>
      </c>
      <c r="D3321">
        <v>500</v>
      </c>
      <c r="E3321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s="9">
        <f t="shared" si="204"/>
        <v>42035.585486111115</v>
      </c>
      <c r="L3321" s="9">
        <f t="shared" si="205"/>
        <v>41990.585486111115</v>
      </c>
      <c r="M3321" t="b">
        <v>0</v>
      </c>
      <c r="N3321">
        <v>16</v>
      </c>
      <c r="O3321" t="b">
        <v>1</v>
      </c>
      <c r="P3321" t="s">
        <v>8270</v>
      </c>
      <c r="Q3321" t="s">
        <v>8316</v>
      </c>
      <c r="R3321" t="s">
        <v>8317</v>
      </c>
      <c r="S3321" s="5">
        <f t="shared" si="206"/>
        <v>108</v>
      </c>
      <c r="T3321" s="4">
        <f t="shared" si="207"/>
        <v>33.75</v>
      </c>
    </row>
    <row r="3322" spans="1:20" ht="45" x14ac:dyDescent="0.25">
      <c r="A3322" s="3">
        <v>3320</v>
      </c>
      <c r="B3322" s="1" t="s">
        <v>3320</v>
      </c>
      <c r="C3322" s="1" t="s">
        <v>7429</v>
      </c>
      <c r="D3322">
        <v>2500</v>
      </c>
      <c r="E3322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s="9">
        <f t="shared" si="204"/>
        <v>42543.045798611114</v>
      </c>
      <c r="L3322" s="9">
        <f t="shared" si="205"/>
        <v>42513.045798611114</v>
      </c>
      <c r="M3322" t="b">
        <v>0</v>
      </c>
      <c r="N3322">
        <v>38</v>
      </c>
      <c r="O3322" t="b">
        <v>1</v>
      </c>
      <c r="P3322" t="s">
        <v>8270</v>
      </c>
      <c r="Q3322" t="s">
        <v>8316</v>
      </c>
      <c r="R3322" t="s">
        <v>8317</v>
      </c>
      <c r="S3322" s="5">
        <f t="shared" si="206"/>
        <v>101</v>
      </c>
      <c r="T3322" s="4">
        <f t="shared" si="207"/>
        <v>66.44736842105263</v>
      </c>
    </row>
    <row r="3323" spans="1:20" ht="60" x14ac:dyDescent="0.25">
      <c r="A3323" s="3">
        <v>3321</v>
      </c>
      <c r="B3323" s="1" t="s">
        <v>3321</v>
      </c>
      <c r="C3323" s="1" t="s">
        <v>7430</v>
      </c>
      <c r="D3323">
        <v>500</v>
      </c>
      <c r="E3323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s="9">
        <f t="shared" si="204"/>
        <v>41928.165972222225</v>
      </c>
      <c r="L3323" s="9">
        <f t="shared" si="205"/>
        <v>41914.100289351853</v>
      </c>
      <c r="M3323" t="b">
        <v>0</v>
      </c>
      <c r="N3323">
        <v>15</v>
      </c>
      <c r="O3323" t="b">
        <v>1</v>
      </c>
      <c r="P3323" t="s">
        <v>8270</v>
      </c>
      <c r="Q3323" t="s">
        <v>8316</v>
      </c>
      <c r="R3323" t="s">
        <v>8317</v>
      </c>
      <c r="S3323" s="5">
        <f t="shared" si="206"/>
        <v>107.4</v>
      </c>
      <c r="T3323" s="4">
        <f t="shared" si="207"/>
        <v>35.799999999999997</v>
      </c>
    </row>
    <row r="3324" spans="1:20" ht="60" x14ac:dyDescent="0.25">
      <c r="A3324" s="3">
        <v>3322</v>
      </c>
      <c r="B3324" s="1" t="s">
        <v>3322</v>
      </c>
      <c r="C3324" s="1" t="s">
        <v>7431</v>
      </c>
      <c r="D3324">
        <v>3300</v>
      </c>
      <c r="E332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s="9">
        <f t="shared" si="204"/>
        <v>42543.163194444445</v>
      </c>
      <c r="L3324" s="9">
        <f t="shared" si="205"/>
        <v>42521.010370370372</v>
      </c>
      <c r="M3324" t="b">
        <v>0</v>
      </c>
      <c r="N3324">
        <v>23</v>
      </c>
      <c r="O3324" t="b">
        <v>1</v>
      </c>
      <c r="P3324" t="s">
        <v>8270</v>
      </c>
      <c r="Q3324" t="s">
        <v>8316</v>
      </c>
      <c r="R3324" t="s">
        <v>8317</v>
      </c>
      <c r="S3324" s="5">
        <f t="shared" si="206"/>
        <v>101.51515151515152</v>
      </c>
      <c r="T3324" s="4">
        <f t="shared" si="207"/>
        <v>145.65217391304347</v>
      </c>
    </row>
    <row r="3325" spans="1:20" ht="60" x14ac:dyDescent="0.25">
      <c r="A3325" s="3">
        <v>3323</v>
      </c>
      <c r="B3325" s="1" t="s">
        <v>3323</v>
      </c>
      <c r="C3325" s="1" t="s">
        <v>7432</v>
      </c>
      <c r="D3325">
        <v>1000</v>
      </c>
      <c r="E332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s="9">
        <f t="shared" si="204"/>
        <v>42638.36583333333</v>
      </c>
      <c r="L3325" s="9">
        <f t="shared" si="205"/>
        <v>42608.36583333333</v>
      </c>
      <c r="M3325" t="b">
        <v>0</v>
      </c>
      <c r="N3325">
        <v>49</v>
      </c>
      <c r="O3325" t="b">
        <v>1</v>
      </c>
      <c r="P3325" t="s">
        <v>8270</v>
      </c>
      <c r="Q3325" t="s">
        <v>8316</v>
      </c>
      <c r="R3325" t="s">
        <v>8317</v>
      </c>
      <c r="S3325" s="5">
        <f t="shared" si="206"/>
        <v>125.89999999999999</v>
      </c>
      <c r="T3325" s="4">
        <f t="shared" si="207"/>
        <v>25.693877551020407</v>
      </c>
    </row>
    <row r="3326" spans="1:20" ht="45" x14ac:dyDescent="0.25">
      <c r="A3326" s="3">
        <v>3324</v>
      </c>
      <c r="B3326" s="1" t="s">
        <v>3324</v>
      </c>
      <c r="C3326" s="1" t="s">
        <v>7433</v>
      </c>
      <c r="D3326">
        <v>1500</v>
      </c>
      <c r="E332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s="9">
        <f t="shared" si="204"/>
        <v>42526.58321759259</v>
      </c>
      <c r="L3326" s="9">
        <f t="shared" si="205"/>
        <v>42512.58321759259</v>
      </c>
      <c r="M3326" t="b">
        <v>0</v>
      </c>
      <c r="N3326">
        <v>10</v>
      </c>
      <c r="O3326" t="b">
        <v>1</v>
      </c>
      <c r="P3326" t="s">
        <v>8270</v>
      </c>
      <c r="Q3326" t="s">
        <v>8316</v>
      </c>
      <c r="R3326" t="s">
        <v>8317</v>
      </c>
      <c r="S3326" s="5">
        <f t="shared" si="206"/>
        <v>101.66666666666666</v>
      </c>
      <c r="T3326" s="4">
        <f t="shared" si="207"/>
        <v>152.5</v>
      </c>
    </row>
    <row r="3327" spans="1:20" ht="60" x14ac:dyDescent="0.25">
      <c r="A3327" s="3">
        <v>3325</v>
      </c>
      <c r="B3327" s="1" t="s">
        <v>3325</v>
      </c>
      <c r="C3327" s="1" t="s">
        <v>7434</v>
      </c>
      <c r="D3327">
        <v>400</v>
      </c>
      <c r="E332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s="9">
        <f t="shared" si="204"/>
        <v>42099.743946759263</v>
      </c>
      <c r="L3327" s="9">
        <f t="shared" si="205"/>
        <v>42064.785613425927</v>
      </c>
      <c r="M3327" t="b">
        <v>0</v>
      </c>
      <c r="N3327">
        <v>15</v>
      </c>
      <c r="O3327" t="b">
        <v>1</v>
      </c>
      <c r="P3327" t="s">
        <v>8270</v>
      </c>
      <c r="Q3327" t="s">
        <v>8316</v>
      </c>
      <c r="R3327" t="s">
        <v>8317</v>
      </c>
      <c r="S3327" s="5">
        <f t="shared" si="206"/>
        <v>112.5</v>
      </c>
      <c r="T3327" s="4">
        <f t="shared" si="207"/>
        <v>30</v>
      </c>
    </row>
    <row r="3328" spans="1:20" ht="60" x14ac:dyDescent="0.25">
      <c r="A3328" s="3">
        <v>3326</v>
      </c>
      <c r="B3328" s="1" t="s">
        <v>3326</v>
      </c>
      <c r="C3328" s="1" t="s">
        <v>7435</v>
      </c>
      <c r="D3328">
        <v>8000</v>
      </c>
      <c r="E332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s="9">
        <f t="shared" si="204"/>
        <v>42071.67251157407</v>
      </c>
      <c r="L3328" s="9">
        <f t="shared" si="205"/>
        <v>42041.714178240742</v>
      </c>
      <c r="M3328" t="b">
        <v>0</v>
      </c>
      <c r="N3328">
        <v>57</v>
      </c>
      <c r="O3328" t="b">
        <v>1</v>
      </c>
      <c r="P3328" t="s">
        <v>8270</v>
      </c>
      <c r="Q3328" t="s">
        <v>8316</v>
      </c>
      <c r="R3328" t="s">
        <v>8317</v>
      </c>
      <c r="S3328" s="5">
        <f t="shared" si="206"/>
        <v>101.375</v>
      </c>
      <c r="T3328" s="4">
        <f t="shared" si="207"/>
        <v>142.28070175438597</v>
      </c>
    </row>
    <row r="3329" spans="1:20" ht="60" x14ac:dyDescent="0.25">
      <c r="A3329" s="3">
        <v>3327</v>
      </c>
      <c r="B3329" s="1" t="s">
        <v>3327</v>
      </c>
      <c r="C3329" s="1" t="s">
        <v>7436</v>
      </c>
      <c r="D3329">
        <v>800</v>
      </c>
      <c r="E3329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s="9">
        <f t="shared" si="204"/>
        <v>42498.374606481477</v>
      </c>
      <c r="L3329" s="9">
        <f t="shared" si="205"/>
        <v>42468.374606481477</v>
      </c>
      <c r="M3329" t="b">
        <v>0</v>
      </c>
      <c r="N3329">
        <v>33</v>
      </c>
      <c r="O3329" t="b">
        <v>1</v>
      </c>
      <c r="P3329" t="s">
        <v>8270</v>
      </c>
      <c r="Q3329" t="s">
        <v>8316</v>
      </c>
      <c r="R3329" t="s">
        <v>8317</v>
      </c>
      <c r="S3329" s="5">
        <f t="shared" si="206"/>
        <v>101.25</v>
      </c>
      <c r="T3329" s="4">
        <f t="shared" si="207"/>
        <v>24.545454545454547</v>
      </c>
    </row>
    <row r="3330" spans="1:20" ht="45" x14ac:dyDescent="0.25">
      <c r="A3330" s="3">
        <v>3328</v>
      </c>
      <c r="B3330" s="1" t="s">
        <v>3328</v>
      </c>
      <c r="C3330" s="1" t="s">
        <v>7437</v>
      </c>
      <c r="D3330">
        <v>1800</v>
      </c>
      <c r="E3330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s="9">
        <f t="shared" si="204"/>
        <v>41825.041666666664</v>
      </c>
      <c r="L3330" s="9">
        <f t="shared" si="205"/>
        <v>41822.57503472222</v>
      </c>
      <c r="M3330" t="b">
        <v>0</v>
      </c>
      <c r="N3330">
        <v>9</v>
      </c>
      <c r="O3330" t="b">
        <v>1</v>
      </c>
      <c r="P3330" t="s">
        <v>8270</v>
      </c>
      <c r="Q3330" t="s">
        <v>8316</v>
      </c>
      <c r="R3330" t="s">
        <v>8317</v>
      </c>
      <c r="S3330" s="5">
        <f t="shared" si="206"/>
        <v>146.38888888888889</v>
      </c>
      <c r="T3330" s="4">
        <f t="shared" si="207"/>
        <v>292.77777777777777</v>
      </c>
    </row>
    <row r="3331" spans="1:20" ht="45" x14ac:dyDescent="0.25">
      <c r="A3331" s="3">
        <v>3329</v>
      </c>
      <c r="B3331" s="1" t="s">
        <v>3329</v>
      </c>
      <c r="C3331" s="1" t="s">
        <v>7438</v>
      </c>
      <c r="D3331">
        <v>1000</v>
      </c>
      <c r="E3331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s="9">
        <f t="shared" ref="K3331:K3394" si="208">(((I3331/60)/60)/24)+DATE(1970,1,1)</f>
        <v>41847.958333333336</v>
      </c>
      <c r="L3331" s="9">
        <f t="shared" ref="L3331:L3394" si="209">(((J3331/60)/60)/24)+DATE(1970,1,1)</f>
        <v>41837.323009259257</v>
      </c>
      <c r="M3331" t="b">
        <v>0</v>
      </c>
      <c r="N3331">
        <v>26</v>
      </c>
      <c r="O3331" t="b">
        <v>1</v>
      </c>
      <c r="P3331" t="s">
        <v>8270</v>
      </c>
      <c r="Q3331" t="s">
        <v>8316</v>
      </c>
      <c r="R3331" t="s">
        <v>8317</v>
      </c>
      <c r="S3331" s="5">
        <f t="shared" ref="S3331:S3394" si="210">+(E3331/D3331)*100</f>
        <v>116.8</v>
      </c>
      <c r="T3331" s="4">
        <f t="shared" ref="T3331:T3394" si="211">+E3331/N3331</f>
        <v>44.92307692307692</v>
      </c>
    </row>
    <row r="3332" spans="1:20" ht="45" x14ac:dyDescent="0.25">
      <c r="A3332" s="3">
        <v>3330</v>
      </c>
      <c r="B3332" s="1" t="s">
        <v>3330</v>
      </c>
      <c r="C3332" s="1" t="s">
        <v>7439</v>
      </c>
      <c r="D3332">
        <v>1500</v>
      </c>
      <c r="E3332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s="9">
        <f t="shared" si="208"/>
        <v>42095.845694444448</v>
      </c>
      <c r="L3332" s="9">
        <f t="shared" si="209"/>
        <v>42065.887361111112</v>
      </c>
      <c r="M3332" t="b">
        <v>0</v>
      </c>
      <c r="N3332">
        <v>69</v>
      </c>
      <c r="O3332" t="b">
        <v>1</v>
      </c>
      <c r="P3332" t="s">
        <v>8270</v>
      </c>
      <c r="Q3332" t="s">
        <v>8316</v>
      </c>
      <c r="R3332" t="s">
        <v>8317</v>
      </c>
      <c r="S3332" s="5">
        <f t="shared" si="210"/>
        <v>106.26666666666667</v>
      </c>
      <c r="T3332" s="4">
        <f t="shared" si="211"/>
        <v>23.10144927536232</v>
      </c>
    </row>
    <row r="3333" spans="1:20" ht="60" x14ac:dyDescent="0.25">
      <c r="A3333" s="3">
        <v>3331</v>
      </c>
      <c r="B3333" s="1" t="s">
        <v>3331</v>
      </c>
      <c r="C3333" s="1" t="s">
        <v>7440</v>
      </c>
      <c r="D3333">
        <v>5000</v>
      </c>
      <c r="E3333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s="9">
        <f t="shared" si="208"/>
        <v>42283.697754629626</v>
      </c>
      <c r="L3333" s="9">
        <f t="shared" si="209"/>
        <v>42248.697754629626</v>
      </c>
      <c r="M3333" t="b">
        <v>0</v>
      </c>
      <c r="N3333">
        <v>65</v>
      </c>
      <c r="O3333" t="b">
        <v>1</v>
      </c>
      <c r="P3333" t="s">
        <v>8270</v>
      </c>
      <c r="Q3333" t="s">
        <v>8316</v>
      </c>
      <c r="R3333" t="s">
        <v>8317</v>
      </c>
      <c r="S3333" s="5">
        <f t="shared" si="210"/>
        <v>104.52</v>
      </c>
      <c r="T3333" s="4">
        <f t="shared" si="211"/>
        <v>80.400000000000006</v>
      </c>
    </row>
    <row r="3334" spans="1:20" ht="45" x14ac:dyDescent="0.25">
      <c r="A3334" s="3">
        <v>3332</v>
      </c>
      <c r="B3334" s="1" t="s">
        <v>3332</v>
      </c>
      <c r="C3334" s="1" t="s">
        <v>7441</v>
      </c>
      <c r="D3334">
        <v>6000</v>
      </c>
      <c r="E333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s="9">
        <f t="shared" si="208"/>
        <v>41839.860300925924</v>
      </c>
      <c r="L3334" s="9">
        <f t="shared" si="209"/>
        <v>41809.860300925924</v>
      </c>
      <c r="M3334" t="b">
        <v>0</v>
      </c>
      <c r="N3334">
        <v>83</v>
      </c>
      <c r="O3334" t="b">
        <v>1</v>
      </c>
      <c r="P3334" t="s">
        <v>8270</v>
      </c>
      <c r="Q3334" t="s">
        <v>8316</v>
      </c>
      <c r="R3334" t="s">
        <v>8317</v>
      </c>
      <c r="S3334" s="5">
        <f t="shared" si="210"/>
        <v>100</v>
      </c>
      <c r="T3334" s="4">
        <f t="shared" si="211"/>
        <v>72.289156626506028</v>
      </c>
    </row>
    <row r="3335" spans="1:20" ht="60" x14ac:dyDescent="0.25">
      <c r="A3335" s="3">
        <v>3333</v>
      </c>
      <c r="B3335" s="1" t="s">
        <v>3333</v>
      </c>
      <c r="C3335" s="1" t="s">
        <v>7442</v>
      </c>
      <c r="D3335">
        <v>3500</v>
      </c>
      <c r="E333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s="9">
        <f t="shared" si="208"/>
        <v>42170.676851851851</v>
      </c>
      <c r="L3335" s="9">
        <f t="shared" si="209"/>
        <v>42148.676851851851</v>
      </c>
      <c r="M3335" t="b">
        <v>0</v>
      </c>
      <c r="N3335">
        <v>111</v>
      </c>
      <c r="O3335" t="b">
        <v>1</v>
      </c>
      <c r="P3335" t="s">
        <v>8270</v>
      </c>
      <c r="Q3335" t="s">
        <v>8316</v>
      </c>
      <c r="R3335" t="s">
        <v>8317</v>
      </c>
      <c r="S3335" s="5">
        <f t="shared" si="210"/>
        <v>104.57142857142858</v>
      </c>
      <c r="T3335" s="4">
        <f t="shared" si="211"/>
        <v>32.972972972972975</v>
      </c>
    </row>
    <row r="3336" spans="1:20" ht="45" x14ac:dyDescent="0.25">
      <c r="A3336" s="3">
        <v>3334</v>
      </c>
      <c r="B3336" s="1" t="s">
        <v>3334</v>
      </c>
      <c r="C3336" s="1" t="s">
        <v>7443</v>
      </c>
      <c r="D3336">
        <v>3871</v>
      </c>
      <c r="E333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s="9">
        <f t="shared" si="208"/>
        <v>42215.521087962959</v>
      </c>
      <c r="L3336" s="9">
        <f t="shared" si="209"/>
        <v>42185.521087962959</v>
      </c>
      <c r="M3336" t="b">
        <v>0</v>
      </c>
      <c r="N3336">
        <v>46</v>
      </c>
      <c r="O3336" t="b">
        <v>1</v>
      </c>
      <c r="P3336" t="s">
        <v>8270</v>
      </c>
      <c r="Q3336" t="s">
        <v>8316</v>
      </c>
      <c r="R3336" t="s">
        <v>8317</v>
      </c>
      <c r="S3336" s="5">
        <f t="shared" si="210"/>
        <v>138.62051149573753</v>
      </c>
      <c r="T3336" s="4">
        <f t="shared" si="211"/>
        <v>116.65217391304348</v>
      </c>
    </row>
    <row r="3337" spans="1:20" ht="60" x14ac:dyDescent="0.25">
      <c r="A3337" s="3">
        <v>3335</v>
      </c>
      <c r="B3337" s="1" t="s">
        <v>3335</v>
      </c>
      <c r="C3337" s="1" t="s">
        <v>7444</v>
      </c>
      <c r="D3337">
        <v>5000</v>
      </c>
      <c r="E333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s="9">
        <f t="shared" si="208"/>
        <v>41854.958333333336</v>
      </c>
      <c r="L3337" s="9">
        <f t="shared" si="209"/>
        <v>41827.674143518518</v>
      </c>
      <c r="M3337" t="b">
        <v>0</v>
      </c>
      <c r="N3337">
        <v>63</v>
      </c>
      <c r="O3337" t="b">
        <v>1</v>
      </c>
      <c r="P3337" t="s">
        <v>8270</v>
      </c>
      <c r="Q3337" t="s">
        <v>8316</v>
      </c>
      <c r="R3337" t="s">
        <v>8317</v>
      </c>
      <c r="S3337" s="5">
        <f t="shared" si="210"/>
        <v>100.32000000000001</v>
      </c>
      <c r="T3337" s="4">
        <f t="shared" si="211"/>
        <v>79.61904761904762</v>
      </c>
    </row>
    <row r="3338" spans="1:20" ht="45" x14ac:dyDescent="0.25">
      <c r="A3338" s="3">
        <v>3336</v>
      </c>
      <c r="B3338" s="1" t="s">
        <v>3336</v>
      </c>
      <c r="C3338" s="1" t="s">
        <v>7445</v>
      </c>
      <c r="D3338">
        <v>250</v>
      </c>
      <c r="E333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s="9">
        <f t="shared" si="208"/>
        <v>42465.35701388889</v>
      </c>
      <c r="L3338" s="9">
        <f t="shared" si="209"/>
        <v>42437.398680555561</v>
      </c>
      <c r="M3338" t="b">
        <v>0</v>
      </c>
      <c r="N3338">
        <v>9</v>
      </c>
      <c r="O3338" t="b">
        <v>1</v>
      </c>
      <c r="P3338" t="s">
        <v>8270</v>
      </c>
      <c r="Q3338" t="s">
        <v>8316</v>
      </c>
      <c r="R3338" t="s">
        <v>8317</v>
      </c>
      <c r="S3338" s="5">
        <f t="shared" si="210"/>
        <v>100</v>
      </c>
      <c r="T3338" s="4">
        <f t="shared" si="211"/>
        <v>27.777777777777779</v>
      </c>
    </row>
    <row r="3339" spans="1:20" ht="45" x14ac:dyDescent="0.25">
      <c r="A3339" s="3">
        <v>3337</v>
      </c>
      <c r="B3339" s="1" t="s">
        <v>3337</v>
      </c>
      <c r="C3339" s="1" t="s">
        <v>7446</v>
      </c>
      <c r="D3339">
        <v>2500</v>
      </c>
      <c r="E3339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s="9">
        <f t="shared" si="208"/>
        <v>41922.875</v>
      </c>
      <c r="L3339" s="9">
        <f t="shared" si="209"/>
        <v>41901.282025462962</v>
      </c>
      <c r="M3339" t="b">
        <v>0</v>
      </c>
      <c r="N3339">
        <v>34</v>
      </c>
      <c r="O3339" t="b">
        <v>1</v>
      </c>
      <c r="P3339" t="s">
        <v>8270</v>
      </c>
      <c r="Q3339" t="s">
        <v>8316</v>
      </c>
      <c r="R3339" t="s">
        <v>8317</v>
      </c>
      <c r="S3339" s="5">
        <f t="shared" si="210"/>
        <v>110.2</v>
      </c>
      <c r="T3339" s="4">
        <f t="shared" si="211"/>
        <v>81.029411764705884</v>
      </c>
    </row>
    <row r="3340" spans="1:20" ht="30" x14ac:dyDescent="0.25">
      <c r="A3340" s="3">
        <v>3338</v>
      </c>
      <c r="B3340" s="1" t="s">
        <v>3338</v>
      </c>
      <c r="C3340" s="1" t="s">
        <v>7447</v>
      </c>
      <c r="D3340">
        <v>15000</v>
      </c>
      <c r="E3340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s="9">
        <f t="shared" si="208"/>
        <v>42790.574999999997</v>
      </c>
      <c r="L3340" s="9">
        <f t="shared" si="209"/>
        <v>42769.574999999997</v>
      </c>
      <c r="M3340" t="b">
        <v>0</v>
      </c>
      <c r="N3340">
        <v>112</v>
      </c>
      <c r="O3340" t="b">
        <v>1</v>
      </c>
      <c r="P3340" t="s">
        <v>8270</v>
      </c>
      <c r="Q3340" t="s">
        <v>8316</v>
      </c>
      <c r="R3340" t="s">
        <v>8317</v>
      </c>
      <c r="S3340" s="5">
        <f t="shared" si="210"/>
        <v>102.18</v>
      </c>
      <c r="T3340" s="4">
        <f t="shared" si="211"/>
        <v>136.84821428571428</v>
      </c>
    </row>
    <row r="3341" spans="1:20" ht="45" x14ac:dyDescent="0.25">
      <c r="A3341" s="3">
        <v>3339</v>
      </c>
      <c r="B3341" s="1" t="s">
        <v>3339</v>
      </c>
      <c r="C3341" s="1" t="s">
        <v>7448</v>
      </c>
      <c r="D3341">
        <v>8000</v>
      </c>
      <c r="E3341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s="9">
        <f t="shared" si="208"/>
        <v>42579.665717592594</v>
      </c>
      <c r="L3341" s="9">
        <f t="shared" si="209"/>
        <v>42549.665717592594</v>
      </c>
      <c r="M3341" t="b">
        <v>0</v>
      </c>
      <c r="N3341">
        <v>47</v>
      </c>
      <c r="O3341" t="b">
        <v>1</v>
      </c>
      <c r="P3341" t="s">
        <v>8270</v>
      </c>
      <c r="Q3341" t="s">
        <v>8316</v>
      </c>
      <c r="R3341" t="s">
        <v>8317</v>
      </c>
      <c r="S3341" s="5">
        <f t="shared" si="210"/>
        <v>104.35000000000001</v>
      </c>
      <c r="T3341" s="4">
        <f t="shared" si="211"/>
        <v>177.61702127659575</v>
      </c>
    </row>
    <row r="3342" spans="1:20" ht="60" x14ac:dyDescent="0.25">
      <c r="A3342" s="3">
        <v>3340</v>
      </c>
      <c r="B3342" s="1" t="s">
        <v>3340</v>
      </c>
      <c r="C3342" s="1" t="s">
        <v>7449</v>
      </c>
      <c r="D3342">
        <v>3000</v>
      </c>
      <c r="E3342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s="9">
        <f t="shared" si="208"/>
        <v>42710.974004629628</v>
      </c>
      <c r="L3342" s="9">
        <f t="shared" si="209"/>
        <v>42685.974004629628</v>
      </c>
      <c r="M3342" t="b">
        <v>0</v>
      </c>
      <c r="N3342">
        <v>38</v>
      </c>
      <c r="O3342" t="b">
        <v>1</v>
      </c>
      <c r="P3342" t="s">
        <v>8270</v>
      </c>
      <c r="Q3342" t="s">
        <v>8316</v>
      </c>
      <c r="R3342" t="s">
        <v>8317</v>
      </c>
      <c r="S3342" s="5">
        <f t="shared" si="210"/>
        <v>138.16666666666666</v>
      </c>
      <c r="T3342" s="4">
        <f t="shared" si="211"/>
        <v>109.07894736842105</v>
      </c>
    </row>
    <row r="3343" spans="1:20" ht="60" x14ac:dyDescent="0.25">
      <c r="A3343" s="3">
        <v>3341</v>
      </c>
      <c r="B3343" s="1" t="s">
        <v>3341</v>
      </c>
      <c r="C3343" s="1" t="s">
        <v>7450</v>
      </c>
      <c r="D3343">
        <v>3350</v>
      </c>
      <c r="E3343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s="9">
        <f t="shared" si="208"/>
        <v>42533.708333333328</v>
      </c>
      <c r="L3343" s="9">
        <f t="shared" si="209"/>
        <v>42510.798854166671</v>
      </c>
      <c r="M3343" t="b">
        <v>0</v>
      </c>
      <c r="N3343">
        <v>28</v>
      </c>
      <c r="O3343" t="b">
        <v>1</v>
      </c>
      <c r="P3343" t="s">
        <v>8270</v>
      </c>
      <c r="Q3343" t="s">
        <v>8316</v>
      </c>
      <c r="R3343" t="s">
        <v>8317</v>
      </c>
      <c r="S3343" s="5">
        <f t="shared" si="210"/>
        <v>100</v>
      </c>
      <c r="T3343" s="4">
        <f t="shared" si="211"/>
        <v>119.64285714285714</v>
      </c>
    </row>
    <row r="3344" spans="1:20" ht="45" x14ac:dyDescent="0.25">
      <c r="A3344" s="3">
        <v>3342</v>
      </c>
      <c r="B3344" s="1" t="s">
        <v>3342</v>
      </c>
      <c r="C3344" s="1" t="s">
        <v>7451</v>
      </c>
      <c r="D3344">
        <v>6000</v>
      </c>
      <c r="E334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s="9">
        <f t="shared" si="208"/>
        <v>42095.207638888889</v>
      </c>
      <c r="L3344" s="9">
        <f t="shared" si="209"/>
        <v>42062.296412037031</v>
      </c>
      <c r="M3344" t="b">
        <v>0</v>
      </c>
      <c r="N3344">
        <v>78</v>
      </c>
      <c r="O3344" t="b">
        <v>1</v>
      </c>
      <c r="P3344" t="s">
        <v>8270</v>
      </c>
      <c r="Q3344" t="s">
        <v>8316</v>
      </c>
      <c r="R3344" t="s">
        <v>8317</v>
      </c>
      <c r="S3344" s="5">
        <f t="shared" si="210"/>
        <v>101.66666666666666</v>
      </c>
      <c r="T3344" s="4">
        <f t="shared" si="211"/>
        <v>78.205128205128204</v>
      </c>
    </row>
    <row r="3345" spans="1:20" ht="45" x14ac:dyDescent="0.25">
      <c r="A3345" s="3">
        <v>3343</v>
      </c>
      <c r="B3345" s="1" t="s">
        <v>3343</v>
      </c>
      <c r="C3345" s="1" t="s">
        <v>7452</v>
      </c>
      <c r="D3345">
        <v>700</v>
      </c>
      <c r="E334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s="9">
        <f t="shared" si="208"/>
        <v>42473.554166666669</v>
      </c>
      <c r="L3345" s="9">
        <f t="shared" si="209"/>
        <v>42452.916481481487</v>
      </c>
      <c r="M3345" t="b">
        <v>0</v>
      </c>
      <c r="N3345">
        <v>23</v>
      </c>
      <c r="O3345" t="b">
        <v>1</v>
      </c>
      <c r="P3345" t="s">
        <v>8270</v>
      </c>
      <c r="Q3345" t="s">
        <v>8316</v>
      </c>
      <c r="R3345" t="s">
        <v>8317</v>
      </c>
      <c r="S3345" s="5">
        <f t="shared" si="210"/>
        <v>171.42857142857142</v>
      </c>
      <c r="T3345" s="4">
        <f t="shared" si="211"/>
        <v>52.173913043478258</v>
      </c>
    </row>
    <row r="3346" spans="1:20" ht="60" x14ac:dyDescent="0.25">
      <c r="A3346" s="3">
        <v>3344</v>
      </c>
      <c r="B3346" s="1" t="s">
        <v>3344</v>
      </c>
      <c r="C3346" s="1" t="s">
        <v>7453</v>
      </c>
      <c r="D3346">
        <v>4500</v>
      </c>
      <c r="E334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s="9">
        <f t="shared" si="208"/>
        <v>41881.200150462959</v>
      </c>
      <c r="L3346" s="9">
        <f t="shared" si="209"/>
        <v>41851.200150462959</v>
      </c>
      <c r="M3346" t="b">
        <v>0</v>
      </c>
      <c r="N3346">
        <v>40</v>
      </c>
      <c r="O3346" t="b">
        <v>1</v>
      </c>
      <c r="P3346" t="s">
        <v>8270</v>
      </c>
      <c r="Q3346" t="s">
        <v>8316</v>
      </c>
      <c r="R3346" t="s">
        <v>8317</v>
      </c>
      <c r="S3346" s="5">
        <f t="shared" si="210"/>
        <v>101.44444444444444</v>
      </c>
      <c r="T3346" s="4">
        <f t="shared" si="211"/>
        <v>114.125</v>
      </c>
    </row>
    <row r="3347" spans="1:20" ht="60" x14ac:dyDescent="0.25">
      <c r="A3347" s="3">
        <v>3345</v>
      </c>
      <c r="B3347" s="1" t="s">
        <v>3345</v>
      </c>
      <c r="C3347" s="1" t="s">
        <v>7454</v>
      </c>
      <c r="D3347">
        <v>500</v>
      </c>
      <c r="E334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s="9">
        <f t="shared" si="208"/>
        <v>42112.025694444441</v>
      </c>
      <c r="L3347" s="9">
        <f t="shared" si="209"/>
        <v>42053.106111111112</v>
      </c>
      <c r="M3347" t="b">
        <v>0</v>
      </c>
      <c r="N3347">
        <v>13</v>
      </c>
      <c r="O3347" t="b">
        <v>1</v>
      </c>
      <c r="P3347" t="s">
        <v>8270</v>
      </c>
      <c r="Q3347" t="s">
        <v>8316</v>
      </c>
      <c r="R3347" t="s">
        <v>8317</v>
      </c>
      <c r="S3347" s="5">
        <f t="shared" si="210"/>
        <v>130</v>
      </c>
      <c r="T3347" s="4">
        <f t="shared" si="211"/>
        <v>50</v>
      </c>
    </row>
    <row r="3348" spans="1:20" ht="60" x14ac:dyDescent="0.25">
      <c r="A3348" s="3">
        <v>3346</v>
      </c>
      <c r="B3348" s="1" t="s">
        <v>3346</v>
      </c>
      <c r="C3348" s="1" t="s">
        <v>7455</v>
      </c>
      <c r="D3348">
        <v>1500</v>
      </c>
      <c r="E334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s="9">
        <f t="shared" si="208"/>
        <v>42061.024421296301</v>
      </c>
      <c r="L3348" s="9">
        <f t="shared" si="209"/>
        <v>42054.024421296301</v>
      </c>
      <c r="M3348" t="b">
        <v>0</v>
      </c>
      <c r="N3348">
        <v>18</v>
      </c>
      <c r="O3348" t="b">
        <v>1</v>
      </c>
      <c r="P3348" t="s">
        <v>8270</v>
      </c>
      <c r="Q3348" t="s">
        <v>8316</v>
      </c>
      <c r="R3348" t="s">
        <v>8317</v>
      </c>
      <c r="S3348" s="5">
        <f t="shared" si="210"/>
        <v>110.00000000000001</v>
      </c>
      <c r="T3348" s="4">
        <f t="shared" si="211"/>
        <v>91.666666666666671</v>
      </c>
    </row>
    <row r="3349" spans="1:20" ht="60" x14ac:dyDescent="0.25">
      <c r="A3349" s="3">
        <v>3347</v>
      </c>
      <c r="B3349" s="1" t="s">
        <v>3347</v>
      </c>
      <c r="C3349" s="1" t="s">
        <v>7456</v>
      </c>
      <c r="D3349">
        <v>2000</v>
      </c>
      <c r="E3349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s="9">
        <f t="shared" si="208"/>
        <v>42498.875</v>
      </c>
      <c r="L3349" s="9">
        <f t="shared" si="209"/>
        <v>42484.551550925928</v>
      </c>
      <c r="M3349" t="b">
        <v>0</v>
      </c>
      <c r="N3349">
        <v>22</v>
      </c>
      <c r="O3349" t="b">
        <v>1</v>
      </c>
      <c r="P3349" t="s">
        <v>8270</v>
      </c>
      <c r="Q3349" t="s">
        <v>8316</v>
      </c>
      <c r="R3349" t="s">
        <v>8317</v>
      </c>
      <c r="S3349" s="5">
        <f t="shared" si="210"/>
        <v>119.44999999999999</v>
      </c>
      <c r="T3349" s="4">
        <f t="shared" si="211"/>
        <v>108.59090909090909</v>
      </c>
    </row>
    <row r="3350" spans="1:20" ht="60" x14ac:dyDescent="0.25">
      <c r="A3350" s="3">
        <v>3348</v>
      </c>
      <c r="B3350" s="1" t="s">
        <v>3266</v>
      </c>
      <c r="C3350" s="1" t="s">
        <v>7457</v>
      </c>
      <c r="D3350">
        <v>5500</v>
      </c>
      <c r="E3350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s="9">
        <f t="shared" si="208"/>
        <v>42490.165972222225</v>
      </c>
      <c r="L3350" s="9">
        <f t="shared" si="209"/>
        <v>42466.558796296296</v>
      </c>
      <c r="M3350" t="b">
        <v>0</v>
      </c>
      <c r="N3350">
        <v>79</v>
      </c>
      <c r="O3350" t="b">
        <v>1</v>
      </c>
      <c r="P3350" t="s">
        <v>8270</v>
      </c>
      <c r="Q3350" t="s">
        <v>8316</v>
      </c>
      <c r="R3350" t="s">
        <v>8317</v>
      </c>
      <c r="S3350" s="5">
        <f t="shared" si="210"/>
        <v>100.2909090909091</v>
      </c>
      <c r="T3350" s="4">
        <f t="shared" si="211"/>
        <v>69.822784810126578</v>
      </c>
    </row>
    <row r="3351" spans="1:20" ht="60" x14ac:dyDescent="0.25">
      <c r="A3351" s="3">
        <v>3349</v>
      </c>
      <c r="B3351" s="1" t="s">
        <v>3348</v>
      </c>
      <c r="C3351" s="1" t="s">
        <v>7458</v>
      </c>
      <c r="D3351">
        <v>1000</v>
      </c>
      <c r="E3351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s="9">
        <f t="shared" si="208"/>
        <v>42534.708333333328</v>
      </c>
      <c r="L3351" s="9">
        <f t="shared" si="209"/>
        <v>42513.110787037032</v>
      </c>
      <c r="M3351" t="b">
        <v>0</v>
      </c>
      <c r="N3351">
        <v>14</v>
      </c>
      <c r="O3351" t="b">
        <v>1</v>
      </c>
      <c r="P3351" t="s">
        <v>8270</v>
      </c>
      <c r="Q3351" t="s">
        <v>8316</v>
      </c>
      <c r="R3351" t="s">
        <v>8317</v>
      </c>
      <c r="S3351" s="5">
        <f t="shared" si="210"/>
        <v>153.4</v>
      </c>
      <c r="T3351" s="4">
        <f t="shared" si="211"/>
        <v>109.57142857142857</v>
      </c>
    </row>
    <row r="3352" spans="1:20" ht="60" x14ac:dyDescent="0.25">
      <c r="A3352" s="3">
        <v>3350</v>
      </c>
      <c r="B3352" s="1" t="s">
        <v>3349</v>
      </c>
      <c r="C3352" s="1" t="s">
        <v>7459</v>
      </c>
      <c r="D3352">
        <v>3500</v>
      </c>
      <c r="E3352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s="9">
        <f t="shared" si="208"/>
        <v>42337.958333333328</v>
      </c>
      <c r="L3352" s="9">
        <f t="shared" si="209"/>
        <v>42302.701516203699</v>
      </c>
      <c r="M3352" t="b">
        <v>0</v>
      </c>
      <c r="N3352">
        <v>51</v>
      </c>
      <c r="O3352" t="b">
        <v>1</v>
      </c>
      <c r="P3352" t="s">
        <v>8270</v>
      </c>
      <c r="Q3352" t="s">
        <v>8316</v>
      </c>
      <c r="R3352" t="s">
        <v>8317</v>
      </c>
      <c r="S3352" s="5">
        <f t="shared" si="210"/>
        <v>104.42857142857143</v>
      </c>
      <c r="T3352" s="4">
        <f t="shared" si="211"/>
        <v>71.666666666666671</v>
      </c>
    </row>
    <row r="3353" spans="1:20" ht="60" x14ac:dyDescent="0.25">
      <c r="A3353" s="3">
        <v>3351</v>
      </c>
      <c r="B3353" s="1" t="s">
        <v>3350</v>
      </c>
      <c r="C3353" s="1" t="s">
        <v>7460</v>
      </c>
      <c r="D3353">
        <v>5000</v>
      </c>
      <c r="E3353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s="9">
        <f t="shared" si="208"/>
        <v>41843.458333333336</v>
      </c>
      <c r="L3353" s="9">
        <f t="shared" si="209"/>
        <v>41806.395428240743</v>
      </c>
      <c r="M3353" t="b">
        <v>0</v>
      </c>
      <c r="N3353">
        <v>54</v>
      </c>
      <c r="O3353" t="b">
        <v>1</v>
      </c>
      <c r="P3353" t="s">
        <v>8270</v>
      </c>
      <c r="Q3353" t="s">
        <v>8316</v>
      </c>
      <c r="R3353" t="s">
        <v>8317</v>
      </c>
      <c r="S3353" s="5">
        <f t="shared" si="210"/>
        <v>101.1</v>
      </c>
      <c r="T3353" s="4">
        <f t="shared" si="211"/>
        <v>93.611111111111114</v>
      </c>
    </row>
    <row r="3354" spans="1:20" ht="60" x14ac:dyDescent="0.25">
      <c r="A3354" s="3">
        <v>3352</v>
      </c>
      <c r="B3354" s="1" t="s">
        <v>3351</v>
      </c>
      <c r="C3354" s="1" t="s">
        <v>7461</v>
      </c>
      <c r="D3354">
        <v>5000</v>
      </c>
      <c r="E335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s="9">
        <f t="shared" si="208"/>
        <v>42552.958333333328</v>
      </c>
      <c r="L3354" s="9">
        <f t="shared" si="209"/>
        <v>42495.992800925931</v>
      </c>
      <c r="M3354" t="b">
        <v>0</v>
      </c>
      <c r="N3354">
        <v>70</v>
      </c>
      <c r="O3354" t="b">
        <v>1</v>
      </c>
      <c r="P3354" t="s">
        <v>8270</v>
      </c>
      <c r="Q3354" t="s">
        <v>8316</v>
      </c>
      <c r="R3354" t="s">
        <v>8317</v>
      </c>
      <c r="S3354" s="5">
        <f t="shared" si="210"/>
        <v>107.52</v>
      </c>
      <c r="T3354" s="4">
        <f t="shared" si="211"/>
        <v>76.8</v>
      </c>
    </row>
    <row r="3355" spans="1:20" ht="60" x14ac:dyDescent="0.25">
      <c r="A3355" s="3">
        <v>3353</v>
      </c>
      <c r="B3355" s="1" t="s">
        <v>3352</v>
      </c>
      <c r="C3355" s="1" t="s">
        <v>7462</v>
      </c>
      <c r="D3355">
        <v>500</v>
      </c>
      <c r="E335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s="9">
        <f t="shared" si="208"/>
        <v>42492.958333333328</v>
      </c>
      <c r="L3355" s="9">
        <f t="shared" si="209"/>
        <v>42479.432291666672</v>
      </c>
      <c r="M3355" t="b">
        <v>0</v>
      </c>
      <c r="N3355">
        <v>44</v>
      </c>
      <c r="O3355" t="b">
        <v>1</v>
      </c>
      <c r="P3355" t="s">
        <v>8270</v>
      </c>
      <c r="Q3355" t="s">
        <v>8316</v>
      </c>
      <c r="R3355" t="s">
        <v>8317</v>
      </c>
      <c r="S3355" s="5">
        <f t="shared" si="210"/>
        <v>315</v>
      </c>
      <c r="T3355" s="4">
        <f t="shared" si="211"/>
        <v>35.795454545454547</v>
      </c>
    </row>
    <row r="3356" spans="1:20" ht="45" x14ac:dyDescent="0.25">
      <c r="A3356" s="3">
        <v>3354</v>
      </c>
      <c r="B3356" s="1" t="s">
        <v>3353</v>
      </c>
      <c r="C3356" s="1" t="s">
        <v>7463</v>
      </c>
      <c r="D3356">
        <v>3000</v>
      </c>
      <c r="E335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s="9">
        <f t="shared" si="208"/>
        <v>42306.167361111111</v>
      </c>
      <c r="L3356" s="9">
        <f t="shared" si="209"/>
        <v>42270.7269212963</v>
      </c>
      <c r="M3356" t="b">
        <v>0</v>
      </c>
      <c r="N3356">
        <v>55</v>
      </c>
      <c r="O3356" t="b">
        <v>1</v>
      </c>
      <c r="P3356" t="s">
        <v>8270</v>
      </c>
      <c r="Q3356" t="s">
        <v>8316</v>
      </c>
      <c r="R3356" t="s">
        <v>8317</v>
      </c>
      <c r="S3356" s="5">
        <f t="shared" si="210"/>
        <v>101.93333333333334</v>
      </c>
      <c r="T3356" s="4">
        <f t="shared" si="211"/>
        <v>55.6</v>
      </c>
    </row>
    <row r="3357" spans="1:20" ht="45" x14ac:dyDescent="0.25">
      <c r="A3357" s="3">
        <v>3355</v>
      </c>
      <c r="B3357" s="1" t="s">
        <v>3354</v>
      </c>
      <c r="C3357" s="1" t="s">
        <v>7464</v>
      </c>
      <c r="D3357">
        <v>1750</v>
      </c>
      <c r="E335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s="9">
        <f t="shared" si="208"/>
        <v>42500.470138888893</v>
      </c>
      <c r="L3357" s="9">
        <f t="shared" si="209"/>
        <v>42489.619525462964</v>
      </c>
      <c r="M3357" t="b">
        <v>0</v>
      </c>
      <c r="N3357">
        <v>15</v>
      </c>
      <c r="O3357" t="b">
        <v>1</v>
      </c>
      <c r="P3357" t="s">
        <v>8270</v>
      </c>
      <c r="Q3357" t="s">
        <v>8316</v>
      </c>
      <c r="R3357" t="s">
        <v>8317</v>
      </c>
      <c r="S3357" s="5">
        <f t="shared" si="210"/>
        <v>126.28571428571429</v>
      </c>
      <c r="T3357" s="4">
        <f t="shared" si="211"/>
        <v>147.33333333333334</v>
      </c>
    </row>
    <row r="3358" spans="1:20" ht="60" x14ac:dyDescent="0.25">
      <c r="A3358" s="3">
        <v>3356</v>
      </c>
      <c r="B3358" s="1" t="s">
        <v>3355</v>
      </c>
      <c r="C3358" s="1" t="s">
        <v>7465</v>
      </c>
      <c r="D3358">
        <v>1500</v>
      </c>
      <c r="E335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s="9">
        <f t="shared" si="208"/>
        <v>42566.815648148149</v>
      </c>
      <c r="L3358" s="9">
        <f t="shared" si="209"/>
        <v>42536.815648148149</v>
      </c>
      <c r="M3358" t="b">
        <v>0</v>
      </c>
      <c r="N3358">
        <v>27</v>
      </c>
      <c r="O3358" t="b">
        <v>1</v>
      </c>
      <c r="P3358" t="s">
        <v>8270</v>
      </c>
      <c r="Q3358" t="s">
        <v>8316</v>
      </c>
      <c r="R3358" t="s">
        <v>8317</v>
      </c>
      <c r="S3358" s="5">
        <f t="shared" si="210"/>
        <v>101.4</v>
      </c>
      <c r="T3358" s="4">
        <f t="shared" si="211"/>
        <v>56.333333333333336</v>
      </c>
    </row>
    <row r="3359" spans="1:20" ht="60" x14ac:dyDescent="0.25">
      <c r="A3359" s="3">
        <v>3357</v>
      </c>
      <c r="B3359" s="1" t="s">
        <v>3356</v>
      </c>
      <c r="C3359" s="1" t="s">
        <v>7466</v>
      </c>
      <c r="D3359">
        <v>2000</v>
      </c>
      <c r="E3359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s="9">
        <f t="shared" si="208"/>
        <v>41852.417939814812</v>
      </c>
      <c r="L3359" s="9">
        <f t="shared" si="209"/>
        <v>41822.417939814812</v>
      </c>
      <c r="M3359" t="b">
        <v>0</v>
      </c>
      <c r="N3359">
        <v>21</v>
      </c>
      <c r="O3359" t="b">
        <v>1</v>
      </c>
      <c r="P3359" t="s">
        <v>8270</v>
      </c>
      <c r="Q3359" t="s">
        <v>8316</v>
      </c>
      <c r="R3359" t="s">
        <v>8317</v>
      </c>
      <c r="S3359" s="5">
        <f t="shared" si="210"/>
        <v>101</v>
      </c>
      <c r="T3359" s="4">
        <f t="shared" si="211"/>
        <v>96.19047619047619</v>
      </c>
    </row>
    <row r="3360" spans="1:20" ht="45" x14ac:dyDescent="0.25">
      <c r="A3360" s="3">
        <v>3358</v>
      </c>
      <c r="B3360" s="1" t="s">
        <v>3357</v>
      </c>
      <c r="C3360" s="1" t="s">
        <v>7467</v>
      </c>
      <c r="D3360">
        <v>10000</v>
      </c>
      <c r="E3360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s="9">
        <f t="shared" si="208"/>
        <v>41962.352766203709</v>
      </c>
      <c r="L3360" s="9">
        <f t="shared" si="209"/>
        <v>41932.311099537037</v>
      </c>
      <c r="M3360" t="b">
        <v>0</v>
      </c>
      <c r="N3360">
        <v>162</v>
      </c>
      <c r="O3360" t="b">
        <v>1</v>
      </c>
      <c r="P3360" t="s">
        <v>8270</v>
      </c>
      <c r="Q3360" t="s">
        <v>8316</v>
      </c>
      <c r="R3360" t="s">
        <v>8317</v>
      </c>
      <c r="S3360" s="5">
        <f t="shared" si="210"/>
        <v>102.99000000000001</v>
      </c>
      <c r="T3360" s="4">
        <f t="shared" si="211"/>
        <v>63.574074074074076</v>
      </c>
    </row>
    <row r="3361" spans="1:20" ht="45" x14ac:dyDescent="0.25">
      <c r="A3361" s="3">
        <v>3359</v>
      </c>
      <c r="B3361" s="1" t="s">
        <v>3358</v>
      </c>
      <c r="C3361" s="1" t="s">
        <v>7468</v>
      </c>
      <c r="D3361">
        <v>4000</v>
      </c>
      <c r="E3361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s="9">
        <f t="shared" si="208"/>
        <v>42791.057106481487</v>
      </c>
      <c r="L3361" s="9">
        <f t="shared" si="209"/>
        <v>42746.057106481487</v>
      </c>
      <c r="M3361" t="b">
        <v>0</v>
      </c>
      <c r="N3361">
        <v>23</v>
      </c>
      <c r="O3361" t="b">
        <v>1</v>
      </c>
      <c r="P3361" t="s">
        <v>8270</v>
      </c>
      <c r="Q3361" t="s">
        <v>8316</v>
      </c>
      <c r="R3361" t="s">
        <v>8317</v>
      </c>
      <c r="S3361" s="5">
        <f t="shared" si="210"/>
        <v>106.25</v>
      </c>
      <c r="T3361" s="4">
        <f t="shared" si="211"/>
        <v>184.78260869565219</v>
      </c>
    </row>
    <row r="3362" spans="1:20" ht="30" x14ac:dyDescent="0.25">
      <c r="A3362" s="3">
        <v>3360</v>
      </c>
      <c r="B3362" s="1" t="s">
        <v>3359</v>
      </c>
      <c r="C3362" s="1" t="s">
        <v>7469</v>
      </c>
      <c r="D3362">
        <v>9000</v>
      </c>
      <c r="E3362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s="9">
        <f t="shared" si="208"/>
        <v>42718.665972222225</v>
      </c>
      <c r="L3362" s="9">
        <f t="shared" si="209"/>
        <v>42697.082673611112</v>
      </c>
      <c r="M3362" t="b">
        <v>0</v>
      </c>
      <c r="N3362">
        <v>72</v>
      </c>
      <c r="O3362" t="b">
        <v>1</v>
      </c>
      <c r="P3362" t="s">
        <v>8270</v>
      </c>
      <c r="Q3362" t="s">
        <v>8316</v>
      </c>
      <c r="R3362" t="s">
        <v>8317</v>
      </c>
      <c r="S3362" s="5">
        <f t="shared" si="210"/>
        <v>101.37777777777779</v>
      </c>
      <c r="T3362" s="4">
        <f t="shared" si="211"/>
        <v>126.72222222222223</v>
      </c>
    </row>
    <row r="3363" spans="1:20" ht="60" x14ac:dyDescent="0.25">
      <c r="A3363" s="3">
        <v>3361</v>
      </c>
      <c r="B3363" s="1" t="s">
        <v>3360</v>
      </c>
      <c r="C3363" s="1" t="s">
        <v>7470</v>
      </c>
      <c r="D3363">
        <v>5000</v>
      </c>
      <c r="E3363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s="9">
        <f t="shared" si="208"/>
        <v>41883.665972222225</v>
      </c>
      <c r="L3363" s="9">
        <f t="shared" si="209"/>
        <v>41866.025347222225</v>
      </c>
      <c r="M3363" t="b">
        <v>0</v>
      </c>
      <c r="N3363">
        <v>68</v>
      </c>
      <c r="O3363" t="b">
        <v>1</v>
      </c>
      <c r="P3363" t="s">
        <v>8270</v>
      </c>
      <c r="Q3363" t="s">
        <v>8316</v>
      </c>
      <c r="R3363" t="s">
        <v>8317</v>
      </c>
      <c r="S3363" s="5">
        <f t="shared" si="210"/>
        <v>113.46000000000001</v>
      </c>
      <c r="T3363" s="4">
        <f t="shared" si="211"/>
        <v>83.42647058823529</v>
      </c>
    </row>
    <row r="3364" spans="1:20" ht="45" x14ac:dyDescent="0.25">
      <c r="A3364" s="3">
        <v>3362</v>
      </c>
      <c r="B3364" s="1" t="s">
        <v>3361</v>
      </c>
      <c r="C3364" s="1" t="s">
        <v>7471</v>
      </c>
      <c r="D3364">
        <v>500</v>
      </c>
      <c r="E336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s="9">
        <f t="shared" si="208"/>
        <v>42070.204861111109</v>
      </c>
      <c r="L3364" s="9">
        <f t="shared" si="209"/>
        <v>42056.091631944444</v>
      </c>
      <c r="M3364" t="b">
        <v>0</v>
      </c>
      <c r="N3364">
        <v>20</v>
      </c>
      <c r="O3364" t="b">
        <v>1</v>
      </c>
      <c r="P3364" t="s">
        <v>8270</v>
      </c>
      <c r="Q3364" t="s">
        <v>8316</v>
      </c>
      <c r="R3364" t="s">
        <v>8317</v>
      </c>
      <c r="S3364" s="5">
        <f t="shared" si="210"/>
        <v>218.00000000000003</v>
      </c>
      <c r="T3364" s="4">
        <f t="shared" si="211"/>
        <v>54.5</v>
      </c>
    </row>
    <row r="3365" spans="1:20" ht="60" x14ac:dyDescent="0.25">
      <c r="A3365" s="3">
        <v>3363</v>
      </c>
      <c r="B3365" s="1" t="s">
        <v>3362</v>
      </c>
      <c r="C3365" s="1" t="s">
        <v>7472</v>
      </c>
      <c r="D3365">
        <v>7750</v>
      </c>
      <c r="E336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s="9">
        <f t="shared" si="208"/>
        <v>41870.666666666664</v>
      </c>
      <c r="L3365" s="9">
        <f t="shared" si="209"/>
        <v>41851.771354166667</v>
      </c>
      <c r="M3365" t="b">
        <v>0</v>
      </c>
      <c r="N3365">
        <v>26</v>
      </c>
      <c r="O3365" t="b">
        <v>1</v>
      </c>
      <c r="P3365" t="s">
        <v>8270</v>
      </c>
      <c r="Q3365" t="s">
        <v>8316</v>
      </c>
      <c r="R3365" t="s">
        <v>8317</v>
      </c>
      <c r="S3365" s="5">
        <f t="shared" si="210"/>
        <v>101.41935483870968</v>
      </c>
      <c r="T3365" s="4">
        <f t="shared" si="211"/>
        <v>302.30769230769232</v>
      </c>
    </row>
    <row r="3366" spans="1:20" ht="60" x14ac:dyDescent="0.25">
      <c r="A3366" s="3">
        <v>3364</v>
      </c>
      <c r="B3366" s="1" t="s">
        <v>3363</v>
      </c>
      <c r="C3366" s="1" t="s">
        <v>7473</v>
      </c>
      <c r="D3366">
        <v>3000</v>
      </c>
      <c r="E336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s="9">
        <f t="shared" si="208"/>
        <v>42444.875</v>
      </c>
      <c r="L3366" s="9">
        <f t="shared" si="209"/>
        <v>42422.977418981478</v>
      </c>
      <c r="M3366" t="b">
        <v>0</v>
      </c>
      <c r="N3366">
        <v>72</v>
      </c>
      <c r="O3366" t="b">
        <v>1</v>
      </c>
      <c r="P3366" t="s">
        <v>8270</v>
      </c>
      <c r="Q3366" t="s">
        <v>8316</v>
      </c>
      <c r="R3366" t="s">
        <v>8317</v>
      </c>
      <c r="S3366" s="5">
        <f t="shared" si="210"/>
        <v>105.93333333333332</v>
      </c>
      <c r="T3366" s="4">
        <f t="shared" si="211"/>
        <v>44.138888888888886</v>
      </c>
    </row>
    <row r="3367" spans="1:20" ht="60" x14ac:dyDescent="0.25">
      <c r="A3367" s="3">
        <v>3365</v>
      </c>
      <c r="B3367" s="1" t="s">
        <v>3364</v>
      </c>
      <c r="C3367" s="1" t="s">
        <v>7474</v>
      </c>
      <c r="D3367">
        <v>2500</v>
      </c>
      <c r="E336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s="9">
        <f t="shared" si="208"/>
        <v>42351.101759259262</v>
      </c>
      <c r="L3367" s="9">
        <f t="shared" si="209"/>
        <v>42321.101759259262</v>
      </c>
      <c r="M3367" t="b">
        <v>0</v>
      </c>
      <c r="N3367">
        <v>3</v>
      </c>
      <c r="O3367" t="b">
        <v>1</v>
      </c>
      <c r="P3367" t="s">
        <v>8270</v>
      </c>
      <c r="Q3367" t="s">
        <v>8316</v>
      </c>
      <c r="R3367" t="s">
        <v>8317</v>
      </c>
      <c r="S3367" s="5">
        <f t="shared" si="210"/>
        <v>104</v>
      </c>
      <c r="T3367" s="4">
        <f t="shared" si="211"/>
        <v>866.66666666666663</v>
      </c>
    </row>
    <row r="3368" spans="1:20" ht="45" x14ac:dyDescent="0.25">
      <c r="A3368" s="3">
        <v>3366</v>
      </c>
      <c r="B3368" s="1" t="s">
        <v>3365</v>
      </c>
      <c r="C3368" s="1" t="s">
        <v>7475</v>
      </c>
      <c r="D3368">
        <v>500</v>
      </c>
      <c r="E336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s="9">
        <f t="shared" si="208"/>
        <v>42137.067557870367</v>
      </c>
      <c r="L3368" s="9">
        <f t="shared" si="209"/>
        <v>42107.067557870367</v>
      </c>
      <c r="M3368" t="b">
        <v>0</v>
      </c>
      <c r="N3368">
        <v>18</v>
      </c>
      <c r="O3368" t="b">
        <v>1</v>
      </c>
      <c r="P3368" t="s">
        <v>8270</v>
      </c>
      <c r="Q3368" t="s">
        <v>8316</v>
      </c>
      <c r="R3368" t="s">
        <v>8317</v>
      </c>
      <c r="S3368" s="5">
        <f t="shared" si="210"/>
        <v>221</v>
      </c>
      <c r="T3368" s="4">
        <f t="shared" si="211"/>
        <v>61.388888888888886</v>
      </c>
    </row>
    <row r="3369" spans="1:20" ht="60" x14ac:dyDescent="0.25">
      <c r="A3369" s="3">
        <v>3367</v>
      </c>
      <c r="B3369" s="1" t="s">
        <v>3366</v>
      </c>
      <c r="C3369" s="1" t="s">
        <v>7476</v>
      </c>
      <c r="D3369">
        <v>750</v>
      </c>
      <c r="E3369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s="9">
        <f t="shared" si="208"/>
        <v>42217.933958333335</v>
      </c>
      <c r="L3369" s="9">
        <f t="shared" si="209"/>
        <v>42192.933958333335</v>
      </c>
      <c r="M3369" t="b">
        <v>0</v>
      </c>
      <c r="N3369">
        <v>30</v>
      </c>
      <c r="O3369" t="b">
        <v>1</v>
      </c>
      <c r="P3369" t="s">
        <v>8270</v>
      </c>
      <c r="Q3369" t="s">
        <v>8316</v>
      </c>
      <c r="R3369" t="s">
        <v>8317</v>
      </c>
      <c r="S3369" s="5">
        <f t="shared" si="210"/>
        <v>118.66666666666667</v>
      </c>
      <c r="T3369" s="4">
        <f t="shared" si="211"/>
        <v>29.666666666666668</v>
      </c>
    </row>
    <row r="3370" spans="1:20" ht="45" x14ac:dyDescent="0.25">
      <c r="A3370" s="3">
        <v>3368</v>
      </c>
      <c r="B3370" s="1" t="s">
        <v>3367</v>
      </c>
      <c r="C3370" s="1" t="s">
        <v>7477</v>
      </c>
      <c r="D3370">
        <v>1000</v>
      </c>
      <c r="E3370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s="9">
        <f t="shared" si="208"/>
        <v>42005.208333333328</v>
      </c>
      <c r="L3370" s="9">
        <f t="shared" si="209"/>
        <v>41969.199756944443</v>
      </c>
      <c r="M3370" t="b">
        <v>0</v>
      </c>
      <c r="N3370">
        <v>23</v>
      </c>
      <c r="O3370" t="b">
        <v>1</v>
      </c>
      <c r="P3370" t="s">
        <v>8270</v>
      </c>
      <c r="Q3370" t="s">
        <v>8316</v>
      </c>
      <c r="R3370" t="s">
        <v>8317</v>
      </c>
      <c r="S3370" s="5">
        <f t="shared" si="210"/>
        <v>104.60000000000001</v>
      </c>
      <c r="T3370" s="4">
        <f t="shared" si="211"/>
        <v>45.478260869565219</v>
      </c>
    </row>
    <row r="3371" spans="1:20" ht="45" x14ac:dyDescent="0.25">
      <c r="A3371" s="3">
        <v>3369</v>
      </c>
      <c r="B3371" s="1" t="s">
        <v>3368</v>
      </c>
      <c r="C3371" s="1" t="s">
        <v>7478</v>
      </c>
      <c r="D3371">
        <v>5000</v>
      </c>
      <c r="E3371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s="9">
        <f t="shared" si="208"/>
        <v>42750.041435185187</v>
      </c>
      <c r="L3371" s="9">
        <f t="shared" si="209"/>
        <v>42690.041435185187</v>
      </c>
      <c r="M3371" t="b">
        <v>0</v>
      </c>
      <c r="N3371">
        <v>54</v>
      </c>
      <c r="O3371" t="b">
        <v>1</v>
      </c>
      <c r="P3371" t="s">
        <v>8270</v>
      </c>
      <c r="Q3371" t="s">
        <v>8316</v>
      </c>
      <c r="R3371" t="s">
        <v>8317</v>
      </c>
      <c r="S3371" s="5">
        <f t="shared" si="210"/>
        <v>103.89999999999999</v>
      </c>
      <c r="T3371" s="4">
        <f t="shared" si="211"/>
        <v>96.203703703703709</v>
      </c>
    </row>
    <row r="3372" spans="1:20" ht="30" x14ac:dyDescent="0.25">
      <c r="A3372" s="3">
        <v>3370</v>
      </c>
      <c r="B3372" s="1" t="s">
        <v>3369</v>
      </c>
      <c r="C3372" s="1" t="s">
        <v>7479</v>
      </c>
      <c r="D3372">
        <v>1500</v>
      </c>
      <c r="E3372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s="9">
        <f t="shared" si="208"/>
        <v>42721.333333333328</v>
      </c>
      <c r="L3372" s="9">
        <f t="shared" si="209"/>
        <v>42690.334317129629</v>
      </c>
      <c r="M3372" t="b">
        <v>0</v>
      </c>
      <c r="N3372">
        <v>26</v>
      </c>
      <c r="O3372" t="b">
        <v>1</v>
      </c>
      <c r="P3372" t="s">
        <v>8270</v>
      </c>
      <c r="Q3372" t="s">
        <v>8316</v>
      </c>
      <c r="R3372" t="s">
        <v>8317</v>
      </c>
      <c r="S3372" s="5">
        <f t="shared" si="210"/>
        <v>117.73333333333333</v>
      </c>
      <c r="T3372" s="4">
        <f t="shared" si="211"/>
        <v>67.92307692307692</v>
      </c>
    </row>
    <row r="3373" spans="1:20" ht="45" x14ac:dyDescent="0.25">
      <c r="A3373" s="3">
        <v>3371</v>
      </c>
      <c r="B3373" s="1" t="s">
        <v>3370</v>
      </c>
      <c r="C3373" s="1" t="s">
        <v>7480</v>
      </c>
      <c r="D3373">
        <v>200</v>
      </c>
      <c r="E3373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s="9">
        <f t="shared" si="208"/>
        <v>42340.874594907407</v>
      </c>
      <c r="L3373" s="9">
        <f t="shared" si="209"/>
        <v>42312.874594907407</v>
      </c>
      <c r="M3373" t="b">
        <v>0</v>
      </c>
      <c r="N3373">
        <v>9</v>
      </c>
      <c r="O3373" t="b">
        <v>1</v>
      </c>
      <c r="P3373" t="s">
        <v>8270</v>
      </c>
      <c r="Q3373" t="s">
        <v>8316</v>
      </c>
      <c r="R3373" t="s">
        <v>8317</v>
      </c>
      <c r="S3373" s="5">
        <f t="shared" si="210"/>
        <v>138.5</v>
      </c>
      <c r="T3373" s="4">
        <f t="shared" si="211"/>
        <v>30.777777777777779</v>
      </c>
    </row>
    <row r="3374" spans="1:20" ht="45" x14ac:dyDescent="0.25">
      <c r="A3374" s="3">
        <v>3372</v>
      </c>
      <c r="B3374" s="1" t="s">
        <v>3371</v>
      </c>
      <c r="C3374" s="1" t="s">
        <v>7481</v>
      </c>
      <c r="D3374">
        <v>1000</v>
      </c>
      <c r="E337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s="9">
        <f t="shared" si="208"/>
        <v>41876.207638888889</v>
      </c>
      <c r="L3374" s="9">
        <f t="shared" si="209"/>
        <v>41855.548101851848</v>
      </c>
      <c r="M3374" t="b">
        <v>0</v>
      </c>
      <c r="N3374">
        <v>27</v>
      </c>
      <c r="O3374" t="b">
        <v>1</v>
      </c>
      <c r="P3374" t="s">
        <v>8270</v>
      </c>
      <c r="Q3374" t="s">
        <v>8316</v>
      </c>
      <c r="R3374" t="s">
        <v>8317</v>
      </c>
      <c r="S3374" s="5">
        <f t="shared" si="210"/>
        <v>103.49999999999999</v>
      </c>
      <c r="T3374" s="4">
        <f t="shared" si="211"/>
        <v>38.333333333333336</v>
      </c>
    </row>
    <row r="3375" spans="1:20" ht="60" x14ac:dyDescent="0.25">
      <c r="A3375" s="3">
        <v>3373</v>
      </c>
      <c r="B3375" s="1" t="s">
        <v>3372</v>
      </c>
      <c r="C3375" s="1" t="s">
        <v>7482</v>
      </c>
      <c r="D3375">
        <v>2000</v>
      </c>
      <c r="E337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s="9">
        <f t="shared" si="208"/>
        <v>42203.666666666672</v>
      </c>
      <c r="L3375" s="9">
        <f t="shared" si="209"/>
        <v>42179.854629629626</v>
      </c>
      <c r="M3375" t="b">
        <v>0</v>
      </c>
      <c r="N3375">
        <v>30</v>
      </c>
      <c r="O3375" t="b">
        <v>1</v>
      </c>
      <c r="P3375" t="s">
        <v>8270</v>
      </c>
      <c r="Q3375" t="s">
        <v>8316</v>
      </c>
      <c r="R3375" t="s">
        <v>8317</v>
      </c>
      <c r="S3375" s="5">
        <f t="shared" si="210"/>
        <v>100.25</v>
      </c>
      <c r="T3375" s="4">
        <f t="shared" si="211"/>
        <v>66.833333333333329</v>
      </c>
    </row>
    <row r="3376" spans="1:20" ht="45" x14ac:dyDescent="0.25">
      <c r="A3376" s="3">
        <v>3374</v>
      </c>
      <c r="B3376" s="1" t="s">
        <v>3373</v>
      </c>
      <c r="C3376" s="1" t="s">
        <v>7483</v>
      </c>
      <c r="D3376">
        <v>3500</v>
      </c>
      <c r="E337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s="9">
        <f t="shared" si="208"/>
        <v>42305.731666666667</v>
      </c>
      <c r="L3376" s="9">
        <f t="shared" si="209"/>
        <v>42275.731666666667</v>
      </c>
      <c r="M3376" t="b">
        <v>0</v>
      </c>
      <c r="N3376">
        <v>52</v>
      </c>
      <c r="O3376" t="b">
        <v>1</v>
      </c>
      <c r="P3376" t="s">
        <v>8270</v>
      </c>
      <c r="Q3376" t="s">
        <v>8316</v>
      </c>
      <c r="R3376" t="s">
        <v>8317</v>
      </c>
      <c r="S3376" s="5">
        <f t="shared" si="210"/>
        <v>106.57142857142856</v>
      </c>
      <c r="T3376" s="4">
        <f t="shared" si="211"/>
        <v>71.730769230769226</v>
      </c>
    </row>
    <row r="3377" spans="1:20" ht="45" x14ac:dyDescent="0.25">
      <c r="A3377" s="3">
        <v>3375</v>
      </c>
      <c r="B3377" s="1" t="s">
        <v>3374</v>
      </c>
      <c r="C3377" s="1" t="s">
        <v>7484</v>
      </c>
      <c r="D3377">
        <v>3000</v>
      </c>
      <c r="E337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s="9">
        <f t="shared" si="208"/>
        <v>41777.610798611109</v>
      </c>
      <c r="L3377" s="9">
        <f t="shared" si="209"/>
        <v>41765.610798611109</v>
      </c>
      <c r="M3377" t="b">
        <v>0</v>
      </c>
      <c r="N3377">
        <v>17</v>
      </c>
      <c r="O3377" t="b">
        <v>1</v>
      </c>
      <c r="P3377" t="s">
        <v>8270</v>
      </c>
      <c r="Q3377" t="s">
        <v>8316</v>
      </c>
      <c r="R3377" t="s">
        <v>8317</v>
      </c>
      <c r="S3377" s="5">
        <f t="shared" si="210"/>
        <v>100</v>
      </c>
      <c r="T3377" s="4">
        <f t="shared" si="211"/>
        <v>176.47058823529412</v>
      </c>
    </row>
    <row r="3378" spans="1:20" ht="60" x14ac:dyDescent="0.25">
      <c r="A3378" s="3">
        <v>3376</v>
      </c>
      <c r="B3378" s="1" t="s">
        <v>3375</v>
      </c>
      <c r="C3378" s="1" t="s">
        <v>7485</v>
      </c>
      <c r="D3378">
        <v>8000</v>
      </c>
      <c r="E337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s="9">
        <f t="shared" si="208"/>
        <v>42119.659652777773</v>
      </c>
      <c r="L3378" s="9">
        <f t="shared" si="209"/>
        <v>42059.701319444444</v>
      </c>
      <c r="M3378" t="b">
        <v>0</v>
      </c>
      <c r="N3378">
        <v>19</v>
      </c>
      <c r="O3378" t="b">
        <v>1</v>
      </c>
      <c r="P3378" t="s">
        <v>8270</v>
      </c>
      <c r="Q3378" t="s">
        <v>8316</v>
      </c>
      <c r="R3378" t="s">
        <v>8317</v>
      </c>
      <c r="S3378" s="5">
        <f t="shared" si="210"/>
        <v>100.01249999999999</v>
      </c>
      <c r="T3378" s="4">
        <f t="shared" si="211"/>
        <v>421.10526315789474</v>
      </c>
    </row>
    <row r="3379" spans="1:20" ht="60" x14ac:dyDescent="0.25">
      <c r="A3379" s="3">
        <v>3377</v>
      </c>
      <c r="B3379" s="1" t="s">
        <v>3376</v>
      </c>
      <c r="C3379" s="1" t="s">
        <v>7486</v>
      </c>
      <c r="D3379">
        <v>8000</v>
      </c>
      <c r="E3379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s="9">
        <f t="shared" si="208"/>
        <v>42083.705555555556</v>
      </c>
      <c r="L3379" s="9">
        <f t="shared" si="209"/>
        <v>42053.732627314821</v>
      </c>
      <c r="M3379" t="b">
        <v>0</v>
      </c>
      <c r="N3379">
        <v>77</v>
      </c>
      <c r="O3379" t="b">
        <v>1</v>
      </c>
      <c r="P3379" t="s">
        <v>8270</v>
      </c>
      <c r="Q3379" t="s">
        <v>8316</v>
      </c>
      <c r="R3379" t="s">
        <v>8317</v>
      </c>
      <c r="S3379" s="5">
        <f t="shared" si="210"/>
        <v>101.05</v>
      </c>
      <c r="T3379" s="4">
        <f t="shared" si="211"/>
        <v>104.98701298701299</v>
      </c>
    </row>
    <row r="3380" spans="1:20" ht="60" x14ac:dyDescent="0.25">
      <c r="A3380" s="3">
        <v>3378</v>
      </c>
      <c r="B3380" s="1" t="s">
        <v>3377</v>
      </c>
      <c r="C3380" s="1" t="s">
        <v>7487</v>
      </c>
      <c r="D3380">
        <v>550</v>
      </c>
      <c r="E3380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s="9">
        <f t="shared" si="208"/>
        <v>41882.547222222223</v>
      </c>
      <c r="L3380" s="9">
        <f t="shared" si="209"/>
        <v>41858.355393518519</v>
      </c>
      <c r="M3380" t="b">
        <v>0</v>
      </c>
      <c r="N3380">
        <v>21</v>
      </c>
      <c r="O3380" t="b">
        <v>1</v>
      </c>
      <c r="P3380" t="s">
        <v>8270</v>
      </c>
      <c r="Q3380" t="s">
        <v>8316</v>
      </c>
      <c r="R3380" t="s">
        <v>8317</v>
      </c>
      <c r="S3380" s="5">
        <f t="shared" si="210"/>
        <v>107.63636363636364</v>
      </c>
      <c r="T3380" s="4">
        <f t="shared" si="211"/>
        <v>28.19047619047619</v>
      </c>
    </row>
    <row r="3381" spans="1:20" ht="60" x14ac:dyDescent="0.25">
      <c r="A3381" s="3">
        <v>3379</v>
      </c>
      <c r="B3381" s="1" t="s">
        <v>3378</v>
      </c>
      <c r="C3381" s="1" t="s">
        <v>7488</v>
      </c>
      <c r="D3381">
        <v>2000</v>
      </c>
      <c r="E3381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s="9">
        <f t="shared" si="208"/>
        <v>42242.958333333328</v>
      </c>
      <c r="L3381" s="9">
        <f t="shared" si="209"/>
        <v>42225.513888888891</v>
      </c>
      <c r="M3381" t="b">
        <v>0</v>
      </c>
      <c r="N3381">
        <v>38</v>
      </c>
      <c r="O3381" t="b">
        <v>1</v>
      </c>
      <c r="P3381" t="s">
        <v>8270</v>
      </c>
      <c r="Q3381" t="s">
        <v>8316</v>
      </c>
      <c r="R3381" t="s">
        <v>8317</v>
      </c>
      <c r="S3381" s="5">
        <f t="shared" si="210"/>
        <v>103.64999999999999</v>
      </c>
      <c r="T3381" s="4">
        <f t="shared" si="211"/>
        <v>54.55263157894737</v>
      </c>
    </row>
    <row r="3382" spans="1:20" ht="60" x14ac:dyDescent="0.25">
      <c r="A3382" s="3">
        <v>3380</v>
      </c>
      <c r="B3382" s="1" t="s">
        <v>3379</v>
      </c>
      <c r="C3382" s="1" t="s">
        <v>7489</v>
      </c>
      <c r="D3382">
        <v>3000</v>
      </c>
      <c r="E3382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s="9">
        <f t="shared" si="208"/>
        <v>41972.995115740734</v>
      </c>
      <c r="L3382" s="9">
        <f t="shared" si="209"/>
        <v>41937.95344907407</v>
      </c>
      <c r="M3382" t="b">
        <v>0</v>
      </c>
      <c r="N3382">
        <v>28</v>
      </c>
      <c r="O3382" t="b">
        <v>1</v>
      </c>
      <c r="P3382" t="s">
        <v>8270</v>
      </c>
      <c r="Q3382" t="s">
        <v>8316</v>
      </c>
      <c r="R3382" t="s">
        <v>8317</v>
      </c>
      <c r="S3382" s="5">
        <f t="shared" si="210"/>
        <v>104.43333333333334</v>
      </c>
      <c r="T3382" s="4">
        <f t="shared" si="211"/>
        <v>111.89285714285714</v>
      </c>
    </row>
    <row r="3383" spans="1:20" ht="60" x14ac:dyDescent="0.25">
      <c r="A3383" s="3">
        <v>3381</v>
      </c>
      <c r="B3383" s="1" t="s">
        <v>3380</v>
      </c>
      <c r="C3383" s="1" t="s">
        <v>7490</v>
      </c>
      <c r="D3383">
        <v>4000</v>
      </c>
      <c r="E3383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s="9">
        <f t="shared" si="208"/>
        <v>42074.143321759257</v>
      </c>
      <c r="L3383" s="9">
        <f t="shared" si="209"/>
        <v>42044.184988425928</v>
      </c>
      <c r="M3383" t="b">
        <v>0</v>
      </c>
      <c r="N3383">
        <v>48</v>
      </c>
      <c r="O3383" t="b">
        <v>1</v>
      </c>
      <c r="P3383" t="s">
        <v>8270</v>
      </c>
      <c r="Q3383" t="s">
        <v>8316</v>
      </c>
      <c r="R3383" t="s">
        <v>8317</v>
      </c>
      <c r="S3383" s="5">
        <f t="shared" si="210"/>
        <v>102.25</v>
      </c>
      <c r="T3383" s="4">
        <f t="shared" si="211"/>
        <v>85.208333333333329</v>
      </c>
    </row>
    <row r="3384" spans="1:20" ht="60" x14ac:dyDescent="0.25">
      <c r="A3384" s="3">
        <v>3382</v>
      </c>
      <c r="B3384" s="1" t="s">
        <v>3381</v>
      </c>
      <c r="C3384" s="1" t="s">
        <v>7491</v>
      </c>
      <c r="D3384">
        <v>3500</v>
      </c>
      <c r="E338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s="9">
        <f t="shared" si="208"/>
        <v>42583.957638888889</v>
      </c>
      <c r="L3384" s="9">
        <f t="shared" si="209"/>
        <v>42559.431203703702</v>
      </c>
      <c r="M3384" t="b">
        <v>0</v>
      </c>
      <c r="N3384">
        <v>46</v>
      </c>
      <c r="O3384" t="b">
        <v>1</v>
      </c>
      <c r="P3384" t="s">
        <v>8270</v>
      </c>
      <c r="Q3384" t="s">
        <v>8316</v>
      </c>
      <c r="R3384" t="s">
        <v>8317</v>
      </c>
      <c r="S3384" s="5">
        <f t="shared" si="210"/>
        <v>100.74285714285713</v>
      </c>
      <c r="T3384" s="4">
        <f t="shared" si="211"/>
        <v>76.652173913043484</v>
      </c>
    </row>
    <row r="3385" spans="1:20" ht="60" x14ac:dyDescent="0.25">
      <c r="A3385" s="3">
        <v>3383</v>
      </c>
      <c r="B3385" s="1" t="s">
        <v>3382</v>
      </c>
      <c r="C3385" s="1" t="s">
        <v>7492</v>
      </c>
      <c r="D3385">
        <v>1750</v>
      </c>
      <c r="E338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s="9">
        <f t="shared" si="208"/>
        <v>42544.782638888893</v>
      </c>
      <c r="L3385" s="9">
        <f t="shared" si="209"/>
        <v>42524.782638888893</v>
      </c>
      <c r="M3385" t="b">
        <v>0</v>
      </c>
      <c r="N3385">
        <v>30</v>
      </c>
      <c r="O3385" t="b">
        <v>1</v>
      </c>
      <c r="P3385" t="s">
        <v>8270</v>
      </c>
      <c r="Q3385" t="s">
        <v>8316</v>
      </c>
      <c r="R3385" t="s">
        <v>8317</v>
      </c>
      <c r="S3385" s="5">
        <f t="shared" si="210"/>
        <v>111.71428571428572</v>
      </c>
      <c r="T3385" s="4">
        <f t="shared" si="211"/>
        <v>65.166666666666671</v>
      </c>
    </row>
    <row r="3386" spans="1:20" ht="60" x14ac:dyDescent="0.25">
      <c r="A3386" s="3">
        <v>3384</v>
      </c>
      <c r="B3386" s="1" t="s">
        <v>3383</v>
      </c>
      <c r="C3386" s="1" t="s">
        <v>7493</v>
      </c>
      <c r="D3386">
        <v>6000</v>
      </c>
      <c r="E338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s="9">
        <f t="shared" si="208"/>
        <v>42329.125</v>
      </c>
      <c r="L3386" s="9">
        <f t="shared" si="209"/>
        <v>42292.087592592594</v>
      </c>
      <c r="M3386" t="b">
        <v>0</v>
      </c>
      <c r="N3386">
        <v>64</v>
      </c>
      <c r="O3386" t="b">
        <v>1</v>
      </c>
      <c r="P3386" t="s">
        <v>8270</v>
      </c>
      <c r="Q3386" t="s">
        <v>8316</v>
      </c>
      <c r="R3386" t="s">
        <v>8317</v>
      </c>
      <c r="S3386" s="5">
        <f t="shared" si="210"/>
        <v>100.01100000000001</v>
      </c>
      <c r="T3386" s="4">
        <f t="shared" si="211"/>
        <v>93.760312499999998</v>
      </c>
    </row>
    <row r="3387" spans="1:20" ht="60" x14ac:dyDescent="0.25">
      <c r="A3387" s="3">
        <v>3385</v>
      </c>
      <c r="B3387" s="1" t="s">
        <v>3384</v>
      </c>
      <c r="C3387" s="1" t="s">
        <v>7494</v>
      </c>
      <c r="D3387">
        <v>2000</v>
      </c>
      <c r="E338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s="9">
        <f t="shared" si="208"/>
        <v>41983.8675</v>
      </c>
      <c r="L3387" s="9">
        <f t="shared" si="209"/>
        <v>41953.8675</v>
      </c>
      <c r="M3387" t="b">
        <v>0</v>
      </c>
      <c r="N3387">
        <v>15</v>
      </c>
      <c r="O3387" t="b">
        <v>1</v>
      </c>
      <c r="P3387" t="s">
        <v>8270</v>
      </c>
      <c r="Q3387" t="s">
        <v>8316</v>
      </c>
      <c r="R3387" t="s">
        <v>8317</v>
      </c>
      <c r="S3387" s="5">
        <f t="shared" si="210"/>
        <v>100</v>
      </c>
      <c r="T3387" s="4">
        <f t="shared" si="211"/>
        <v>133.33333333333334</v>
      </c>
    </row>
    <row r="3388" spans="1:20" ht="60" x14ac:dyDescent="0.25">
      <c r="A3388" s="3">
        <v>3386</v>
      </c>
      <c r="B3388" s="1" t="s">
        <v>3385</v>
      </c>
      <c r="C3388" s="1" t="s">
        <v>7495</v>
      </c>
      <c r="D3388">
        <v>2000</v>
      </c>
      <c r="E338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s="9">
        <f t="shared" si="208"/>
        <v>41976.644745370373</v>
      </c>
      <c r="L3388" s="9">
        <f t="shared" si="209"/>
        <v>41946.644745370373</v>
      </c>
      <c r="M3388" t="b">
        <v>0</v>
      </c>
      <c r="N3388">
        <v>41</v>
      </c>
      <c r="O3388" t="b">
        <v>1</v>
      </c>
      <c r="P3388" t="s">
        <v>8270</v>
      </c>
      <c r="Q3388" t="s">
        <v>8316</v>
      </c>
      <c r="R3388" t="s">
        <v>8317</v>
      </c>
      <c r="S3388" s="5">
        <f t="shared" si="210"/>
        <v>105</v>
      </c>
      <c r="T3388" s="4">
        <f t="shared" si="211"/>
        <v>51.219512195121951</v>
      </c>
    </row>
    <row r="3389" spans="1:20" ht="60" x14ac:dyDescent="0.25">
      <c r="A3389" s="3">
        <v>3387</v>
      </c>
      <c r="B3389" s="1" t="s">
        <v>3386</v>
      </c>
      <c r="C3389" s="1" t="s">
        <v>7496</v>
      </c>
      <c r="D3389">
        <v>3000</v>
      </c>
      <c r="E3389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s="9">
        <f t="shared" si="208"/>
        <v>41987.762592592597</v>
      </c>
      <c r="L3389" s="9">
        <f t="shared" si="209"/>
        <v>41947.762592592589</v>
      </c>
      <c r="M3389" t="b">
        <v>0</v>
      </c>
      <c r="N3389">
        <v>35</v>
      </c>
      <c r="O3389" t="b">
        <v>1</v>
      </c>
      <c r="P3389" t="s">
        <v>8270</v>
      </c>
      <c r="Q3389" t="s">
        <v>8316</v>
      </c>
      <c r="R3389" t="s">
        <v>8317</v>
      </c>
      <c r="S3389" s="5">
        <f t="shared" si="210"/>
        <v>116.86666666666667</v>
      </c>
      <c r="T3389" s="4">
        <f t="shared" si="211"/>
        <v>100.17142857142858</v>
      </c>
    </row>
    <row r="3390" spans="1:20" ht="60" x14ac:dyDescent="0.25">
      <c r="A3390" s="3">
        <v>3388</v>
      </c>
      <c r="B3390" s="1" t="s">
        <v>3387</v>
      </c>
      <c r="C3390" s="1" t="s">
        <v>7497</v>
      </c>
      <c r="D3390">
        <v>1500</v>
      </c>
      <c r="E3390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s="9">
        <f t="shared" si="208"/>
        <v>42173.461122685185</v>
      </c>
      <c r="L3390" s="9">
        <f t="shared" si="209"/>
        <v>42143.461122685185</v>
      </c>
      <c r="M3390" t="b">
        <v>0</v>
      </c>
      <c r="N3390">
        <v>45</v>
      </c>
      <c r="O3390" t="b">
        <v>1</v>
      </c>
      <c r="P3390" t="s">
        <v>8270</v>
      </c>
      <c r="Q3390" t="s">
        <v>8316</v>
      </c>
      <c r="R3390" t="s">
        <v>8317</v>
      </c>
      <c r="S3390" s="5">
        <f t="shared" si="210"/>
        <v>103.8</v>
      </c>
      <c r="T3390" s="4">
        <f t="shared" si="211"/>
        <v>34.6</v>
      </c>
    </row>
    <row r="3391" spans="1:20" ht="45" x14ac:dyDescent="0.25">
      <c r="A3391" s="3">
        <v>3389</v>
      </c>
      <c r="B3391" s="1" t="s">
        <v>3388</v>
      </c>
      <c r="C3391" s="1" t="s">
        <v>7498</v>
      </c>
      <c r="D3391">
        <v>10000</v>
      </c>
      <c r="E3391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s="9">
        <f t="shared" si="208"/>
        <v>42524.563449074078</v>
      </c>
      <c r="L3391" s="9">
        <f t="shared" si="209"/>
        <v>42494.563449074078</v>
      </c>
      <c r="M3391" t="b">
        <v>0</v>
      </c>
      <c r="N3391">
        <v>62</v>
      </c>
      <c r="O3391" t="b">
        <v>1</v>
      </c>
      <c r="P3391" t="s">
        <v>8270</v>
      </c>
      <c r="Q3391" t="s">
        <v>8316</v>
      </c>
      <c r="R3391" t="s">
        <v>8317</v>
      </c>
      <c r="S3391" s="5">
        <f t="shared" si="210"/>
        <v>114.5</v>
      </c>
      <c r="T3391" s="4">
        <f t="shared" si="211"/>
        <v>184.67741935483872</v>
      </c>
    </row>
    <row r="3392" spans="1:20" ht="60" x14ac:dyDescent="0.25">
      <c r="A3392" s="3">
        <v>3390</v>
      </c>
      <c r="B3392" s="1" t="s">
        <v>3389</v>
      </c>
      <c r="C3392" s="1" t="s">
        <v>7499</v>
      </c>
      <c r="D3392">
        <v>1500</v>
      </c>
      <c r="E3392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s="9">
        <f t="shared" si="208"/>
        <v>41830.774826388886</v>
      </c>
      <c r="L3392" s="9">
        <f t="shared" si="209"/>
        <v>41815.774826388886</v>
      </c>
      <c r="M3392" t="b">
        <v>0</v>
      </c>
      <c r="N3392">
        <v>22</v>
      </c>
      <c r="O3392" t="b">
        <v>1</v>
      </c>
      <c r="P3392" t="s">
        <v>8270</v>
      </c>
      <c r="Q3392" t="s">
        <v>8316</v>
      </c>
      <c r="R3392" t="s">
        <v>8317</v>
      </c>
      <c r="S3392" s="5">
        <f t="shared" si="210"/>
        <v>102.4</v>
      </c>
      <c r="T3392" s="4">
        <f t="shared" si="211"/>
        <v>69.818181818181813</v>
      </c>
    </row>
    <row r="3393" spans="1:20" ht="60" x14ac:dyDescent="0.25">
      <c r="A3393" s="3">
        <v>3391</v>
      </c>
      <c r="B3393" s="1" t="s">
        <v>3390</v>
      </c>
      <c r="C3393" s="1" t="s">
        <v>7500</v>
      </c>
      <c r="D3393">
        <v>500</v>
      </c>
      <c r="E3393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s="9">
        <f t="shared" si="208"/>
        <v>41859.936111111114</v>
      </c>
      <c r="L3393" s="9">
        <f t="shared" si="209"/>
        <v>41830.545694444445</v>
      </c>
      <c r="M3393" t="b">
        <v>0</v>
      </c>
      <c r="N3393">
        <v>18</v>
      </c>
      <c r="O3393" t="b">
        <v>1</v>
      </c>
      <c r="P3393" t="s">
        <v>8270</v>
      </c>
      <c r="Q3393" t="s">
        <v>8316</v>
      </c>
      <c r="R3393" t="s">
        <v>8317</v>
      </c>
      <c r="S3393" s="5">
        <f t="shared" si="210"/>
        <v>223</v>
      </c>
      <c r="T3393" s="4">
        <f t="shared" si="211"/>
        <v>61.944444444444443</v>
      </c>
    </row>
    <row r="3394" spans="1:20" ht="60" x14ac:dyDescent="0.25">
      <c r="A3394" s="3">
        <v>3392</v>
      </c>
      <c r="B3394" s="1" t="s">
        <v>3391</v>
      </c>
      <c r="C3394" s="1" t="s">
        <v>7501</v>
      </c>
      <c r="D3394">
        <v>500</v>
      </c>
      <c r="E339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s="9">
        <f t="shared" si="208"/>
        <v>42496.845543981486</v>
      </c>
      <c r="L3394" s="9">
        <f t="shared" si="209"/>
        <v>42446.845543981486</v>
      </c>
      <c r="M3394" t="b">
        <v>0</v>
      </c>
      <c r="N3394">
        <v>12</v>
      </c>
      <c r="O3394" t="b">
        <v>1</v>
      </c>
      <c r="P3394" t="s">
        <v>8270</v>
      </c>
      <c r="Q3394" t="s">
        <v>8316</v>
      </c>
      <c r="R3394" t="s">
        <v>8317</v>
      </c>
      <c r="S3394" s="5">
        <f t="shared" si="210"/>
        <v>100</v>
      </c>
      <c r="T3394" s="4">
        <f t="shared" si="211"/>
        <v>41.666666666666664</v>
      </c>
    </row>
    <row r="3395" spans="1:20" ht="45" x14ac:dyDescent="0.25">
      <c r="A3395" s="3">
        <v>3393</v>
      </c>
      <c r="B3395" s="1" t="s">
        <v>3392</v>
      </c>
      <c r="C3395" s="1" t="s">
        <v>7502</v>
      </c>
      <c r="D3395">
        <v>1500</v>
      </c>
      <c r="E339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s="9">
        <f t="shared" ref="K3395:K3458" si="212">(((I3395/60)/60)/24)+DATE(1970,1,1)</f>
        <v>41949.031944444447</v>
      </c>
      <c r="L3395" s="9">
        <f t="shared" ref="L3395:L3458" si="213">(((J3395/60)/60)/24)+DATE(1970,1,1)</f>
        <v>41923.921643518523</v>
      </c>
      <c r="M3395" t="b">
        <v>0</v>
      </c>
      <c r="N3395">
        <v>44</v>
      </c>
      <c r="O3395" t="b">
        <v>1</v>
      </c>
      <c r="P3395" t="s">
        <v>8270</v>
      </c>
      <c r="Q3395" t="s">
        <v>8316</v>
      </c>
      <c r="R3395" t="s">
        <v>8317</v>
      </c>
      <c r="S3395" s="5">
        <f t="shared" ref="S3395:S3458" si="214">+(E3395/D3395)*100</f>
        <v>105.80000000000001</v>
      </c>
      <c r="T3395" s="4">
        <f t="shared" ref="T3395:T3458" si="215">+E3395/N3395</f>
        <v>36.06818181818182</v>
      </c>
    </row>
    <row r="3396" spans="1:20" ht="60" x14ac:dyDescent="0.25">
      <c r="A3396" s="3">
        <v>3394</v>
      </c>
      <c r="B3396" s="1" t="s">
        <v>3393</v>
      </c>
      <c r="C3396" s="1" t="s">
        <v>7503</v>
      </c>
      <c r="D3396">
        <v>550</v>
      </c>
      <c r="E339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s="9">
        <f t="shared" si="212"/>
        <v>41847.59542824074</v>
      </c>
      <c r="L3396" s="9">
        <f t="shared" si="213"/>
        <v>41817.59542824074</v>
      </c>
      <c r="M3396" t="b">
        <v>0</v>
      </c>
      <c r="N3396">
        <v>27</v>
      </c>
      <c r="O3396" t="b">
        <v>1</v>
      </c>
      <c r="P3396" t="s">
        <v>8270</v>
      </c>
      <c r="Q3396" t="s">
        <v>8316</v>
      </c>
      <c r="R3396" t="s">
        <v>8317</v>
      </c>
      <c r="S3396" s="5">
        <f t="shared" si="214"/>
        <v>142.36363636363635</v>
      </c>
      <c r="T3396" s="4">
        <f t="shared" si="215"/>
        <v>29</v>
      </c>
    </row>
    <row r="3397" spans="1:20" ht="30" x14ac:dyDescent="0.25">
      <c r="A3397" s="3">
        <v>3395</v>
      </c>
      <c r="B3397" s="1" t="s">
        <v>3394</v>
      </c>
      <c r="C3397" s="1" t="s">
        <v>7504</v>
      </c>
      <c r="D3397">
        <v>500</v>
      </c>
      <c r="E339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s="9">
        <f t="shared" si="212"/>
        <v>42154.756944444445</v>
      </c>
      <c r="L3397" s="9">
        <f t="shared" si="213"/>
        <v>42140.712314814817</v>
      </c>
      <c r="M3397" t="b">
        <v>0</v>
      </c>
      <c r="N3397">
        <v>38</v>
      </c>
      <c r="O3397" t="b">
        <v>1</v>
      </c>
      <c r="P3397" t="s">
        <v>8270</v>
      </c>
      <c r="Q3397" t="s">
        <v>8316</v>
      </c>
      <c r="R3397" t="s">
        <v>8317</v>
      </c>
      <c r="S3397" s="5">
        <f t="shared" si="214"/>
        <v>184</v>
      </c>
      <c r="T3397" s="4">
        <f t="shared" si="215"/>
        <v>24.210526315789473</v>
      </c>
    </row>
    <row r="3398" spans="1:20" ht="45" x14ac:dyDescent="0.25">
      <c r="A3398" s="3">
        <v>3396</v>
      </c>
      <c r="B3398" s="1" t="s">
        <v>3395</v>
      </c>
      <c r="C3398" s="1" t="s">
        <v>7505</v>
      </c>
      <c r="D3398">
        <v>1500</v>
      </c>
      <c r="E339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s="9">
        <f t="shared" si="212"/>
        <v>41791.165972222225</v>
      </c>
      <c r="L3398" s="9">
        <f t="shared" si="213"/>
        <v>41764.44663194444</v>
      </c>
      <c r="M3398" t="b">
        <v>0</v>
      </c>
      <c r="N3398">
        <v>28</v>
      </c>
      <c r="O3398" t="b">
        <v>1</v>
      </c>
      <c r="P3398" t="s">
        <v>8270</v>
      </c>
      <c r="Q3398" t="s">
        <v>8316</v>
      </c>
      <c r="R3398" t="s">
        <v>8317</v>
      </c>
      <c r="S3398" s="5">
        <f t="shared" si="214"/>
        <v>104.33333333333333</v>
      </c>
      <c r="T3398" s="4">
        <f t="shared" si="215"/>
        <v>55.892857142857146</v>
      </c>
    </row>
    <row r="3399" spans="1:20" ht="30" x14ac:dyDescent="0.25">
      <c r="A3399" s="3">
        <v>3397</v>
      </c>
      <c r="B3399" s="1" t="s">
        <v>3396</v>
      </c>
      <c r="C3399" s="1" t="s">
        <v>7506</v>
      </c>
      <c r="D3399">
        <v>250</v>
      </c>
      <c r="E3399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s="9">
        <f t="shared" si="212"/>
        <v>42418.916666666672</v>
      </c>
      <c r="L3399" s="9">
        <f t="shared" si="213"/>
        <v>42378.478344907402</v>
      </c>
      <c r="M3399" t="b">
        <v>0</v>
      </c>
      <c r="N3399">
        <v>24</v>
      </c>
      <c r="O3399" t="b">
        <v>1</v>
      </c>
      <c r="P3399" t="s">
        <v>8270</v>
      </c>
      <c r="Q3399" t="s">
        <v>8316</v>
      </c>
      <c r="R3399" t="s">
        <v>8317</v>
      </c>
      <c r="S3399" s="5">
        <f t="shared" si="214"/>
        <v>112.00000000000001</v>
      </c>
      <c r="T3399" s="4">
        <f t="shared" si="215"/>
        <v>11.666666666666666</v>
      </c>
    </row>
    <row r="3400" spans="1:20" ht="60" x14ac:dyDescent="0.25">
      <c r="A3400" s="3">
        <v>3398</v>
      </c>
      <c r="B3400" s="1" t="s">
        <v>3397</v>
      </c>
      <c r="C3400" s="1" t="s">
        <v>7507</v>
      </c>
      <c r="D3400">
        <v>4000</v>
      </c>
      <c r="E3400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s="9">
        <f t="shared" si="212"/>
        <v>41964.708333333328</v>
      </c>
      <c r="L3400" s="9">
        <f t="shared" si="213"/>
        <v>41941.75203703704</v>
      </c>
      <c r="M3400" t="b">
        <v>0</v>
      </c>
      <c r="N3400">
        <v>65</v>
      </c>
      <c r="O3400" t="b">
        <v>1</v>
      </c>
      <c r="P3400" t="s">
        <v>8270</v>
      </c>
      <c r="Q3400" t="s">
        <v>8316</v>
      </c>
      <c r="R3400" t="s">
        <v>8317</v>
      </c>
      <c r="S3400" s="5">
        <f t="shared" si="214"/>
        <v>111.07499999999999</v>
      </c>
      <c r="T3400" s="4">
        <f t="shared" si="215"/>
        <v>68.353846153846149</v>
      </c>
    </row>
    <row r="3401" spans="1:20" ht="45" x14ac:dyDescent="0.25">
      <c r="A3401" s="3">
        <v>3399</v>
      </c>
      <c r="B3401" s="1" t="s">
        <v>3398</v>
      </c>
      <c r="C3401" s="1" t="s">
        <v>7508</v>
      </c>
      <c r="D3401">
        <v>1200</v>
      </c>
      <c r="E3401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s="9">
        <f t="shared" si="212"/>
        <v>42056.920428240745</v>
      </c>
      <c r="L3401" s="9">
        <f t="shared" si="213"/>
        <v>42026.920428240745</v>
      </c>
      <c r="M3401" t="b">
        <v>0</v>
      </c>
      <c r="N3401">
        <v>46</v>
      </c>
      <c r="O3401" t="b">
        <v>1</v>
      </c>
      <c r="P3401" t="s">
        <v>8270</v>
      </c>
      <c r="Q3401" t="s">
        <v>8316</v>
      </c>
      <c r="R3401" t="s">
        <v>8317</v>
      </c>
      <c r="S3401" s="5">
        <f t="shared" si="214"/>
        <v>103.75000000000001</v>
      </c>
      <c r="T3401" s="4">
        <f t="shared" si="215"/>
        <v>27.065217391304348</v>
      </c>
    </row>
    <row r="3402" spans="1:20" ht="60" x14ac:dyDescent="0.25">
      <c r="A3402" s="3">
        <v>3400</v>
      </c>
      <c r="B3402" s="1" t="s">
        <v>3399</v>
      </c>
      <c r="C3402" s="1" t="s">
        <v>7509</v>
      </c>
      <c r="D3402">
        <v>10000</v>
      </c>
      <c r="E3402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s="9">
        <f t="shared" si="212"/>
        <v>41879.953865740739</v>
      </c>
      <c r="L3402" s="9">
        <f t="shared" si="213"/>
        <v>41834.953865740739</v>
      </c>
      <c r="M3402" t="b">
        <v>0</v>
      </c>
      <c r="N3402">
        <v>85</v>
      </c>
      <c r="O3402" t="b">
        <v>1</v>
      </c>
      <c r="P3402" t="s">
        <v>8270</v>
      </c>
      <c r="Q3402" t="s">
        <v>8316</v>
      </c>
      <c r="R3402" t="s">
        <v>8317</v>
      </c>
      <c r="S3402" s="5">
        <f t="shared" si="214"/>
        <v>100.41</v>
      </c>
      <c r="T3402" s="4">
        <f t="shared" si="215"/>
        <v>118.12941176470588</v>
      </c>
    </row>
    <row r="3403" spans="1:20" ht="60" x14ac:dyDescent="0.25">
      <c r="A3403" s="3">
        <v>3401</v>
      </c>
      <c r="B3403" s="1" t="s">
        <v>3400</v>
      </c>
      <c r="C3403" s="1" t="s">
        <v>7510</v>
      </c>
      <c r="D3403">
        <v>2900</v>
      </c>
      <c r="E3403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s="9">
        <f t="shared" si="212"/>
        <v>42223.723912037036</v>
      </c>
      <c r="L3403" s="9">
        <f t="shared" si="213"/>
        <v>42193.723912037036</v>
      </c>
      <c r="M3403" t="b">
        <v>0</v>
      </c>
      <c r="N3403">
        <v>66</v>
      </c>
      <c r="O3403" t="b">
        <v>1</v>
      </c>
      <c r="P3403" t="s">
        <v>8270</v>
      </c>
      <c r="Q3403" t="s">
        <v>8316</v>
      </c>
      <c r="R3403" t="s">
        <v>8317</v>
      </c>
      <c r="S3403" s="5">
        <f t="shared" si="214"/>
        <v>101.86206896551724</v>
      </c>
      <c r="T3403" s="4">
        <f t="shared" si="215"/>
        <v>44.757575757575758</v>
      </c>
    </row>
    <row r="3404" spans="1:20" ht="45" x14ac:dyDescent="0.25">
      <c r="A3404" s="3">
        <v>3402</v>
      </c>
      <c r="B3404" s="1" t="s">
        <v>3401</v>
      </c>
      <c r="C3404" s="1" t="s">
        <v>7511</v>
      </c>
      <c r="D3404">
        <v>15000</v>
      </c>
      <c r="E340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s="9">
        <f t="shared" si="212"/>
        <v>42320.104861111111</v>
      </c>
      <c r="L3404" s="9">
        <f t="shared" si="213"/>
        <v>42290.61855324074</v>
      </c>
      <c r="M3404" t="b">
        <v>0</v>
      </c>
      <c r="N3404">
        <v>165</v>
      </c>
      <c r="O3404" t="b">
        <v>1</v>
      </c>
      <c r="P3404" t="s">
        <v>8270</v>
      </c>
      <c r="Q3404" t="s">
        <v>8316</v>
      </c>
      <c r="R3404" t="s">
        <v>8317</v>
      </c>
      <c r="S3404" s="5">
        <f t="shared" si="214"/>
        <v>109.76666666666665</v>
      </c>
      <c r="T3404" s="4">
        <f t="shared" si="215"/>
        <v>99.787878787878782</v>
      </c>
    </row>
    <row r="3405" spans="1:20" ht="45" x14ac:dyDescent="0.25">
      <c r="A3405" s="3">
        <v>3403</v>
      </c>
      <c r="B3405" s="1" t="s">
        <v>3402</v>
      </c>
      <c r="C3405" s="1" t="s">
        <v>7512</v>
      </c>
      <c r="D3405">
        <v>2000</v>
      </c>
      <c r="E340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s="9">
        <f t="shared" si="212"/>
        <v>42180.462083333332</v>
      </c>
      <c r="L3405" s="9">
        <f t="shared" si="213"/>
        <v>42150.462083333332</v>
      </c>
      <c r="M3405" t="b">
        <v>0</v>
      </c>
      <c r="N3405">
        <v>17</v>
      </c>
      <c r="O3405" t="b">
        <v>1</v>
      </c>
      <c r="P3405" t="s">
        <v>8270</v>
      </c>
      <c r="Q3405" t="s">
        <v>8316</v>
      </c>
      <c r="R3405" t="s">
        <v>8317</v>
      </c>
      <c r="S3405" s="5">
        <f t="shared" si="214"/>
        <v>100</v>
      </c>
      <c r="T3405" s="4">
        <f t="shared" si="215"/>
        <v>117.64705882352941</v>
      </c>
    </row>
    <row r="3406" spans="1:20" ht="60" x14ac:dyDescent="0.25">
      <c r="A3406" s="3">
        <v>3404</v>
      </c>
      <c r="B3406" s="1" t="s">
        <v>3403</v>
      </c>
      <c r="C3406" s="1" t="s">
        <v>7513</v>
      </c>
      <c r="D3406">
        <v>500</v>
      </c>
      <c r="E340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s="9">
        <f t="shared" si="212"/>
        <v>42172.503495370373</v>
      </c>
      <c r="L3406" s="9">
        <f t="shared" si="213"/>
        <v>42152.503495370373</v>
      </c>
      <c r="M3406" t="b">
        <v>0</v>
      </c>
      <c r="N3406">
        <v>3</v>
      </c>
      <c r="O3406" t="b">
        <v>1</v>
      </c>
      <c r="P3406" t="s">
        <v>8270</v>
      </c>
      <c r="Q3406" t="s">
        <v>8316</v>
      </c>
      <c r="R3406" t="s">
        <v>8317</v>
      </c>
      <c r="S3406" s="5">
        <f t="shared" si="214"/>
        <v>122</v>
      </c>
      <c r="T3406" s="4">
        <f t="shared" si="215"/>
        <v>203.33333333333334</v>
      </c>
    </row>
    <row r="3407" spans="1:20" ht="45" x14ac:dyDescent="0.25">
      <c r="A3407" s="3">
        <v>3405</v>
      </c>
      <c r="B3407" s="1" t="s">
        <v>3404</v>
      </c>
      <c r="C3407" s="1" t="s">
        <v>7514</v>
      </c>
      <c r="D3407">
        <v>350</v>
      </c>
      <c r="E340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s="9">
        <f t="shared" si="212"/>
        <v>42430.999305555553</v>
      </c>
      <c r="L3407" s="9">
        <f t="shared" si="213"/>
        <v>42410.017199074078</v>
      </c>
      <c r="M3407" t="b">
        <v>0</v>
      </c>
      <c r="N3407">
        <v>17</v>
      </c>
      <c r="O3407" t="b">
        <v>1</v>
      </c>
      <c r="P3407" t="s">
        <v>8270</v>
      </c>
      <c r="Q3407" t="s">
        <v>8316</v>
      </c>
      <c r="R3407" t="s">
        <v>8317</v>
      </c>
      <c r="S3407" s="5">
        <f t="shared" si="214"/>
        <v>137.57142857142856</v>
      </c>
      <c r="T3407" s="4">
        <f t="shared" si="215"/>
        <v>28.323529411764707</v>
      </c>
    </row>
    <row r="3408" spans="1:20" ht="45" x14ac:dyDescent="0.25">
      <c r="A3408" s="3">
        <v>3406</v>
      </c>
      <c r="B3408" s="1" t="s">
        <v>3405</v>
      </c>
      <c r="C3408" s="1" t="s">
        <v>7515</v>
      </c>
      <c r="D3408">
        <v>10000</v>
      </c>
      <c r="E340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s="9">
        <f t="shared" si="212"/>
        <v>41836.492777777778</v>
      </c>
      <c r="L3408" s="9">
        <f t="shared" si="213"/>
        <v>41791.492777777778</v>
      </c>
      <c r="M3408" t="b">
        <v>0</v>
      </c>
      <c r="N3408">
        <v>91</v>
      </c>
      <c r="O3408" t="b">
        <v>1</v>
      </c>
      <c r="P3408" t="s">
        <v>8270</v>
      </c>
      <c r="Q3408" t="s">
        <v>8316</v>
      </c>
      <c r="R3408" t="s">
        <v>8317</v>
      </c>
      <c r="S3408" s="5">
        <f t="shared" si="214"/>
        <v>100.31000000000002</v>
      </c>
      <c r="T3408" s="4">
        <f t="shared" si="215"/>
        <v>110.23076923076923</v>
      </c>
    </row>
    <row r="3409" spans="1:20" ht="60" x14ac:dyDescent="0.25">
      <c r="A3409" s="3">
        <v>3407</v>
      </c>
      <c r="B3409" s="1" t="s">
        <v>3406</v>
      </c>
      <c r="C3409" s="1" t="s">
        <v>7516</v>
      </c>
      <c r="D3409">
        <v>2000</v>
      </c>
      <c r="E3409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s="9">
        <f t="shared" si="212"/>
        <v>41826.422326388885</v>
      </c>
      <c r="L3409" s="9">
        <f t="shared" si="213"/>
        <v>41796.422326388885</v>
      </c>
      <c r="M3409" t="b">
        <v>0</v>
      </c>
      <c r="N3409">
        <v>67</v>
      </c>
      <c r="O3409" t="b">
        <v>1</v>
      </c>
      <c r="P3409" t="s">
        <v>8270</v>
      </c>
      <c r="Q3409" t="s">
        <v>8316</v>
      </c>
      <c r="R3409" t="s">
        <v>8317</v>
      </c>
      <c r="S3409" s="5">
        <f t="shared" si="214"/>
        <v>107.1</v>
      </c>
      <c r="T3409" s="4">
        <f t="shared" si="215"/>
        <v>31.970149253731343</v>
      </c>
    </row>
    <row r="3410" spans="1:20" ht="45" x14ac:dyDescent="0.25">
      <c r="A3410" s="3">
        <v>3408</v>
      </c>
      <c r="B3410" s="1" t="s">
        <v>3407</v>
      </c>
      <c r="C3410" s="1" t="s">
        <v>7517</v>
      </c>
      <c r="D3410">
        <v>500</v>
      </c>
      <c r="E3410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s="9">
        <f t="shared" si="212"/>
        <v>41838.991944444446</v>
      </c>
      <c r="L3410" s="9">
        <f t="shared" si="213"/>
        <v>41808.991944444446</v>
      </c>
      <c r="M3410" t="b">
        <v>0</v>
      </c>
      <c r="N3410">
        <v>18</v>
      </c>
      <c r="O3410" t="b">
        <v>1</v>
      </c>
      <c r="P3410" t="s">
        <v>8270</v>
      </c>
      <c r="Q3410" t="s">
        <v>8316</v>
      </c>
      <c r="R3410" t="s">
        <v>8317</v>
      </c>
      <c r="S3410" s="5">
        <f t="shared" si="214"/>
        <v>211</v>
      </c>
      <c r="T3410" s="4">
        <f t="shared" si="215"/>
        <v>58.611111111111114</v>
      </c>
    </row>
    <row r="3411" spans="1:20" ht="45" x14ac:dyDescent="0.25">
      <c r="A3411" s="3">
        <v>3409</v>
      </c>
      <c r="B3411" s="1" t="s">
        <v>3408</v>
      </c>
      <c r="C3411" s="1" t="s">
        <v>7518</v>
      </c>
      <c r="D3411">
        <v>500</v>
      </c>
      <c r="E3411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s="9">
        <f t="shared" si="212"/>
        <v>42582.873611111107</v>
      </c>
      <c r="L3411" s="9">
        <f t="shared" si="213"/>
        <v>42544.814328703709</v>
      </c>
      <c r="M3411" t="b">
        <v>0</v>
      </c>
      <c r="N3411">
        <v>21</v>
      </c>
      <c r="O3411" t="b">
        <v>1</v>
      </c>
      <c r="P3411" t="s">
        <v>8270</v>
      </c>
      <c r="Q3411" t="s">
        <v>8316</v>
      </c>
      <c r="R3411" t="s">
        <v>8317</v>
      </c>
      <c r="S3411" s="5">
        <f t="shared" si="214"/>
        <v>123.6</v>
      </c>
      <c r="T3411" s="4">
        <f t="shared" si="215"/>
        <v>29.428571428571427</v>
      </c>
    </row>
    <row r="3412" spans="1:20" ht="60" x14ac:dyDescent="0.25">
      <c r="A3412" s="3">
        <v>3410</v>
      </c>
      <c r="B3412" s="1" t="s">
        <v>3409</v>
      </c>
      <c r="C3412" s="1" t="s">
        <v>7519</v>
      </c>
      <c r="D3412">
        <v>3000</v>
      </c>
      <c r="E3412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s="9">
        <f t="shared" si="212"/>
        <v>42527.291666666672</v>
      </c>
      <c r="L3412" s="9">
        <f t="shared" si="213"/>
        <v>42500.041550925926</v>
      </c>
      <c r="M3412" t="b">
        <v>0</v>
      </c>
      <c r="N3412">
        <v>40</v>
      </c>
      <c r="O3412" t="b">
        <v>1</v>
      </c>
      <c r="P3412" t="s">
        <v>8270</v>
      </c>
      <c r="Q3412" t="s">
        <v>8316</v>
      </c>
      <c r="R3412" t="s">
        <v>8317</v>
      </c>
      <c r="S3412" s="5">
        <f t="shared" si="214"/>
        <v>108.5</v>
      </c>
      <c r="T3412" s="4">
        <f t="shared" si="215"/>
        <v>81.375</v>
      </c>
    </row>
    <row r="3413" spans="1:20" ht="60" x14ac:dyDescent="0.25">
      <c r="A3413" s="3">
        <v>3411</v>
      </c>
      <c r="B3413" s="1" t="s">
        <v>3410</v>
      </c>
      <c r="C3413" s="1" t="s">
        <v>7520</v>
      </c>
      <c r="D3413">
        <v>15000</v>
      </c>
      <c r="E3413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s="9">
        <f t="shared" si="212"/>
        <v>42285.022824074069</v>
      </c>
      <c r="L3413" s="9">
        <f t="shared" si="213"/>
        <v>42265.022824074069</v>
      </c>
      <c r="M3413" t="b">
        <v>0</v>
      </c>
      <c r="N3413">
        <v>78</v>
      </c>
      <c r="O3413" t="b">
        <v>1</v>
      </c>
      <c r="P3413" t="s">
        <v>8270</v>
      </c>
      <c r="Q3413" t="s">
        <v>8316</v>
      </c>
      <c r="R3413" t="s">
        <v>8317</v>
      </c>
      <c r="S3413" s="5">
        <f t="shared" si="214"/>
        <v>103.56666666666668</v>
      </c>
      <c r="T3413" s="4">
        <f t="shared" si="215"/>
        <v>199.16666666666666</v>
      </c>
    </row>
    <row r="3414" spans="1:20" ht="45" x14ac:dyDescent="0.25">
      <c r="A3414" s="3">
        <v>3412</v>
      </c>
      <c r="B3414" s="1" t="s">
        <v>3411</v>
      </c>
      <c r="C3414" s="1" t="s">
        <v>7521</v>
      </c>
      <c r="D3414">
        <v>3000</v>
      </c>
      <c r="E341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s="9">
        <f t="shared" si="212"/>
        <v>41909.959050925929</v>
      </c>
      <c r="L3414" s="9">
        <f t="shared" si="213"/>
        <v>41879.959050925929</v>
      </c>
      <c r="M3414" t="b">
        <v>0</v>
      </c>
      <c r="N3414">
        <v>26</v>
      </c>
      <c r="O3414" t="b">
        <v>1</v>
      </c>
      <c r="P3414" t="s">
        <v>8270</v>
      </c>
      <c r="Q3414" t="s">
        <v>8316</v>
      </c>
      <c r="R3414" t="s">
        <v>8317</v>
      </c>
      <c r="S3414" s="5">
        <f t="shared" si="214"/>
        <v>100</v>
      </c>
      <c r="T3414" s="4">
        <f t="shared" si="215"/>
        <v>115.38461538461539</v>
      </c>
    </row>
    <row r="3415" spans="1:20" ht="60" x14ac:dyDescent="0.25">
      <c r="A3415" s="3">
        <v>3413</v>
      </c>
      <c r="B3415" s="1" t="s">
        <v>3412</v>
      </c>
      <c r="C3415" s="1" t="s">
        <v>7522</v>
      </c>
      <c r="D3415">
        <v>500</v>
      </c>
      <c r="E341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s="9">
        <f t="shared" si="212"/>
        <v>42063.207638888889</v>
      </c>
      <c r="L3415" s="9">
        <f t="shared" si="213"/>
        <v>42053.733078703706</v>
      </c>
      <c r="M3415" t="b">
        <v>0</v>
      </c>
      <c r="N3415">
        <v>14</v>
      </c>
      <c r="O3415" t="b">
        <v>1</v>
      </c>
      <c r="P3415" t="s">
        <v>8270</v>
      </c>
      <c r="Q3415" t="s">
        <v>8316</v>
      </c>
      <c r="R3415" t="s">
        <v>8317</v>
      </c>
      <c r="S3415" s="5">
        <f t="shared" si="214"/>
        <v>130</v>
      </c>
      <c r="T3415" s="4">
        <f t="shared" si="215"/>
        <v>46.428571428571431</v>
      </c>
    </row>
    <row r="3416" spans="1:20" ht="45" x14ac:dyDescent="0.25">
      <c r="A3416" s="3">
        <v>3414</v>
      </c>
      <c r="B3416" s="1" t="s">
        <v>3413</v>
      </c>
      <c r="C3416" s="1" t="s">
        <v>7523</v>
      </c>
      <c r="D3416">
        <v>3000</v>
      </c>
      <c r="E341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s="9">
        <f t="shared" si="212"/>
        <v>42705.332638888889</v>
      </c>
      <c r="L3416" s="9">
        <f t="shared" si="213"/>
        <v>42675.832465277781</v>
      </c>
      <c r="M3416" t="b">
        <v>0</v>
      </c>
      <c r="N3416">
        <v>44</v>
      </c>
      <c r="O3416" t="b">
        <v>1</v>
      </c>
      <c r="P3416" t="s">
        <v>8270</v>
      </c>
      <c r="Q3416" t="s">
        <v>8316</v>
      </c>
      <c r="R3416" t="s">
        <v>8317</v>
      </c>
      <c r="S3416" s="5">
        <f t="shared" si="214"/>
        <v>103.49999999999999</v>
      </c>
      <c r="T3416" s="4">
        <f t="shared" si="215"/>
        <v>70.568181818181813</v>
      </c>
    </row>
    <row r="3417" spans="1:20" ht="45" x14ac:dyDescent="0.25">
      <c r="A3417" s="3">
        <v>3415</v>
      </c>
      <c r="B3417" s="1" t="s">
        <v>3414</v>
      </c>
      <c r="C3417" s="1" t="s">
        <v>7524</v>
      </c>
      <c r="D3417">
        <v>200</v>
      </c>
      <c r="E341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s="9">
        <f t="shared" si="212"/>
        <v>42477.979166666672</v>
      </c>
      <c r="L3417" s="9">
        <f t="shared" si="213"/>
        <v>42467.144166666665</v>
      </c>
      <c r="M3417" t="b">
        <v>0</v>
      </c>
      <c r="N3417">
        <v>9</v>
      </c>
      <c r="O3417" t="b">
        <v>1</v>
      </c>
      <c r="P3417" t="s">
        <v>8270</v>
      </c>
      <c r="Q3417" t="s">
        <v>8316</v>
      </c>
      <c r="R3417" t="s">
        <v>8317</v>
      </c>
      <c r="S3417" s="5">
        <f t="shared" si="214"/>
        <v>100</v>
      </c>
      <c r="T3417" s="4">
        <f t="shared" si="215"/>
        <v>22.222222222222221</v>
      </c>
    </row>
    <row r="3418" spans="1:20" ht="60" x14ac:dyDescent="0.25">
      <c r="A3418" s="3">
        <v>3416</v>
      </c>
      <c r="B3418" s="1" t="s">
        <v>3415</v>
      </c>
      <c r="C3418" s="1" t="s">
        <v>7525</v>
      </c>
      <c r="D3418">
        <v>4000</v>
      </c>
      <c r="E341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s="9">
        <f t="shared" si="212"/>
        <v>42117.770833333328</v>
      </c>
      <c r="L3418" s="9">
        <f t="shared" si="213"/>
        <v>42089.412557870368</v>
      </c>
      <c r="M3418" t="b">
        <v>0</v>
      </c>
      <c r="N3418">
        <v>30</v>
      </c>
      <c r="O3418" t="b">
        <v>1</v>
      </c>
      <c r="P3418" t="s">
        <v>8270</v>
      </c>
      <c r="Q3418" t="s">
        <v>8316</v>
      </c>
      <c r="R3418" t="s">
        <v>8317</v>
      </c>
      <c r="S3418" s="5">
        <f t="shared" si="214"/>
        <v>119.6</v>
      </c>
      <c r="T3418" s="4">
        <f t="shared" si="215"/>
        <v>159.46666666666667</v>
      </c>
    </row>
    <row r="3419" spans="1:20" ht="45" x14ac:dyDescent="0.25">
      <c r="A3419" s="3">
        <v>3417</v>
      </c>
      <c r="B3419" s="1" t="s">
        <v>3416</v>
      </c>
      <c r="C3419" s="1" t="s">
        <v>7526</v>
      </c>
      <c r="D3419">
        <v>1700</v>
      </c>
      <c r="E3419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s="9">
        <f t="shared" si="212"/>
        <v>41938.029861111114</v>
      </c>
      <c r="L3419" s="9">
        <f t="shared" si="213"/>
        <v>41894.91375</v>
      </c>
      <c r="M3419" t="b">
        <v>0</v>
      </c>
      <c r="N3419">
        <v>45</v>
      </c>
      <c r="O3419" t="b">
        <v>1</v>
      </c>
      <c r="P3419" t="s">
        <v>8270</v>
      </c>
      <c r="Q3419" t="s">
        <v>8316</v>
      </c>
      <c r="R3419" t="s">
        <v>8317</v>
      </c>
      <c r="S3419" s="5">
        <f t="shared" si="214"/>
        <v>100.00058823529412</v>
      </c>
      <c r="T3419" s="4">
        <f t="shared" si="215"/>
        <v>37.777999999999999</v>
      </c>
    </row>
    <row r="3420" spans="1:20" ht="60" x14ac:dyDescent="0.25">
      <c r="A3420" s="3">
        <v>3418</v>
      </c>
      <c r="B3420" s="1" t="s">
        <v>3417</v>
      </c>
      <c r="C3420" s="1" t="s">
        <v>7527</v>
      </c>
      <c r="D3420">
        <v>4000</v>
      </c>
      <c r="E3420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s="9">
        <f t="shared" si="212"/>
        <v>41782.83457175926</v>
      </c>
      <c r="L3420" s="9">
        <f t="shared" si="213"/>
        <v>41752.83457175926</v>
      </c>
      <c r="M3420" t="b">
        <v>0</v>
      </c>
      <c r="N3420">
        <v>56</v>
      </c>
      <c r="O3420" t="b">
        <v>1</v>
      </c>
      <c r="P3420" t="s">
        <v>8270</v>
      </c>
      <c r="Q3420" t="s">
        <v>8316</v>
      </c>
      <c r="R3420" t="s">
        <v>8317</v>
      </c>
      <c r="S3420" s="5">
        <f t="shared" si="214"/>
        <v>100.875</v>
      </c>
      <c r="T3420" s="4">
        <f t="shared" si="215"/>
        <v>72.053571428571431</v>
      </c>
    </row>
    <row r="3421" spans="1:20" ht="60" x14ac:dyDescent="0.25">
      <c r="A3421" s="3">
        <v>3419</v>
      </c>
      <c r="B3421" s="1" t="s">
        <v>3418</v>
      </c>
      <c r="C3421" s="1" t="s">
        <v>7528</v>
      </c>
      <c r="D3421">
        <v>2750</v>
      </c>
      <c r="E3421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s="9">
        <f t="shared" si="212"/>
        <v>42466.895833333328</v>
      </c>
      <c r="L3421" s="9">
        <f t="shared" si="213"/>
        <v>42448.821585648147</v>
      </c>
      <c r="M3421" t="b">
        <v>0</v>
      </c>
      <c r="N3421">
        <v>46</v>
      </c>
      <c r="O3421" t="b">
        <v>1</v>
      </c>
      <c r="P3421" t="s">
        <v>8270</v>
      </c>
      <c r="Q3421" t="s">
        <v>8316</v>
      </c>
      <c r="R3421" t="s">
        <v>8317</v>
      </c>
      <c r="S3421" s="5">
        <f t="shared" si="214"/>
        <v>106.54545454545455</v>
      </c>
      <c r="T3421" s="4">
        <f t="shared" si="215"/>
        <v>63.695652173913047</v>
      </c>
    </row>
    <row r="3422" spans="1:20" ht="45" x14ac:dyDescent="0.25">
      <c r="A3422" s="3">
        <v>3420</v>
      </c>
      <c r="B3422" s="1" t="s">
        <v>3419</v>
      </c>
      <c r="C3422" s="1" t="s">
        <v>7529</v>
      </c>
      <c r="D3422">
        <v>700</v>
      </c>
      <c r="E3422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s="9">
        <f t="shared" si="212"/>
        <v>42414</v>
      </c>
      <c r="L3422" s="9">
        <f t="shared" si="213"/>
        <v>42405.090300925927</v>
      </c>
      <c r="M3422" t="b">
        <v>0</v>
      </c>
      <c r="N3422">
        <v>34</v>
      </c>
      <c r="O3422" t="b">
        <v>1</v>
      </c>
      <c r="P3422" t="s">
        <v>8270</v>
      </c>
      <c r="Q3422" t="s">
        <v>8316</v>
      </c>
      <c r="R3422" t="s">
        <v>8317</v>
      </c>
      <c r="S3422" s="5">
        <f t="shared" si="214"/>
        <v>138</v>
      </c>
      <c r="T3422" s="4">
        <f t="shared" si="215"/>
        <v>28.411764705882351</v>
      </c>
    </row>
    <row r="3423" spans="1:20" ht="45" x14ac:dyDescent="0.25">
      <c r="A3423" s="3">
        <v>3421</v>
      </c>
      <c r="B3423" s="1" t="s">
        <v>3420</v>
      </c>
      <c r="C3423" s="1" t="s">
        <v>7530</v>
      </c>
      <c r="D3423">
        <v>10000</v>
      </c>
      <c r="E3423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s="9">
        <f t="shared" si="212"/>
        <v>42067.791238425925</v>
      </c>
      <c r="L3423" s="9">
        <f t="shared" si="213"/>
        <v>42037.791238425925</v>
      </c>
      <c r="M3423" t="b">
        <v>0</v>
      </c>
      <c r="N3423">
        <v>98</v>
      </c>
      <c r="O3423" t="b">
        <v>1</v>
      </c>
      <c r="P3423" t="s">
        <v>8270</v>
      </c>
      <c r="Q3423" t="s">
        <v>8316</v>
      </c>
      <c r="R3423" t="s">
        <v>8317</v>
      </c>
      <c r="S3423" s="5">
        <f t="shared" si="214"/>
        <v>101.15</v>
      </c>
      <c r="T3423" s="4">
        <f t="shared" si="215"/>
        <v>103.21428571428571</v>
      </c>
    </row>
    <row r="3424" spans="1:20" ht="60" x14ac:dyDescent="0.25">
      <c r="A3424" s="3">
        <v>3422</v>
      </c>
      <c r="B3424" s="1" t="s">
        <v>3421</v>
      </c>
      <c r="C3424" s="1" t="s">
        <v>7531</v>
      </c>
      <c r="D3424">
        <v>3000</v>
      </c>
      <c r="E342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s="9">
        <f t="shared" si="212"/>
        <v>42352</v>
      </c>
      <c r="L3424" s="9">
        <f t="shared" si="213"/>
        <v>42323.562222222223</v>
      </c>
      <c r="M3424" t="b">
        <v>0</v>
      </c>
      <c r="N3424">
        <v>46</v>
      </c>
      <c r="O3424" t="b">
        <v>1</v>
      </c>
      <c r="P3424" t="s">
        <v>8270</v>
      </c>
      <c r="Q3424" t="s">
        <v>8316</v>
      </c>
      <c r="R3424" t="s">
        <v>8317</v>
      </c>
      <c r="S3424" s="5">
        <f t="shared" si="214"/>
        <v>109.1</v>
      </c>
      <c r="T3424" s="4">
        <f t="shared" si="215"/>
        <v>71.152173913043484</v>
      </c>
    </row>
    <row r="3425" spans="1:20" ht="45" x14ac:dyDescent="0.25">
      <c r="A3425" s="3">
        <v>3423</v>
      </c>
      <c r="B3425" s="1" t="s">
        <v>3422</v>
      </c>
      <c r="C3425" s="1" t="s">
        <v>7532</v>
      </c>
      <c r="D3425">
        <v>250</v>
      </c>
      <c r="E342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s="9">
        <f t="shared" si="212"/>
        <v>42118.911354166667</v>
      </c>
      <c r="L3425" s="9">
        <f t="shared" si="213"/>
        <v>42088.911354166667</v>
      </c>
      <c r="M3425" t="b">
        <v>0</v>
      </c>
      <c r="N3425">
        <v>10</v>
      </c>
      <c r="O3425" t="b">
        <v>1</v>
      </c>
      <c r="P3425" t="s">
        <v>8270</v>
      </c>
      <c r="Q3425" t="s">
        <v>8316</v>
      </c>
      <c r="R3425" t="s">
        <v>8317</v>
      </c>
      <c r="S3425" s="5">
        <f t="shared" si="214"/>
        <v>140</v>
      </c>
      <c r="T3425" s="4">
        <f t="shared" si="215"/>
        <v>35</v>
      </c>
    </row>
    <row r="3426" spans="1:20" ht="60" x14ac:dyDescent="0.25">
      <c r="A3426" s="3">
        <v>3424</v>
      </c>
      <c r="B3426" s="1" t="s">
        <v>3423</v>
      </c>
      <c r="C3426" s="1" t="s">
        <v>7533</v>
      </c>
      <c r="D3426">
        <v>6000</v>
      </c>
      <c r="E342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s="9">
        <f t="shared" si="212"/>
        <v>42040.290972222225</v>
      </c>
      <c r="L3426" s="9">
        <f t="shared" si="213"/>
        <v>42018.676898148144</v>
      </c>
      <c r="M3426" t="b">
        <v>0</v>
      </c>
      <c r="N3426">
        <v>76</v>
      </c>
      <c r="O3426" t="b">
        <v>1</v>
      </c>
      <c r="P3426" t="s">
        <v>8270</v>
      </c>
      <c r="Q3426" t="s">
        <v>8316</v>
      </c>
      <c r="R3426" t="s">
        <v>8317</v>
      </c>
      <c r="S3426" s="5">
        <f t="shared" si="214"/>
        <v>103.58333333333334</v>
      </c>
      <c r="T3426" s="4">
        <f t="shared" si="215"/>
        <v>81.776315789473685</v>
      </c>
    </row>
    <row r="3427" spans="1:20" ht="60" x14ac:dyDescent="0.25">
      <c r="A3427" s="3">
        <v>3425</v>
      </c>
      <c r="B3427" s="1" t="s">
        <v>3424</v>
      </c>
      <c r="C3427" s="1" t="s">
        <v>7534</v>
      </c>
      <c r="D3427">
        <v>30000</v>
      </c>
      <c r="E342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s="9">
        <f t="shared" si="212"/>
        <v>41916.617314814815</v>
      </c>
      <c r="L3427" s="9">
        <f t="shared" si="213"/>
        <v>41884.617314814815</v>
      </c>
      <c r="M3427" t="b">
        <v>0</v>
      </c>
      <c r="N3427">
        <v>104</v>
      </c>
      <c r="O3427" t="b">
        <v>1</v>
      </c>
      <c r="P3427" t="s">
        <v>8270</v>
      </c>
      <c r="Q3427" t="s">
        <v>8316</v>
      </c>
      <c r="R3427" t="s">
        <v>8317</v>
      </c>
      <c r="S3427" s="5">
        <f t="shared" si="214"/>
        <v>102.97033333333331</v>
      </c>
      <c r="T3427" s="4">
        <f t="shared" si="215"/>
        <v>297.02980769230766</v>
      </c>
    </row>
    <row r="3428" spans="1:20" ht="45" x14ac:dyDescent="0.25">
      <c r="A3428" s="3">
        <v>3426</v>
      </c>
      <c r="B3428" s="1" t="s">
        <v>3425</v>
      </c>
      <c r="C3428" s="1" t="s">
        <v>7535</v>
      </c>
      <c r="D3428">
        <v>3750</v>
      </c>
      <c r="E342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s="9">
        <f t="shared" si="212"/>
        <v>41903.083333333336</v>
      </c>
      <c r="L3428" s="9">
        <f t="shared" si="213"/>
        <v>41884.056747685187</v>
      </c>
      <c r="M3428" t="b">
        <v>0</v>
      </c>
      <c r="N3428">
        <v>87</v>
      </c>
      <c r="O3428" t="b">
        <v>1</v>
      </c>
      <c r="P3428" t="s">
        <v>8270</v>
      </c>
      <c r="Q3428" t="s">
        <v>8316</v>
      </c>
      <c r="R3428" t="s">
        <v>8317</v>
      </c>
      <c r="S3428" s="5">
        <f t="shared" si="214"/>
        <v>108.13333333333333</v>
      </c>
      <c r="T3428" s="4">
        <f t="shared" si="215"/>
        <v>46.609195402298852</v>
      </c>
    </row>
    <row r="3429" spans="1:20" ht="60" x14ac:dyDescent="0.25">
      <c r="A3429" s="3">
        <v>3427</v>
      </c>
      <c r="B3429" s="1" t="s">
        <v>3426</v>
      </c>
      <c r="C3429" s="1" t="s">
        <v>7536</v>
      </c>
      <c r="D3429">
        <v>1500</v>
      </c>
      <c r="E3429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s="9">
        <f t="shared" si="212"/>
        <v>41822.645277777774</v>
      </c>
      <c r="L3429" s="9">
        <f t="shared" si="213"/>
        <v>41792.645277777774</v>
      </c>
      <c r="M3429" t="b">
        <v>0</v>
      </c>
      <c r="N3429">
        <v>29</v>
      </c>
      <c r="O3429" t="b">
        <v>1</v>
      </c>
      <c r="P3429" t="s">
        <v>8270</v>
      </c>
      <c r="Q3429" t="s">
        <v>8316</v>
      </c>
      <c r="R3429" t="s">
        <v>8317</v>
      </c>
      <c r="S3429" s="5">
        <f t="shared" si="214"/>
        <v>100</v>
      </c>
      <c r="T3429" s="4">
        <f t="shared" si="215"/>
        <v>51.724137931034484</v>
      </c>
    </row>
    <row r="3430" spans="1:20" ht="60" x14ac:dyDescent="0.25">
      <c r="A3430" s="3">
        <v>3428</v>
      </c>
      <c r="B3430" s="1" t="s">
        <v>3427</v>
      </c>
      <c r="C3430" s="1" t="s">
        <v>7537</v>
      </c>
      <c r="D3430">
        <v>2000</v>
      </c>
      <c r="E3430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s="9">
        <f t="shared" si="212"/>
        <v>42063.708333333328</v>
      </c>
      <c r="L3430" s="9">
        <f t="shared" si="213"/>
        <v>42038.720451388886</v>
      </c>
      <c r="M3430" t="b">
        <v>0</v>
      </c>
      <c r="N3430">
        <v>51</v>
      </c>
      <c r="O3430" t="b">
        <v>1</v>
      </c>
      <c r="P3430" t="s">
        <v>8270</v>
      </c>
      <c r="Q3430" t="s">
        <v>8316</v>
      </c>
      <c r="R3430" t="s">
        <v>8317</v>
      </c>
      <c r="S3430" s="5">
        <f t="shared" si="214"/>
        <v>102.75000000000001</v>
      </c>
      <c r="T3430" s="4">
        <f t="shared" si="215"/>
        <v>40.294117647058826</v>
      </c>
    </row>
    <row r="3431" spans="1:20" ht="60" x14ac:dyDescent="0.25">
      <c r="A3431" s="3">
        <v>3429</v>
      </c>
      <c r="B3431" s="1" t="s">
        <v>3428</v>
      </c>
      <c r="C3431" s="1" t="s">
        <v>7538</v>
      </c>
      <c r="D3431">
        <v>150</v>
      </c>
      <c r="E3431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s="9">
        <f t="shared" si="212"/>
        <v>42676.021539351852</v>
      </c>
      <c r="L3431" s="9">
        <f t="shared" si="213"/>
        <v>42662.021539351852</v>
      </c>
      <c r="M3431" t="b">
        <v>0</v>
      </c>
      <c r="N3431">
        <v>12</v>
      </c>
      <c r="O3431" t="b">
        <v>1</v>
      </c>
      <c r="P3431" t="s">
        <v>8270</v>
      </c>
      <c r="Q3431" t="s">
        <v>8316</v>
      </c>
      <c r="R3431" t="s">
        <v>8317</v>
      </c>
      <c r="S3431" s="5">
        <f t="shared" si="214"/>
        <v>130</v>
      </c>
      <c r="T3431" s="4">
        <f t="shared" si="215"/>
        <v>16.25</v>
      </c>
    </row>
    <row r="3432" spans="1:20" ht="60" x14ac:dyDescent="0.25">
      <c r="A3432" s="3">
        <v>3430</v>
      </c>
      <c r="B3432" s="1" t="s">
        <v>3429</v>
      </c>
      <c r="C3432" s="1" t="s">
        <v>7539</v>
      </c>
      <c r="D3432">
        <v>2000</v>
      </c>
      <c r="E3432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s="9">
        <f t="shared" si="212"/>
        <v>41850.945613425924</v>
      </c>
      <c r="L3432" s="9">
        <f t="shared" si="213"/>
        <v>41820.945613425924</v>
      </c>
      <c r="M3432" t="b">
        <v>0</v>
      </c>
      <c r="N3432">
        <v>72</v>
      </c>
      <c r="O3432" t="b">
        <v>1</v>
      </c>
      <c r="P3432" t="s">
        <v>8270</v>
      </c>
      <c r="Q3432" t="s">
        <v>8316</v>
      </c>
      <c r="R3432" t="s">
        <v>8317</v>
      </c>
      <c r="S3432" s="5">
        <f t="shared" si="214"/>
        <v>108.54949999999999</v>
      </c>
      <c r="T3432" s="4">
        <f t="shared" si="215"/>
        <v>30.152638888888887</v>
      </c>
    </row>
    <row r="3433" spans="1:20" ht="45" x14ac:dyDescent="0.25">
      <c r="A3433" s="3">
        <v>3431</v>
      </c>
      <c r="B3433" s="1" t="s">
        <v>3430</v>
      </c>
      <c r="C3433" s="1" t="s">
        <v>7540</v>
      </c>
      <c r="D3433">
        <v>2000</v>
      </c>
      <c r="E3433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s="9">
        <f t="shared" si="212"/>
        <v>41869.730937500004</v>
      </c>
      <c r="L3433" s="9">
        <f t="shared" si="213"/>
        <v>41839.730937500004</v>
      </c>
      <c r="M3433" t="b">
        <v>0</v>
      </c>
      <c r="N3433">
        <v>21</v>
      </c>
      <c r="O3433" t="b">
        <v>1</v>
      </c>
      <c r="P3433" t="s">
        <v>8270</v>
      </c>
      <c r="Q3433" t="s">
        <v>8316</v>
      </c>
      <c r="R3433" t="s">
        <v>8317</v>
      </c>
      <c r="S3433" s="5">
        <f t="shared" si="214"/>
        <v>100</v>
      </c>
      <c r="T3433" s="4">
        <f t="shared" si="215"/>
        <v>95.238095238095241</v>
      </c>
    </row>
    <row r="3434" spans="1:20" ht="45" x14ac:dyDescent="0.25">
      <c r="A3434" s="3">
        <v>3432</v>
      </c>
      <c r="B3434" s="1" t="s">
        <v>3431</v>
      </c>
      <c r="C3434" s="1" t="s">
        <v>7541</v>
      </c>
      <c r="D3434">
        <v>2000</v>
      </c>
      <c r="E343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s="9">
        <f t="shared" si="212"/>
        <v>42405.916666666672</v>
      </c>
      <c r="L3434" s="9">
        <f t="shared" si="213"/>
        <v>42380.581180555557</v>
      </c>
      <c r="M3434" t="b">
        <v>0</v>
      </c>
      <c r="N3434">
        <v>42</v>
      </c>
      <c r="O3434" t="b">
        <v>1</v>
      </c>
      <c r="P3434" t="s">
        <v>8270</v>
      </c>
      <c r="Q3434" t="s">
        <v>8316</v>
      </c>
      <c r="R3434" t="s">
        <v>8317</v>
      </c>
      <c r="S3434" s="5">
        <f t="shared" si="214"/>
        <v>109.65</v>
      </c>
      <c r="T3434" s="4">
        <f t="shared" si="215"/>
        <v>52.214285714285715</v>
      </c>
    </row>
    <row r="3435" spans="1:20" ht="45" x14ac:dyDescent="0.25">
      <c r="A3435" s="3">
        <v>3433</v>
      </c>
      <c r="B3435" s="1" t="s">
        <v>3432</v>
      </c>
      <c r="C3435" s="1" t="s">
        <v>7542</v>
      </c>
      <c r="D3435">
        <v>9500</v>
      </c>
      <c r="E343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s="9">
        <f t="shared" si="212"/>
        <v>41807.125</v>
      </c>
      <c r="L3435" s="9">
        <f t="shared" si="213"/>
        <v>41776.063136574077</v>
      </c>
      <c r="M3435" t="b">
        <v>0</v>
      </c>
      <c r="N3435">
        <v>71</v>
      </c>
      <c r="O3435" t="b">
        <v>1</v>
      </c>
      <c r="P3435" t="s">
        <v>8270</v>
      </c>
      <c r="Q3435" t="s">
        <v>8316</v>
      </c>
      <c r="R3435" t="s">
        <v>8317</v>
      </c>
      <c r="S3435" s="5">
        <f t="shared" si="214"/>
        <v>100.26315789473684</v>
      </c>
      <c r="T3435" s="4">
        <f t="shared" si="215"/>
        <v>134.1549295774648</v>
      </c>
    </row>
    <row r="3436" spans="1:20" ht="60" x14ac:dyDescent="0.25">
      <c r="A3436" s="3">
        <v>3434</v>
      </c>
      <c r="B3436" s="1" t="s">
        <v>3433</v>
      </c>
      <c r="C3436" s="1" t="s">
        <v>7543</v>
      </c>
      <c r="D3436">
        <v>10000</v>
      </c>
      <c r="E343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s="9">
        <f t="shared" si="212"/>
        <v>41830.380428240744</v>
      </c>
      <c r="L3436" s="9">
        <f t="shared" si="213"/>
        <v>41800.380428240744</v>
      </c>
      <c r="M3436" t="b">
        <v>0</v>
      </c>
      <c r="N3436">
        <v>168</v>
      </c>
      <c r="O3436" t="b">
        <v>1</v>
      </c>
      <c r="P3436" t="s">
        <v>8270</v>
      </c>
      <c r="Q3436" t="s">
        <v>8316</v>
      </c>
      <c r="R3436" t="s">
        <v>8317</v>
      </c>
      <c r="S3436" s="5">
        <f t="shared" si="214"/>
        <v>105.55000000000001</v>
      </c>
      <c r="T3436" s="4">
        <f t="shared" si="215"/>
        <v>62.827380952380949</v>
      </c>
    </row>
    <row r="3437" spans="1:20" ht="60" x14ac:dyDescent="0.25">
      <c r="A3437" s="3">
        <v>3435</v>
      </c>
      <c r="B3437" s="1" t="s">
        <v>3434</v>
      </c>
      <c r="C3437" s="1" t="s">
        <v>7544</v>
      </c>
      <c r="D3437">
        <v>1000</v>
      </c>
      <c r="E343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s="9">
        <f t="shared" si="212"/>
        <v>42589.125</v>
      </c>
      <c r="L3437" s="9">
        <f t="shared" si="213"/>
        <v>42572.61681712963</v>
      </c>
      <c r="M3437" t="b">
        <v>0</v>
      </c>
      <c r="N3437">
        <v>19</v>
      </c>
      <c r="O3437" t="b">
        <v>1</v>
      </c>
      <c r="P3437" t="s">
        <v>8270</v>
      </c>
      <c r="Q3437" t="s">
        <v>8316</v>
      </c>
      <c r="R3437" t="s">
        <v>8317</v>
      </c>
      <c r="S3437" s="5">
        <f t="shared" si="214"/>
        <v>112.00000000000001</v>
      </c>
      <c r="T3437" s="4">
        <f t="shared" si="215"/>
        <v>58.94736842105263</v>
      </c>
    </row>
    <row r="3438" spans="1:20" ht="60" x14ac:dyDescent="0.25">
      <c r="A3438" s="3">
        <v>3436</v>
      </c>
      <c r="B3438" s="1" t="s">
        <v>3435</v>
      </c>
      <c r="C3438" s="1" t="s">
        <v>7545</v>
      </c>
      <c r="D3438">
        <v>5000</v>
      </c>
      <c r="E343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s="9">
        <f t="shared" si="212"/>
        <v>41872.686111111114</v>
      </c>
      <c r="L3438" s="9">
        <f t="shared" si="213"/>
        <v>41851.541585648149</v>
      </c>
      <c r="M3438" t="b">
        <v>0</v>
      </c>
      <c r="N3438">
        <v>37</v>
      </c>
      <c r="O3438" t="b">
        <v>1</v>
      </c>
      <c r="P3438" t="s">
        <v>8270</v>
      </c>
      <c r="Q3438" t="s">
        <v>8316</v>
      </c>
      <c r="R3438" t="s">
        <v>8317</v>
      </c>
      <c r="S3438" s="5">
        <f t="shared" si="214"/>
        <v>105.89999999999999</v>
      </c>
      <c r="T3438" s="4">
        <f t="shared" si="215"/>
        <v>143.1081081081081</v>
      </c>
    </row>
    <row r="3439" spans="1:20" ht="60" x14ac:dyDescent="0.25">
      <c r="A3439" s="3">
        <v>3437</v>
      </c>
      <c r="B3439" s="1" t="s">
        <v>3436</v>
      </c>
      <c r="C3439" s="1" t="s">
        <v>7546</v>
      </c>
      <c r="D3439">
        <v>3000</v>
      </c>
      <c r="E3439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s="9">
        <f t="shared" si="212"/>
        <v>42235.710879629631</v>
      </c>
      <c r="L3439" s="9">
        <f t="shared" si="213"/>
        <v>42205.710879629631</v>
      </c>
      <c r="M3439" t="b">
        <v>0</v>
      </c>
      <c r="N3439">
        <v>36</v>
      </c>
      <c r="O3439" t="b">
        <v>1</v>
      </c>
      <c r="P3439" t="s">
        <v>8270</v>
      </c>
      <c r="Q3439" t="s">
        <v>8316</v>
      </c>
      <c r="R3439" t="s">
        <v>8317</v>
      </c>
      <c r="S3439" s="5">
        <f t="shared" si="214"/>
        <v>101</v>
      </c>
      <c r="T3439" s="4">
        <f t="shared" si="215"/>
        <v>84.166666666666671</v>
      </c>
    </row>
    <row r="3440" spans="1:20" ht="60" x14ac:dyDescent="0.25">
      <c r="A3440" s="3">
        <v>3438</v>
      </c>
      <c r="B3440" s="1" t="s">
        <v>3437</v>
      </c>
      <c r="C3440" s="1" t="s">
        <v>7547</v>
      </c>
      <c r="D3440">
        <v>2500</v>
      </c>
      <c r="E3440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s="9">
        <f t="shared" si="212"/>
        <v>42126.875</v>
      </c>
      <c r="L3440" s="9">
        <f t="shared" si="213"/>
        <v>42100.927858796291</v>
      </c>
      <c r="M3440" t="b">
        <v>0</v>
      </c>
      <c r="N3440">
        <v>14</v>
      </c>
      <c r="O3440" t="b">
        <v>1</v>
      </c>
      <c r="P3440" t="s">
        <v>8270</v>
      </c>
      <c r="Q3440" t="s">
        <v>8316</v>
      </c>
      <c r="R3440" t="s">
        <v>8317</v>
      </c>
      <c r="S3440" s="5">
        <f t="shared" si="214"/>
        <v>104.2</v>
      </c>
      <c r="T3440" s="4">
        <f t="shared" si="215"/>
        <v>186.07142857142858</v>
      </c>
    </row>
    <row r="3441" spans="1:20" ht="30" x14ac:dyDescent="0.25">
      <c r="A3441" s="3">
        <v>3439</v>
      </c>
      <c r="B3441" s="1" t="s">
        <v>3438</v>
      </c>
      <c r="C3441" s="1" t="s">
        <v>7548</v>
      </c>
      <c r="D3441">
        <v>1200</v>
      </c>
      <c r="E3441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s="9">
        <f t="shared" si="212"/>
        <v>42388.207638888889</v>
      </c>
      <c r="L3441" s="9">
        <f t="shared" si="213"/>
        <v>42374.911226851851</v>
      </c>
      <c r="M3441" t="b">
        <v>0</v>
      </c>
      <c r="N3441">
        <v>18</v>
      </c>
      <c r="O3441" t="b">
        <v>1</v>
      </c>
      <c r="P3441" t="s">
        <v>8270</v>
      </c>
      <c r="Q3441" t="s">
        <v>8316</v>
      </c>
      <c r="R3441" t="s">
        <v>8317</v>
      </c>
      <c r="S3441" s="5">
        <f t="shared" si="214"/>
        <v>134.67833333333334</v>
      </c>
      <c r="T3441" s="4">
        <f t="shared" si="215"/>
        <v>89.785555555555561</v>
      </c>
    </row>
    <row r="3442" spans="1:20" ht="60" x14ac:dyDescent="0.25">
      <c r="A3442" s="3">
        <v>3440</v>
      </c>
      <c r="B3442" s="1" t="s">
        <v>3439</v>
      </c>
      <c r="C3442" s="1" t="s">
        <v>7549</v>
      </c>
      <c r="D3442">
        <v>5000</v>
      </c>
      <c r="E3442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s="9">
        <f t="shared" si="212"/>
        <v>41831.677083333336</v>
      </c>
      <c r="L3442" s="9">
        <f t="shared" si="213"/>
        <v>41809.12300925926</v>
      </c>
      <c r="M3442" t="b">
        <v>0</v>
      </c>
      <c r="N3442">
        <v>82</v>
      </c>
      <c r="O3442" t="b">
        <v>1</v>
      </c>
      <c r="P3442" t="s">
        <v>8270</v>
      </c>
      <c r="Q3442" t="s">
        <v>8316</v>
      </c>
      <c r="R3442" t="s">
        <v>8317</v>
      </c>
      <c r="S3442" s="5">
        <f t="shared" si="214"/>
        <v>105.2184</v>
      </c>
      <c r="T3442" s="4">
        <f t="shared" si="215"/>
        <v>64.157560975609755</v>
      </c>
    </row>
    <row r="3443" spans="1:20" ht="60" x14ac:dyDescent="0.25">
      <c r="A3443" s="3">
        <v>3441</v>
      </c>
      <c r="B3443" s="1" t="s">
        <v>3440</v>
      </c>
      <c r="C3443" s="1" t="s">
        <v>7550</v>
      </c>
      <c r="D3443">
        <v>2500</v>
      </c>
      <c r="E3443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s="9">
        <f t="shared" si="212"/>
        <v>42321.845138888893</v>
      </c>
      <c r="L3443" s="9">
        <f t="shared" si="213"/>
        <v>42294.429641203707</v>
      </c>
      <c r="M3443" t="b">
        <v>0</v>
      </c>
      <c r="N3443">
        <v>43</v>
      </c>
      <c r="O3443" t="b">
        <v>1</v>
      </c>
      <c r="P3443" t="s">
        <v>8270</v>
      </c>
      <c r="Q3443" t="s">
        <v>8316</v>
      </c>
      <c r="R3443" t="s">
        <v>8317</v>
      </c>
      <c r="S3443" s="5">
        <f t="shared" si="214"/>
        <v>102.60000000000001</v>
      </c>
      <c r="T3443" s="4">
        <f t="shared" si="215"/>
        <v>59.651162790697676</v>
      </c>
    </row>
    <row r="3444" spans="1:20" ht="60" x14ac:dyDescent="0.25">
      <c r="A3444" s="3">
        <v>3442</v>
      </c>
      <c r="B3444" s="1" t="s">
        <v>3441</v>
      </c>
      <c r="C3444" s="1" t="s">
        <v>7551</v>
      </c>
      <c r="D3444">
        <v>250</v>
      </c>
      <c r="E344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s="9">
        <f t="shared" si="212"/>
        <v>42154.841111111105</v>
      </c>
      <c r="L3444" s="9">
        <f t="shared" si="213"/>
        <v>42124.841111111105</v>
      </c>
      <c r="M3444" t="b">
        <v>0</v>
      </c>
      <c r="N3444">
        <v>8</v>
      </c>
      <c r="O3444" t="b">
        <v>1</v>
      </c>
      <c r="P3444" t="s">
        <v>8270</v>
      </c>
      <c r="Q3444" t="s">
        <v>8316</v>
      </c>
      <c r="R3444" t="s">
        <v>8317</v>
      </c>
      <c r="S3444" s="5">
        <f t="shared" si="214"/>
        <v>100</v>
      </c>
      <c r="T3444" s="4">
        <f t="shared" si="215"/>
        <v>31.25</v>
      </c>
    </row>
    <row r="3445" spans="1:20" ht="60" x14ac:dyDescent="0.25">
      <c r="A3445" s="3">
        <v>3443</v>
      </c>
      <c r="B3445" s="1" t="s">
        <v>3442</v>
      </c>
      <c r="C3445" s="1" t="s">
        <v>7552</v>
      </c>
      <c r="D3445">
        <v>1000</v>
      </c>
      <c r="E344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s="9">
        <f t="shared" si="212"/>
        <v>41891.524837962963</v>
      </c>
      <c r="L3445" s="9">
        <f t="shared" si="213"/>
        <v>41861.524837962963</v>
      </c>
      <c r="M3445" t="b">
        <v>0</v>
      </c>
      <c r="N3445">
        <v>45</v>
      </c>
      <c r="O3445" t="b">
        <v>1</v>
      </c>
      <c r="P3445" t="s">
        <v>8270</v>
      </c>
      <c r="Q3445" t="s">
        <v>8316</v>
      </c>
      <c r="R3445" t="s">
        <v>8317</v>
      </c>
      <c r="S3445" s="5">
        <f t="shared" si="214"/>
        <v>185.5</v>
      </c>
      <c r="T3445" s="4">
        <f t="shared" si="215"/>
        <v>41.222222222222221</v>
      </c>
    </row>
    <row r="3446" spans="1:20" ht="60" x14ac:dyDescent="0.25">
      <c r="A3446" s="3">
        <v>3444</v>
      </c>
      <c r="B3446" s="1" t="s">
        <v>3443</v>
      </c>
      <c r="C3446" s="1" t="s">
        <v>7553</v>
      </c>
      <c r="D3446">
        <v>300</v>
      </c>
      <c r="E344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s="9">
        <f t="shared" si="212"/>
        <v>42529.582638888889</v>
      </c>
      <c r="L3446" s="9">
        <f t="shared" si="213"/>
        <v>42521.291504629626</v>
      </c>
      <c r="M3446" t="b">
        <v>0</v>
      </c>
      <c r="N3446">
        <v>20</v>
      </c>
      <c r="O3446" t="b">
        <v>1</v>
      </c>
      <c r="P3446" t="s">
        <v>8270</v>
      </c>
      <c r="Q3446" t="s">
        <v>8316</v>
      </c>
      <c r="R3446" t="s">
        <v>8317</v>
      </c>
      <c r="S3446" s="5">
        <f t="shared" si="214"/>
        <v>289</v>
      </c>
      <c r="T3446" s="4">
        <f t="shared" si="215"/>
        <v>43.35</v>
      </c>
    </row>
    <row r="3447" spans="1:20" ht="45" x14ac:dyDescent="0.25">
      <c r="A3447" s="3">
        <v>3445</v>
      </c>
      <c r="B3447" s="1" t="s">
        <v>3444</v>
      </c>
      <c r="C3447" s="1" t="s">
        <v>7554</v>
      </c>
      <c r="D3447">
        <v>2000</v>
      </c>
      <c r="E344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s="9">
        <f t="shared" si="212"/>
        <v>42300.530509259261</v>
      </c>
      <c r="L3447" s="9">
        <f t="shared" si="213"/>
        <v>42272.530509259261</v>
      </c>
      <c r="M3447" t="b">
        <v>0</v>
      </c>
      <c r="N3447">
        <v>31</v>
      </c>
      <c r="O3447" t="b">
        <v>1</v>
      </c>
      <c r="P3447" t="s">
        <v>8270</v>
      </c>
      <c r="Q3447" t="s">
        <v>8316</v>
      </c>
      <c r="R3447" t="s">
        <v>8317</v>
      </c>
      <c r="S3447" s="5">
        <f t="shared" si="214"/>
        <v>100</v>
      </c>
      <c r="T3447" s="4">
        <f t="shared" si="215"/>
        <v>64.516129032258064</v>
      </c>
    </row>
    <row r="3448" spans="1:20" ht="60" x14ac:dyDescent="0.25">
      <c r="A3448" s="3">
        <v>3446</v>
      </c>
      <c r="B3448" s="1" t="s">
        <v>3445</v>
      </c>
      <c r="C3448" s="1" t="s">
        <v>7555</v>
      </c>
      <c r="D3448">
        <v>1000</v>
      </c>
      <c r="E344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s="9">
        <f t="shared" si="212"/>
        <v>42040.513888888891</v>
      </c>
      <c r="L3448" s="9">
        <f t="shared" si="213"/>
        <v>42016.832465277781</v>
      </c>
      <c r="M3448" t="b">
        <v>0</v>
      </c>
      <c r="N3448">
        <v>25</v>
      </c>
      <c r="O3448" t="b">
        <v>1</v>
      </c>
      <c r="P3448" t="s">
        <v>8270</v>
      </c>
      <c r="Q3448" t="s">
        <v>8316</v>
      </c>
      <c r="R3448" t="s">
        <v>8317</v>
      </c>
      <c r="S3448" s="5">
        <f t="shared" si="214"/>
        <v>108.2</v>
      </c>
      <c r="T3448" s="4">
        <f t="shared" si="215"/>
        <v>43.28</v>
      </c>
    </row>
    <row r="3449" spans="1:20" ht="30" x14ac:dyDescent="0.25">
      <c r="A3449" s="3">
        <v>3447</v>
      </c>
      <c r="B3449" s="1" t="s">
        <v>3446</v>
      </c>
      <c r="C3449" s="1" t="s">
        <v>7556</v>
      </c>
      <c r="D3449">
        <v>1000</v>
      </c>
      <c r="E3449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s="9">
        <f t="shared" si="212"/>
        <v>42447.847361111111</v>
      </c>
      <c r="L3449" s="9">
        <f t="shared" si="213"/>
        <v>42402.889027777783</v>
      </c>
      <c r="M3449" t="b">
        <v>0</v>
      </c>
      <c r="N3449">
        <v>14</v>
      </c>
      <c r="O3449" t="b">
        <v>1</v>
      </c>
      <c r="P3449" t="s">
        <v>8270</v>
      </c>
      <c r="Q3449" t="s">
        <v>8316</v>
      </c>
      <c r="R3449" t="s">
        <v>8317</v>
      </c>
      <c r="S3449" s="5">
        <f t="shared" si="214"/>
        <v>107.80000000000001</v>
      </c>
      <c r="T3449" s="4">
        <f t="shared" si="215"/>
        <v>77</v>
      </c>
    </row>
    <row r="3450" spans="1:20" ht="45" x14ac:dyDescent="0.25">
      <c r="A3450" s="3">
        <v>3448</v>
      </c>
      <c r="B3450" s="1" t="s">
        <v>3447</v>
      </c>
      <c r="C3450" s="1" t="s">
        <v>7557</v>
      </c>
      <c r="D3450">
        <v>2100</v>
      </c>
      <c r="E3450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s="9">
        <f t="shared" si="212"/>
        <v>41990.119085648148</v>
      </c>
      <c r="L3450" s="9">
        <f t="shared" si="213"/>
        <v>41960.119085648148</v>
      </c>
      <c r="M3450" t="b">
        <v>0</v>
      </c>
      <c r="N3450">
        <v>45</v>
      </c>
      <c r="O3450" t="b">
        <v>1</v>
      </c>
      <c r="P3450" t="s">
        <v>8270</v>
      </c>
      <c r="Q3450" t="s">
        <v>8316</v>
      </c>
      <c r="R3450" t="s">
        <v>8317</v>
      </c>
      <c r="S3450" s="5">
        <f t="shared" si="214"/>
        <v>109.76190476190477</v>
      </c>
      <c r="T3450" s="4">
        <f t="shared" si="215"/>
        <v>51.222222222222221</v>
      </c>
    </row>
    <row r="3451" spans="1:20" ht="45" x14ac:dyDescent="0.25">
      <c r="A3451" s="3">
        <v>3449</v>
      </c>
      <c r="B3451" s="1" t="s">
        <v>3448</v>
      </c>
      <c r="C3451" s="1" t="s">
        <v>7558</v>
      </c>
      <c r="D3451">
        <v>800</v>
      </c>
      <c r="E3451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s="9">
        <f t="shared" si="212"/>
        <v>42560.166666666672</v>
      </c>
      <c r="L3451" s="9">
        <f t="shared" si="213"/>
        <v>42532.052523148144</v>
      </c>
      <c r="M3451" t="b">
        <v>0</v>
      </c>
      <c r="N3451">
        <v>20</v>
      </c>
      <c r="O3451" t="b">
        <v>1</v>
      </c>
      <c r="P3451" t="s">
        <v>8270</v>
      </c>
      <c r="Q3451" t="s">
        <v>8316</v>
      </c>
      <c r="R3451" t="s">
        <v>8317</v>
      </c>
      <c r="S3451" s="5">
        <f t="shared" si="214"/>
        <v>170.625</v>
      </c>
      <c r="T3451" s="4">
        <f t="shared" si="215"/>
        <v>68.25</v>
      </c>
    </row>
    <row r="3452" spans="1:20" ht="60" x14ac:dyDescent="0.25">
      <c r="A3452" s="3">
        <v>3450</v>
      </c>
      <c r="B3452" s="1" t="s">
        <v>3449</v>
      </c>
      <c r="C3452" s="1" t="s">
        <v>7559</v>
      </c>
      <c r="D3452">
        <v>500</v>
      </c>
      <c r="E3452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s="9">
        <f t="shared" si="212"/>
        <v>42096.662858796291</v>
      </c>
      <c r="L3452" s="9">
        <f t="shared" si="213"/>
        <v>42036.704525462963</v>
      </c>
      <c r="M3452" t="b">
        <v>0</v>
      </c>
      <c r="N3452">
        <v>39</v>
      </c>
      <c r="O3452" t="b">
        <v>1</v>
      </c>
      <c r="P3452" t="s">
        <v>8270</v>
      </c>
      <c r="Q3452" t="s">
        <v>8316</v>
      </c>
      <c r="R3452" t="s">
        <v>8317</v>
      </c>
      <c r="S3452" s="5">
        <f t="shared" si="214"/>
        <v>152</v>
      </c>
      <c r="T3452" s="4">
        <f t="shared" si="215"/>
        <v>19.487179487179485</v>
      </c>
    </row>
    <row r="3453" spans="1:20" ht="60" x14ac:dyDescent="0.25">
      <c r="A3453" s="3">
        <v>3451</v>
      </c>
      <c r="B3453" s="1" t="s">
        <v>3450</v>
      </c>
      <c r="C3453" s="1" t="s">
        <v>7560</v>
      </c>
      <c r="D3453">
        <v>650</v>
      </c>
      <c r="E3453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s="9">
        <f t="shared" si="212"/>
        <v>42115.723692129628</v>
      </c>
      <c r="L3453" s="9">
        <f t="shared" si="213"/>
        <v>42088.723692129628</v>
      </c>
      <c r="M3453" t="b">
        <v>0</v>
      </c>
      <c r="N3453">
        <v>16</v>
      </c>
      <c r="O3453" t="b">
        <v>1</v>
      </c>
      <c r="P3453" t="s">
        <v>8270</v>
      </c>
      <c r="Q3453" t="s">
        <v>8316</v>
      </c>
      <c r="R3453" t="s">
        <v>8317</v>
      </c>
      <c r="S3453" s="5">
        <f t="shared" si="214"/>
        <v>101.23076923076924</v>
      </c>
      <c r="T3453" s="4">
        <f t="shared" si="215"/>
        <v>41.125</v>
      </c>
    </row>
    <row r="3454" spans="1:20" ht="60" x14ac:dyDescent="0.25">
      <c r="A3454" s="3">
        <v>3452</v>
      </c>
      <c r="B3454" s="1" t="s">
        <v>3451</v>
      </c>
      <c r="C3454" s="1" t="s">
        <v>7561</v>
      </c>
      <c r="D3454">
        <v>1000</v>
      </c>
      <c r="E345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s="9">
        <f t="shared" si="212"/>
        <v>41843.165972222225</v>
      </c>
      <c r="L3454" s="9">
        <f t="shared" si="213"/>
        <v>41820.639189814814</v>
      </c>
      <c r="M3454" t="b">
        <v>0</v>
      </c>
      <c r="N3454">
        <v>37</v>
      </c>
      <c r="O3454" t="b">
        <v>1</v>
      </c>
      <c r="P3454" t="s">
        <v>8270</v>
      </c>
      <c r="Q3454" t="s">
        <v>8316</v>
      </c>
      <c r="R3454" t="s">
        <v>8317</v>
      </c>
      <c r="S3454" s="5">
        <f t="shared" si="214"/>
        <v>153.19999999999999</v>
      </c>
      <c r="T3454" s="4">
        <f t="shared" si="215"/>
        <v>41.405405405405403</v>
      </c>
    </row>
    <row r="3455" spans="1:20" ht="45" x14ac:dyDescent="0.25">
      <c r="A3455" s="3">
        <v>3453</v>
      </c>
      <c r="B3455" s="1" t="s">
        <v>3452</v>
      </c>
      <c r="C3455" s="1" t="s">
        <v>7562</v>
      </c>
      <c r="D3455">
        <v>300</v>
      </c>
      <c r="E345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s="9">
        <f t="shared" si="212"/>
        <v>42595.97865740741</v>
      </c>
      <c r="L3455" s="9">
        <f t="shared" si="213"/>
        <v>42535.97865740741</v>
      </c>
      <c r="M3455" t="b">
        <v>0</v>
      </c>
      <c r="N3455">
        <v>14</v>
      </c>
      <c r="O3455" t="b">
        <v>1</v>
      </c>
      <c r="P3455" t="s">
        <v>8270</v>
      </c>
      <c r="Q3455" t="s">
        <v>8316</v>
      </c>
      <c r="R3455" t="s">
        <v>8317</v>
      </c>
      <c r="S3455" s="5">
        <f t="shared" si="214"/>
        <v>128.33333333333334</v>
      </c>
      <c r="T3455" s="4">
        <f t="shared" si="215"/>
        <v>27.5</v>
      </c>
    </row>
    <row r="3456" spans="1:20" ht="60" x14ac:dyDescent="0.25">
      <c r="A3456" s="3">
        <v>3454</v>
      </c>
      <c r="B3456" s="1" t="s">
        <v>3453</v>
      </c>
      <c r="C3456" s="1" t="s">
        <v>7563</v>
      </c>
      <c r="D3456">
        <v>700</v>
      </c>
      <c r="E345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s="9">
        <f t="shared" si="212"/>
        <v>41851.698599537034</v>
      </c>
      <c r="L3456" s="9">
        <f t="shared" si="213"/>
        <v>41821.698599537034</v>
      </c>
      <c r="M3456" t="b">
        <v>0</v>
      </c>
      <c r="N3456">
        <v>21</v>
      </c>
      <c r="O3456" t="b">
        <v>1</v>
      </c>
      <c r="P3456" t="s">
        <v>8270</v>
      </c>
      <c r="Q3456" t="s">
        <v>8316</v>
      </c>
      <c r="R3456" t="s">
        <v>8317</v>
      </c>
      <c r="S3456" s="5">
        <f t="shared" si="214"/>
        <v>100.71428571428571</v>
      </c>
      <c r="T3456" s="4">
        <f t="shared" si="215"/>
        <v>33.571428571428569</v>
      </c>
    </row>
    <row r="3457" spans="1:20" ht="60" x14ac:dyDescent="0.25">
      <c r="A3457" s="3">
        <v>3455</v>
      </c>
      <c r="B3457" s="1" t="s">
        <v>3454</v>
      </c>
      <c r="C3457" s="1" t="s">
        <v>7564</v>
      </c>
      <c r="D3457">
        <v>10000</v>
      </c>
      <c r="E345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s="9">
        <f t="shared" si="212"/>
        <v>42656.7503125</v>
      </c>
      <c r="L3457" s="9">
        <f t="shared" si="213"/>
        <v>42626.7503125</v>
      </c>
      <c r="M3457" t="b">
        <v>0</v>
      </c>
      <c r="N3457">
        <v>69</v>
      </c>
      <c r="O3457" t="b">
        <v>1</v>
      </c>
      <c r="P3457" t="s">
        <v>8270</v>
      </c>
      <c r="Q3457" t="s">
        <v>8316</v>
      </c>
      <c r="R3457" t="s">
        <v>8317</v>
      </c>
      <c r="S3457" s="5">
        <f t="shared" si="214"/>
        <v>100.64999999999999</v>
      </c>
      <c r="T3457" s="4">
        <f t="shared" si="215"/>
        <v>145.86956521739131</v>
      </c>
    </row>
    <row r="3458" spans="1:20" ht="60" x14ac:dyDescent="0.25">
      <c r="A3458" s="3">
        <v>3456</v>
      </c>
      <c r="B3458" s="1" t="s">
        <v>3455</v>
      </c>
      <c r="C3458" s="1" t="s">
        <v>7565</v>
      </c>
      <c r="D3458">
        <v>3000</v>
      </c>
      <c r="E345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s="9">
        <f t="shared" si="212"/>
        <v>41852.290972222225</v>
      </c>
      <c r="L3458" s="9">
        <f t="shared" si="213"/>
        <v>41821.205636574072</v>
      </c>
      <c r="M3458" t="b">
        <v>0</v>
      </c>
      <c r="N3458">
        <v>16</v>
      </c>
      <c r="O3458" t="b">
        <v>1</v>
      </c>
      <c r="P3458" t="s">
        <v>8270</v>
      </c>
      <c r="Q3458" t="s">
        <v>8316</v>
      </c>
      <c r="R3458" t="s">
        <v>8317</v>
      </c>
      <c r="S3458" s="5">
        <f t="shared" si="214"/>
        <v>191.3</v>
      </c>
      <c r="T3458" s="4">
        <f t="shared" si="215"/>
        <v>358.6875</v>
      </c>
    </row>
    <row r="3459" spans="1:20" ht="30" x14ac:dyDescent="0.25">
      <c r="A3459" s="3">
        <v>3457</v>
      </c>
      <c r="B3459" s="1" t="s">
        <v>3456</v>
      </c>
      <c r="C3459" s="1" t="s">
        <v>7566</v>
      </c>
      <c r="D3459">
        <v>2000</v>
      </c>
      <c r="E3459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s="9">
        <f t="shared" ref="K3459:K3522" si="216">(((I3459/60)/60)/24)+DATE(1970,1,1)</f>
        <v>42047.249305555553</v>
      </c>
      <c r="L3459" s="9">
        <f t="shared" ref="L3459:L3522" si="217">(((J3459/60)/60)/24)+DATE(1970,1,1)</f>
        <v>42016.706678240742</v>
      </c>
      <c r="M3459" t="b">
        <v>0</v>
      </c>
      <c r="N3459">
        <v>55</v>
      </c>
      <c r="O3459" t="b">
        <v>1</v>
      </c>
      <c r="P3459" t="s">
        <v>8270</v>
      </c>
      <c r="Q3459" t="s">
        <v>8316</v>
      </c>
      <c r="R3459" t="s">
        <v>8317</v>
      </c>
      <c r="S3459" s="5">
        <f t="shared" ref="S3459:S3522" si="218">+(E3459/D3459)*100</f>
        <v>140.19999999999999</v>
      </c>
      <c r="T3459" s="4">
        <f t="shared" ref="T3459:T3522" si="219">+E3459/N3459</f>
        <v>50.981818181818184</v>
      </c>
    </row>
    <row r="3460" spans="1:20" ht="60" x14ac:dyDescent="0.25">
      <c r="A3460" s="3">
        <v>3458</v>
      </c>
      <c r="B3460" s="1" t="s">
        <v>3457</v>
      </c>
      <c r="C3460" s="1" t="s">
        <v>7567</v>
      </c>
      <c r="D3460">
        <v>978</v>
      </c>
      <c r="E3460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s="9">
        <f t="shared" si="216"/>
        <v>42038.185416666667</v>
      </c>
      <c r="L3460" s="9">
        <f t="shared" si="217"/>
        <v>42011.202581018515</v>
      </c>
      <c r="M3460" t="b">
        <v>0</v>
      </c>
      <c r="N3460">
        <v>27</v>
      </c>
      <c r="O3460" t="b">
        <v>1</v>
      </c>
      <c r="P3460" t="s">
        <v>8270</v>
      </c>
      <c r="Q3460" t="s">
        <v>8316</v>
      </c>
      <c r="R3460" t="s">
        <v>8317</v>
      </c>
      <c r="S3460" s="5">
        <f t="shared" si="218"/>
        <v>124.33537832310839</v>
      </c>
      <c r="T3460" s="4">
        <f t="shared" si="219"/>
        <v>45.037037037037038</v>
      </c>
    </row>
    <row r="3461" spans="1:20" ht="60" x14ac:dyDescent="0.25">
      <c r="A3461" s="3">
        <v>3459</v>
      </c>
      <c r="B3461" s="1" t="s">
        <v>3458</v>
      </c>
      <c r="C3461" s="1" t="s">
        <v>7568</v>
      </c>
      <c r="D3461">
        <v>500</v>
      </c>
      <c r="E3461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s="9">
        <f t="shared" si="216"/>
        <v>42510.479861111111</v>
      </c>
      <c r="L3461" s="9">
        <f t="shared" si="217"/>
        <v>42480.479861111111</v>
      </c>
      <c r="M3461" t="b">
        <v>0</v>
      </c>
      <c r="N3461">
        <v>36</v>
      </c>
      <c r="O3461" t="b">
        <v>1</v>
      </c>
      <c r="P3461" t="s">
        <v>8270</v>
      </c>
      <c r="Q3461" t="s">
        <v>8316</v>
      </c>
      <c r="R3461" t="s">
        <v>8317</v>
      </c>
      <c r="S3461" s="5">
        <f t="shared" si="218"/>
        <v>126.2</v>
      </c>
      <c r="T3461" s="4">
        <f t="shared" si="219"/>
        <v>17.527777777777779</v>
      </c>
    </row>
    <row r="3462" spans="1:20" ht="45" x14ac:dyDescent="0.25">
      <c r="A3462" s="3">
        <v>3460</v>
      </c>
      <c r="B3462" s="1" t="s">
        <v>3459</v>
      </c>
      <c r="C3462" s="1" t="s">
        <v>7569</v>
      </c>
      <c r="D3462">
        <v>500</v>
      </c>
      <c r="E3462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s="9">
        <f t="shared" si="216"/>
        <v>41866.527222222219</v>
      </c>
      <c r="L3462" s="9">
        <f t="shared" si="217"/>
        <v>41852.527222222219</v>
      </c>
      <c r="M3462" t="b">
        <v>0</v>
      </c>
      <c r="N3462">
        <v>19</v>
      </c>
      <c r="O3462" t="b">
        <v>1</v>
      </c>
      <c r="P3462" t="s">
        <v>8270</v>
      </c>
      <c r="Q3462" t="s">
        <v>8316</v>
      </c>
      <c r="R3462" t="s">
        <v>8317</v>
      </c>
      <c r="S3462" s="5">
        <f t="shared" si="218"/>
        <v>190</v>
      </c>
      <c r="T3462" s="4">
        <f t="shared" si="219"/>
        <v>50</v>
      </c>
    </row>
    <row r="3463" spans="1:20" ht="60" x14ac:dyDescent="0.25">
      <c r="A3463" s="3">
        <v>3461</v>
      </c>
      <c r="B3463" s="1" t="s">
        <v>3460</v>
      </c>
      <c r="C3463" s="1" t="s">
        <v>7570</v>
      </c>
      <c r="D3463">
        <v>500</v>
      </c>
      <c r="E3463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s="9">
        <f t="shared" si="216"/>
        <v>42672.125</v>
      </c>
      <c r="L3463" s="9">
        <f t="shared" si="217"/>
        <v>42643.632858796293</v>
      </c>
      <c r="M3463" t="b">
        <v>0</v>
      </c>
      <c r="N3463">
        <v>12</v>
      </c>
      <c r="O3463" t="b">
        <v>1</v>
      </c>
      <c r="P3463" t="s">
        <v>8270</v>
      </c>
      <c r="Q3463" t="s">
        <v>8316</v>
      </c>
      <c r="R3463" t="s">
        <v>8317</v>
      </c>
      <c r="S3463" s="5">
        <f t="shared" si="218"/>
        <v>139</v>
      </c>
      <c r="T3463" s="4">
        <f t="shared" si="219"/>
        <v>57.916666666666664</v>
      </c>
    </row>
    <row r="3464" spans="1:20" ht="45" x14ac:dyDescent="0.25">
      <c r="A3464" s="3">
        <v>3462</v>
      </c>
      <c r="B3464" s="1" t="s">
        <v>3461</v>
      </c>
      <c r="C3464" s="1" t="s">
        <v>7571</v>
      </c>
      <c r="D3464">
        <v>250</v>
      </c>
      <c r="E346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s="9">
        <f t="shared" si="216"/>
        <v>42195.75</v>
      </c>
      <c r="L3464" s="9">
        <f t="shared" si="217"/>
        <v>42179.898472222223</v>
      </c>
      <c r="M3464" t="b">
        <v>0</v>
      </c>
      <c r="N3464">
        <v>17</v>
      </c>
      <c r="O3464" t="b">
        <v>1</v>
      </c>
      <c r="P3464" t="s">
        <v>8270</v>
      </c>
      <c r="Q3464" t="s">
        <v>8316</v>
      </c>
      <c r="R3464" t="s">
        <v>8317</v>
      </c>
      <c r="S3464" s="5">
        <f t="shared" si="218"/>
        <v>202</v>
      </c>
      <c r="T3464" s="4">
        <f t="shared" si="219"/>
        <v>29.705882352941178</v>
      </c>
    </row>
    <row r="3465" spans="1:20" ht="45" x14ac:dyDescent="0.25">
      <c r="A3465" s="3">
        <v>3463</v>
      </c>
      <c r="B3465" s="1" t="s">
        <v>3462</v>
      </c>
      <c r="C3465" s="1" t="s">
        <v>7572</v>
      </c>
      <c r="D3465">
        <v>10000</v>
      </c>
      <c r="E346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s="9">
        <f t="shared" si="216"/>
        <v>42654.165972222225</v>
      </c>
      <c r="L3465" s="9">
        <f t="shared" si="217"/>
        <v>42612.918807870374</v>
      </c>
      <c r="M3465" t="b">
        <v>0</v>
      </c>
      <c r="N3465">
        <v>114</v>
      </c>
      <c r="O3465" t="b">
        <v>1</v>
      </c>
      <c r="P3465" t="s">
        <v>8270</v>
      </c>
      <c r="Q3465" t="s">
        <v>8316</v>
      </c>
      <c r="R3465" t="s">
        <v>8317</v>
      </c>
      <c r="S3465" s="5">
        <f t="shared" si="218"/>
        <v>103.38000000000001</v>
      </c>
      <c r="T3465" s="4">
        <f t="shared" si="219"/>
        <v>90.684210526315795</v>
      </c>
    </row>
    <row r="3466" spans="1:20" ht="60" x14ac:dyDescent="0.25">
      <c r="A3466" s="3">
        <v>3464</v>
      </c>
      <c r="B3466" s="1" t="s">
        <v>3463</v>
      </c>
      <c r="C3466" s="1" t="s">
        <v>7573</v>
      </c>
      <c r="D3466">
        <v>5000</v>
      </c>
      <c r="E346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s="9">
        <f t="shared" si="216"/>
        <v>42605.130057870367</v>
      </c>
      <c r="L3466" s="9">
        <f t="shared" si="217"/>
        <v>42575.130057870367</v>
      </c>
      <c r="M3466" t="b">
        <v>0</v>
      </c>
      <c r="N3466">
        <v>93</v>
      </c>
      <c r="O3466" t="b">
        <v>1</v>
      </c>
      <c r="P3466" t="s">
        <v>8270</v>
      </c>
      <c r="Q3466" t="s">
        <v>8316</v>
      </c>
      <c r="R3466" t="s">
        <v>8317</v>
      </c>
      <c r="S3466" s="5">
        <f t="shared" si="218"/>
        <v>102.3236</v>
      </c>
      <c r="T3466" s="4">
        <f t="shared" si="219"/>
        <v>55.012688172043013</v>
      </c>
    </row>
    <row r="3467" spans="1:20" ht="45" x14ac:dyDescent="0.25">
      <c r="A3467" s="3">
        <v>3465</v>
      </c>
      <c r="B3467" s="1" t="s">
        <v>3464</v>
      </c>
      <c r="C3467" s="1" t="s">
        <v>7574</v>
      </c>
      <c r="D3467">
        <v>2000</v>
      </c>
      <c r="E346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s="9">
        <f t="shared" si="216"/>
        <v>42225.666666666672</v>
      </c>
      <c r="L3467" s="9">
        <f t="shared" si="217"/>
        <v>42200.625833333332</v>
      </c>
      <c r="M3467" t="b">
        <v>0</v>
      </c>
      <c r="N3467">
        <v>36</v>
      </c>
      <c r="O3467" t="b">
        <v>1</v>
      </c>
      <c r="P3467" t="s">
        <v>8270</v>
      </c>
      <c r="Q3467" t="s">
        <v>8316</v>
      </c>
      <c r="R3467" t="s">
        <v>8317</v>
      </c>
      <c r="S3467" s="5">
        <f t="shared" si="218"/>
        <v>103</v>
      </c>
      <c r="T3467" s="4">
        <f t="shared" si="219"/>
        <v>57.222222222222221</v>
      </c>
    </row>
    <row r="3468" spans="1:20" ht="45" x14ac:dyDescent="0.25">
      <c r="A3468" s="3">
        <v>3466</v>
      </c>
      <c r="B3468" s="1" t="s">
        <v>3465</v>
      </c>
      <c r="C3468" s="1" t="s">
        <v>7575</v>
      </c>
      <c r="D3468">
        <v>3500</v>
      </c>
      <c r="E346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s="9">
        <f t="shared" si="216"/>
        <v>42479.977430555555</v>
      </c>
      <c r="L3468" s="9">
        <f t="shared" si="217"/>
        <v>42420.019097222219</v>
      </c>
      <c r="M3468" t="b">
        <v>0</v>
      </c>
      <c r="N3468">
        <v>61</v>
      </c>
      <c r="O3468" t="b">
        <v>1</v>
      </c>
      <c r="P3468" t="s">
        <v>8270</v>
      </c>
      <c r="Q3468" t="s">
        <v>8316</v>
      </c>
      <c r="R3468" t="s">
        <v>8317</v>
      </c>
      <c r="S3468" s="5">
        <f t="shared" si="218"/>
        <v>127.14285714285714</v>
      </c>
      <c r="T3468" s="4">
        <f t="shared" si="219"/>
        <v>72.950819672131146</v>
      </c>
    </row>
    <row r="3469" spans="1:20" ht="15.75" x14ac:dyDescent="0.25">
      <c r="A3469" s="3">
        <v>3467</v>
      </c>
      <c r="B3469" s="1" t="s">
        <v>3466</v>
      </c>
      <c r="C3469" s="1" t="s">
        <v>7576</v>
      </c>
      <c r="D3469">
        <v>3000</v>
      </c>
      <c r="E3469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s="9">
        <f t="shared" si="216"/>
        <v>42083.630000000005</v>
      </c>
      <c r="L3469" s="9">
        <f t="shared" si="217"/>
        <v>42053.671666666662</v>
      </c>
      <c r="M3469" t="b">
        <v>0</v>
      </c>
      <c r="N3469">
        <v>47</v>
      </c>
      <c r="O3469" t="b">
        <v>1</v>
      </c>
      <c r="P3469" t="s">
        <v>8270</v>
      </c>
      <c r="Q3469" t="s">
        <v>8316</v>
      </c>
      <c r="R3469" t="s">
        <v>8317</v>
      </c>
      <c r="S3469" s="5">
        <f t="shared" si="218"/>
        <v>101</v>
      </c>
      <c r="T3469" s="4">
        <f t="shared" si="219"/>
        <v>64.468085106382972</v>
      </c>
    </row>
    <row r="3470" spans="1:20" ht="45" x14ac:dyDescent="0.25">
      <c r="A3470" s="3">
        <v>3468</v>
      </c>
      <c r="B3470" s="1" t="s">
        <v>3467</v>
      </c>
      <c r="C3470" s="1" t="s">
        <v>7577</v>
      </c>
      <c r="D3470">
        <v>10000</v>
      </c>
      <c r="E3470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s="9">
        <f t="shared" si="216"/>
        <v>42634.125</v>
      </c>
      <c r="L3470" s="9">
        <f t="shared" si="217"/>
        <v>42605.765381944439</v>
      </c>
      <c r="M3470" t="b">
        <v>0</v>
      </c>
      <c r="N3470">
        <v>17</v>
      </c>
      <c r="O3470" t="b">
        <v>1</v>
      </c>
      <c r="P3470" t="s">
        <v>8270</v>
      </c>
      <c r="Q3470" t="s">
        <v>8316</v>
      </c>
      <c r="R3470" t="s">
        <v>8317</v>
      </c>
      <c r="S3470" s="5">
        <f t="shared" si="218"/>
        <v>121.78</v>
      </c>
      <c r="T3470" s="4">
        <f t="shared" si="219"/>
        <v>716.35294117647061</v>
      </c>
    </row>
    <row r="3471" spans="1:20" ht="60" x14ac:dyDescent="0.25">
      <c r="A3471" s="3">
        <v>3469</v>
      </c>
      <c r="B3471" s="1" t="s">
        <v>3468</v>
      </c>
      <c r="C3471" s="1" t="s">
        <v>7578</v>
      </c>
      <c r="D3471">
        <v>2800</v>
      </c>
      <c r="E3471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s="9">
        <f t="shared" si="216"/>
        <v>42488.641724537039</v>
      </c>
      <c r="L3471" s="9">
        <f t="shared" si="217"/>
        <v>42458.641724537039</v>
      </c>
      <c r="M3471" t="b">
        <v>0</v>
      </c>
      <c r="N3471">
        <v>63</v>
      </c>
      <c r="O3471" t="b">
        <v>1</v>
      </c>
      <c r="P3471" t="s">
        <v>8270</v>
      </c>
      <c r="Q3471" t="s">
        <v>8316</v>
      </c>
      <c r="R3471" t="s">
        <v>8317</v>
      </c>
      <c r="S3471" s="5">
        <f t="shared" si="218"/>
        <v>113.39285714285714</v>
      </c>
      <c r="T3471" s="4">
        <f t="shared" si="219"/>
        <v>50.396825396825399</v>
      </c>
    </row>
    <row r="3472" spans="1:20" ht="45" x14ac:dyDescent="0.25">
      <c r="A3472" s="3">
        <v>3470</v>
      </c>
      <c r="B3472" s="1" t="s">
        <v>3469</v>
      </c>
      <c r="C3472" s="1" t="s">
        <v>7579</v>
      </c>
      <c r="D3472">
        <v>250</v>
      </c>
      <c r="E3472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s="9">
        <f t="shared" si="216"/>
        <v>42566.901388888888</v>
      </c>
      <c r="L3472" s="9">
        <f t="shared" si="217"/>
        <v>42529.022013888884</v>
      </c>
      <c r="M3472" t="b">
        <v>0</v>
      </c>
      <c r="N3472">
        <v>9</v>
      </c>
      <c r="O3472" t="b">
        <v>1</v>
      </c>
      <c r="P3472" t="s">
        <v>8270</v>
      </c>
      <c r="Q3472" t="s">
        <v>8316</v>
      </c>
      <c r="R3472" t="s">
        <v>8317</v>
      </c>
      <c r="S3472" s="5">
        <f t="shared" si="218"/>
        <v>150</v>
      </c>
      <c r="T3472" s="4">
        <f t="shared" si="219"/>
        <v>41.666666666666664</v>
      </c>
    </row>
    <row r="3473" spans="1:20" ht="60" x14ac:dyDescent="0.25">
      <c r="A3473" s="3">
        <v>3471</v>
      </c>
      <c r="B3473" s="1" t="s">
        <v>3470</v>
      </c>
      <c r="C3473" s="1" t="s">
        <v>7580</v>
      </c>
      <c r="D3473">
        <v>500</v>
      </c>
      <c r="E3473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s="9">
        <f t="shared" si="216"/>
        <v>41882.833333333336</v>
      </c>
      <c r="L3473" s="9">
        <f t="shared" si="217"/>
        <v>41841.820486111108</v>
      </c>
      <c r="M3473" t="b">
        <v>0</v>
      </c>
      <c r="N3473">
        <v>30</v>
      </c>
      <c r="O3473" t="b">
        <v>1</v>
      </c>
      <c r="P3473" t="s">
        <v>8270</v>
      </c>
      <c r="Q3473" t="s">
        <v>8316</v>
      </c>
      <c r="R3473" t="s">
        <v>8317</v>
      </c>
      <c r="S3473" s="5">
        <f t="shared" si="218"/>
        <v>214.6</v>
      </c>
      <c r="T3473" s="4">
        <f t="shared" si="219"/>
        <v>35.766666666666666</v>
      </c>
    </row>
    <row r="3474" spans="1:20" ht="60" x14ac:dyDescent="0.25">
      <c r="A3474" s="3">
        <v>3472</v>
      </c>
      <c r="B3474" s="1" t="s">
        <v>3471</v>
      </c>
      <c r="C3474" s="1" t="s">
        <v>7581</v>
      </c>
      <c r="D3474">
        <v>2000</v>
      </c>
      <c r="E347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s="9">
        <f t="shared" si="216"/>
        <v>41949.249305555553</v>
      </c>
      <c r="L3474" s="9">
        <f t="shared" si="217"/>
        <v>41928.170497685183</v>
      </c>
      <c r="M3474" t="b">
        <v>0</v>
      </c>
      <c r="N3474">
        <v>23</v>
      </c>
      <c r="O3474" t="b">
        <v>1</v>
      </c>
      <c r="P3474" t="s">
        <v>8270</v>
      </c>
      <c r="Q3474" t="s">
        <v>8316</v>
      </c>
      <c r="R3474" t="s">
        <v>8317</v>
      </c>
      <c r="S3474" s="5">
        <f t="shared" si="218"/>
        <v>102.05</v>
      </c>
      <c r="T3474" s="4">
        <f t="shared" si="219"/>
        <v>88.739130434782609</v>
      </c>
    </row>
    <row r="3475" spans="1:20" ht="60" x14ac:dyDescent="0.25">
      <c r="A3475" s="3">
        <v>3473</v>
      </c>
      <c r="B3475" s="1" t="s">
        <v>3472</v>
      </c>
      <c r="C3475" s="1" t="s">
        <v>7582</v>
      </c>
      <c r="D3475">
        <v>4900</v>
      </c>
      <c r="E347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s="9">
        <f t="shared" si="216"/>
        <v>42083.852083333331</v>
      </c>
      <c r="L3475" s="9">
        <f t="shared" si="217"/>
        <v>42062.834444444445</v>
      </c>
      <c r="M3475" t="b">
        <v>0</v>
      </c>
      <c r="N3475">
        <v>33</v>
      </c>
      <c r="O3475" t="b">
        <v>1</v>
      </c>
      <c r="P3475" t="s">
        <v>8270</v>
      </c>
      <c r="Q3475" t="s">
        <v>8316</v>
      </c>
      <c r="R3475" t="s">
        <v>8317</v>
      </c>
      <c r="S3475" s="5">
        <f t="shared" si="218"/>
        <v>100</v>
      </c>
      <c r="T3475" s="4">
        <f t="shared" si="219"/>
        <v>148.4848484848485</v>
      </c>
    </row>
    <row r="3476" spans="1:20" ht="60" x14ac:dyDescent="0.25">
      <c r="A3476" s="3">
        <v>3474</v>
      </c>
      <c r="B3476" s="1" t="s">
        <v>3473</v>
      </c>
      <c r="C3476" s="1" t="s">
        <v>7583</v>
      </c>
      <c r="D3476">
        <v>2000</v>
      </c>
      <c r="E347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s="9">
        <f t="shared" si="216"/>
        <v>42571.501516203702</v>
      </c>
      <c r="L3476" s="9">
        <f t="shared" si="217"/>
        <v>42541.501516203702</v>
      </c>
      <c r="M3476" t="b">
        <v>0</v>
      </c>
      <c r="N3476">
        <v>39</v>
      </c>
      <c r="O3476" t="b">
        <v>1</v>
      </c>
      <c r="P3476" t="s">
        <v>8270</v>
      </c>
      <c r="Q3476" t="s">
        <v>8316</v>
      </c>
      <c r="R3476" t="s">
        <v>8317</v>
      </c>
      <c r="S3476" s="5">
        <f t="shared" si="218"/>
        <v>101</v>
      </c>
      <c r="T3476" s="4">
        <f t="shared" si="219"/>
        <v>51.794871794871796</v>
      </c>
    </row>
    <row r="3477" spans="1:20" ht="45" x14ac:dyDescent="0.25">
      <c r="A3477" s="3">
        <v>3475</v>
      </c>
      <c r="B3477" s="1" t="s">
        <v>3474</v>
      </c>
      <c r="C3477" s="1" t="s">
        <v>7584</v>
      </c>
      <c r="D3477">
        <v>300</v>
      </c>
      <c r="E347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s="9">
        <f t="shared" si="216"/>
        <v>41946</v>
      </c>
      <c r="L3477" s="9">
        <f t="shared" si="217"/>
        <v>41918.880833333329</v>
      </c>
      <c r="M3477" t="b">
        <v>0</v>
      </c>
      <c r="N3477">
        <v>17</v>
      </c>
      <c r="O3477" t="b">
        <v>1</v>
      </c>
      <c r="P3477" t="s">
        <v>8270</v>
      </c>
      <c r="Q3477" t="s">
        <v>8316</v>
      </c>
      <c r="R3477" t="s">
        <v>8317</v>
      </c>
      <c r="S3477" s="5">
        <f t="shared" si="218"/>
        <v>113.33333333333333</v>
      </c>
      <c r="T3477" s="4">
        <f t="shared" si="219"/>
        <v>20</v>
      </c>
    </row>
    <row r="3478" spans="1:20" ht="60" x14ac:dyDescent="0.25">
      <c r="A3478" s="3">
        <v>3476</v>
      </c>
      <c r="B3478" s="1" t="s">
        <v>3475</v>
      </c>
      <c r="C3478" s="1" t="s">
        <v>7585</v>
      </c>
      <c r="D3478">
        <v>300</v>
      </c>
      <c r="E347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s="9">
        <f t="shared" si="216"/>
        <v>41939.125</v>
      </c>
      <c r="L3478" s="9">
        <f t="shared" si="217"/>
        <v>41921.279976851853</v>
      </c>
      <c r="M3478" t="b">
        <v>0</v>
      </c>
      <c r="N3478">
        <v>6</v>
      </c>
      <c r="O3478" t="b">
        <v>1</v>
      </c>
      <c r="P3478" t="s">
        <v>8270</v>
      </c>
      <c r="Q3478" t="s">
        <v>8316</v>
      </c>
      <c r="R3478" t="s">
        <v>8317</v>
      </c>
      <c r="S3478" s="5">
        <f t="shared" si="218"/>
        <v>104</v>
      </c>
      <c r="T3478" s="4">
        <f t="shared" si="219"/>
        <v>52</v>
      </c>
    </row>
    <row r="3479" spans="1:20" ht="45" x14ac:dyDescent="0.25">
      <c r="A3479" s="3">
        <v>3477</v>
      </c>
      <c r="B3479" s="1" t="s">
        <v>3476</v>
      </c>
      <c r="C3479" s="1" t="s">
        <v>7586</v>
      </c>
      <c r="D3479">
        <v>1800</v>
      </c>
      <c r="E3479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s="9">
        <f t="shared" si="216"/>
        <v>42141.125</v>
      </c>
      <c r="L3479" s="9">
        <f t="shared" si="217"/>
        <v>42128.736608796295</v>
      </c>
      <c r="M3479" t="b">
        <v>0</v>
      </c>
      <c r="N3479">
        <v>39</v>
      </c>
      <c r="O3479" t="b">
        <v>1</v>
      </c>
      <c r="P3479" t="s">
        <v>8270</v>
      </c>
      <c r="Q3479" t="s">
        <v>8316</v>
      </c>
      <c r="R3479" t="s">
        <v>8317</v>
      </c>
      <c r="S3479" s="5">
        <f t="shared" si="218"/>
        <v>115.33333333333333</v>
      </c>
      <c r="T3479" s="4">
        <f t="shared" si="219"/>
        <v>53.230769230769234</v>
      </c>
    </row>
    <row r="3480" spans="1:20" ht="45" x14ac:dyDescent="0.25">
      <c r="A3480" s="3">
        <v>3478</v>
      </c>
      <c r="B3480" s="1" t="s">
        <v>3477</v>
      </c>
      <c r="C3480" s="1" t="s">
        <v>7587</v>
      </c>
      <c r="D3480">
        <v>2000</v>
      </c>
      <c r="E3480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s="9">
        <f t="shared" si="216"/>
        <v>42079.875</v>
      </c>
      <c r="L3480" s="9">
        <f t="shared" si="217"/>
        <v>42053.916921296302</v>
      </c>
      <c r="M3480" t="b">
        <v>0</v>
      </c>
      <c r="N3480">
        <v>57</v>
      </c>
      <c r="O3480" t="b">
        <v>1</v>
      </c>
      <c r="P3480" t="s">
        <v>8270</v>
      </c>
      <c r="Q3480" t="s">
        <v>8316</v>
      </c>
      <c r="R3480" t="s">
        <v>8317</v>
      </c>
      <c r="S3480" s="5">
        <f t="shared" si="218"/>
        <v>112.85000000000001</v>
      </c>
      <c r="T3480" s="4">
        <f t="shared" si="219"/>
        <v>39.596491228070178</v>
      </c>
    </row>
    <row r="3481" spans="1:20" ht="45" x14ac:dyDescent="0.25">
      <c r="A3481" s="3">
        <v>3479</v>
      </c>
      <c r="B3481" s="1" t="s">
        <v>3478</v>
      </c>
      <c r="C3481" s="1" t="s">
        <v>7588</v>
      </c>
      <c r="D3481">
        <v>1500</v>
      </c>
      <c r="E3481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s="9">
        <f t="shared" si="216"/>
        <v>41811.855092592588</v>
      </c>
      <c r="L3481" s="9">
        <f t="shared" si="217"/>
        <v>41781.855092592588</v>
      </c>
      <c r="M3481" t="b">
        <v>0</v>
      </c>
      <c r="N3481">
        <v>56</v>
      </c>
      <c r="O3481" t="b">
        <v>1</v>
      </c>
      <c r="P3481" t="s">
        <v>8270</v>
      </c>
      <c r="Q3481" t="s">
        <v>8316</v>
      </c>
      <c r="R3481" t="s">
        <v>8317</v>
      </c>
      <c r="S3481" s="5">
        <f t="shared" si="218"/>
        <v>127.86666666666666</v>
      </c>
      <c r="T3481" s="4">
        <f t="shared" si="219"/>
        <v>34.25</v>
      </c>
    </row>
    <row r="3482" spans="1:20" ht="45" x14ac:dyDescent="0.25">
      <c r="A3482" s="3">
        <v>3480</v>
      </c>
      <c r="B3482" s="1" t="s">
        <v>3479</v>
      </c>
      <c r="C3482" s="1" t="s">
        <v>7589</v>
      </c>
      <c r="D3482">
        <v>1500</v>
      </c>
      <c r="E3482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s="9">
        <f t="shared" si="216"/>
        <v>42195.875</v>
      </c>
      <c r="L3482" s="9">
        <f t="shared" si="217"/>
        <v>42171.317442129628</v>
      </c>
      <c r="M3482" t="b">
        <v>0</v>
      </c>
      <c r="N3482">
        <v>13</v>
      </c>
      <c r="O3482" t="b">
        <v>1</v>
      </c>
      <c r="P3482" t="s">
        <v>8270</v>
      </c>
      <c r="Q3482" t="s">
        <v>8316</v>
      </c>
      <c r="R3482" t="s">
        <v>8317</v>
      </c>
      <c r="S3482" s="5">
        <f t="shared" si="218"/>
        <v>142.66666666666669</v>
      </c>
      <c r="T3482" s="4">
        <f t="shared" si="219"/>
        <v>164.61538461538461</v>
      </c>
    </row>
    <row r="3483" spans="1:20" ht="60" x14ac:dyDescent="0.25">
      <c r="A3483" s="3">
        <v>3481</v>
      </c>
      <c r="B3483" s="1" t="s">
        <v>3480</v>
      </c>
      <c r="C3483" s="1" t="s">
        <v>7590</v>
      </c>
      <c r="D3483">
        <v>10000</v>
      </c>
      <c r="E3483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s="9">
        <f t="shared" si="216"/>
        <v>42006.24754629629</v>
      </c>
      <c r="L3483" s="9">
        <f t="shared" si="217"/>
        <v>41989.24754629629</v>
      </c>
      <c r="M3483" t="b">
        <v>0</v>
      </c>
      <c r="N3483">
        <v>95</v>
      </c>
      <c r="O3483" t="b">
        <v>1</v>
      </c>
      <c r="P3483" t="s">
        <v>8270</v>
      </c>
      <c r="Q3483" t="s">
        <v>8316</v>
      </c>
      <c r="R3483" t="s">
        <v>8317</v>
      </c>
      <c r="S3483" s="5">
        <f t="shared" si="218"/>
        <v>118.8</v>
      </c>
      <c r="T3483" s="4">
        <f t="shared" si="219"/>
        <v>125.05263157894737</v>
      </c>
    </row>
    <row r="3484" spans="1:20" ht="45" x14ac:dyDescent="0.25">
      <c r="A3484" s="3">
        <v>3482</v>
      </c>
      <c r="B3484" s="1" t="s">
        <v>3481</v>
      </c>
      <c r="C3484" s="1" t="s">
        <v>7591</v>
      </c>
      <c r="D3484">
        <v>3000</v>
      </c>
      <c r="E348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s="9">
        <f t="shared" si="216"/>
        <v>41826.771597222221</v>
      </c>
      <c r="L3484" s="9">
        <f t="shared" si="217"/>
        <v>41796.771597222221</v>
      </c>
      <c r="M3484" t="b">
        <v>0</v>
      </c>
      <c r="N3484">
        <v>80</v>
      </c>
      <c r="O3484" t="b">
        <v>1</v>
      </c>
      <c r="P3484" t="s">
        <v>8270</v>
      </c>
      <c r="Q3484" t="s">
        <v>8316</v>
      </c>
      <c r="R3484" t="s">
        <v>8317</v>
      </c>
      <c r="S3484" s="5">
        <f t="shared" si="218"/>
        <v>138.33333333333334</v>
      </c>
      <c r="T3484" s="4">
        <f t="shared" si="219"/>
        <v>51.875</v>
      </c>
    </row>
    <row r="3485" spans="1:20" ht="45" x14ac:dyDescent="0.25">
      <c r="A3485" s="3">
        <v>3483</v>
      </c>
      <c r="B3485" s="1" t="s">
        <v>3482</v>
      </c>
      <c r="C3485" s="1" t="s">
        <v>7592</v>
      </c>
      <c r="D3485">
        <v>3350</v>
      </c>
      <c r="E348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s="9">
        <f t="shared" si="216"/>
        <v>41823.668761574074</v>
      </c>
      <c r="L3485" s="9">
        <f t="shared" si="217"/>
        <v>41793.668761574074</v>
      </c>
      <c r="M3485" t="b">
        <v>0</v>
      </c>
      <c r="N3485">
        <v>133</v>
      </c>
      <c r="O3485" t="b">
        <v>1</v>
      </c>
      <c r="P3485" t="s">
        <v>8270</v>
      </c>
      <c r="Q3485" t="s">
        <v>8316</v>
      </c>
      <c r="R3485" t="s">
        <v>8317</v>
      </c>
      <c r="S3485" s="5">
        <f t="shared" si="218"/>
        <v>159.9402985074627</v>
      </c>
      <c r="T3485" s="4">
        <f t="shared" si="219"/>
        <v>40.285714285714285</v>
      </c>
    </row>
    <row r="3486" spans="1:20" ht="60" x14ac:dyDescent="0.25">
      <c r="A3486" s="3">
        <v>3484</v>
      </c>
      <c r="B3486" s="1" t="s">
        <v>3483</v>
      </c>
      <c r="C3486" s="1" t="s">
        <v>7593</v>
      </c>
      <c r="D3486">
        <v>2500</v>
      </c>
      <c r="E348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s="9">
        <f t="shared" si="216"/>
        <v>42536.760405092587</v>
      </c>
      <c r="L3486" s="9">
        <f t="shared" si="217"/>
        <v>42506.760405092587</v>
      </c>
      <c r="M3486" t="b">
        <v>0</v>
      </c>
      <c r="N3486">
        <v>44</v>
      </c>
      <c r="O3486" t="b">
        <v>1</v>
      </c>
      <c r="P3486" t="s">
        <v>8270</v>
      </c>
      <c r="Q3486" t="s">
        <v>8316</v>
      </c>
      <c r="R3486" t="s">
        <v>8317</v>
      </c>
      <c r="S3486" s="5">
        <f t="shared" si="218"/>
        <v>114.24000000000001</v>
      </c>
      <c r="T3486" s="4">
        <f t="shared" si="219"/>
        <v>64.909090909090907</v>
      </c>
    </row>
    <row r="3487" spans="1:20" ht="60" x14ac:dyDescent="0.25">
      <c r="A3487" s="3">
        <v>3485</v>
      </c>
      <c r="B3487" s="1" t="s">
        <v>3484</v>
      </c>
      <c r="C3487" s="1" t="s">
        <v>7594</v>
      </c>
      <c r="D3487">
        <v>1650</v>
      </c>
      <c r="E348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s="9">
        <f t="shared" si="216"/>
        <v>42402.693055555559</v>
      </c>
      <c r="L3487" s="9">
        <f t="shared" si="217"/>
        <v>42372.693055555559</v>
      </c>
      <c r="M3487" t="b">
        <v>0</v>
      </c>
      <c r="N3487">
        <v>30</v>
      </c>
      <c r="O3487" t="b">
        <v>1</v>
      </c>
      <c r="P3487" t="s">
        <v>8270</v>
      </c>
      <c r="Q3487" t="s">
        <v>8316</v>
      </c>
      <c r="R3487" t="s">
        <v>8317</v>
      </c>
      <c r="S3487" s="5">
        <f t="shared" si="218"/>
        <v>100.60606060606061</v>
      </c>
      <c r="T3487" s="4">
        <f t="shared" si="219"/>
        <v>55.333333333333336</v>
      </c>
    </row>
    <row r="3488" spans="1:20" ht="45" x14ac:dyDescent="0.25">
      <c r="A3488" s="3">
        <v>3486</v>
      </c>
      <c r="B3488" s="1" t="s">
        <v>3485</v>
      </c>
      <c r="C3488" s="1" t="s">
        <v>7595</v>
      </c>
      <c r="D3488">
        <v>3000</v>
      </c>
      <c r="E348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s="9">
        <f t="shared" si="216"/>
        <v>42158.290972222225</v>
      </c>
      <c r="L3488" s="9">
        <f t="shared" si="217"/>
        <v>42126.87501157407</v>
      </c>
      <c r="M3488" t="b">
        <v>0</v>
      </c>
      <c r="N3488">
        <v>56</v>
      </c>
      <c r="O3488" t="b">
        <v>1</v>
      </c>
      <c r="P3488" t="s">
        <v>8270</v>
      </c>
      <c r="Q3488" t="s">
        <v>8316</v>
      </c>
      <c r="R3488" t="s">
        <v>8317</v>
      </c>
      <c r="S3488" s="5">
        <f t="shared" si="218"/>
        <v>155.20000000000002</v>
      </c>
      <c r="T3488" s="4">
        <f t="shared" si="219"/>
        <v>83.142857142857139</v>
      </c>
    </row>
    <row r="3489" spans="1:20" ht="60" x14ac:dyDescent="0.25">
      <c r="A3489" s="3">
        <v>3487</v>
      </c>
      <c r="B3489" s="1" t="s">
        <v>3486</v>
      </c>
      <c r="C3489" s="1" t="s">
        <v>7596</v>
      </c>
      <c r="D3489">
        <v>2000</v>
      </c>
      <c r="E3489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s="9">
        <f t="shared" si="216"/>
        <v>42179.940416666665</v>
      </c>
      <c r="L3489" s="9">
        <f t="shared" si="217"/>
        <v>42149.940416666665</v>
      </c>
      <c r="M3489" t="b">
        <v>0</v>
      </c>
      <c r="N3489">
        <v>66</v>
      </c>
      <c r="O3489" t="b">
        <v>1</v>
      </c>
      <c r="P3489" t="s">
        <v>8270</v>
      </c>
      <c r="Q3489" t="s">
        <v>8316</v>
      </c>
      <c r="R3489" t="s">
        <v>8317</v>
      </c>
      <c r="S3489" s="5">
        <f t="shared" si="218"/>
        <v>127.75000000000001</v>
      </c>
      <c r="T3489" s="4">
        <f t="shared" si="219"/>
        <v>38.712121212121211</v>
      </c>
    </row>
    <row r="3490" spans="1:20" ht="60" x14ac:dyDescent="0.25">
      <c r="A3490" s="3">
        <v>3488</v>
      </c>
      <c r="B3490" s="1" t="s">
        <v>3487</v>
      </c>
      <c r="C3490" s="1" t="s">
        <v>7597</v>
      </c>
      <c r="D3490">
        <v>3000</v>
      </c>
      <c r="E3490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s="9">
        <f t="shared" si="216"/>
        <v>42111.666666666672</v>
      </c>
      <c r="L3490" s="9">
        <f t="shared" si="217"/>
        <v>42087.768055555556</v>
      </c>
      <c r="M3490" t="b">
        <v>0</v>
      </c>
      <c r="N3490">
        <v>29</v>
      </c>
      <c r="O3490" t="b">
        <v>1</v>
      </c>
      <c r="P3490" t="s">
        <v>8270</v>
      </c>
      <c r="Q3490" t="s">
        <v>8316</v>
      </c>
      <c r="R3490" t="s">
        <v>8317</v>
      </c>
      <c r="S3490" s="5">
        <f t="shared" si="218"/>
        <v>121.2</v>
      </c>
      <c r="T3490" s="4">
        <f t="shared" si="219"/>
        <v>125.37931034482759</v>
      </c>
    </row>
    <row r="3491" spans="1:20" ht="60" x14ac:dyDescent="0.25">
      <c r="A3491" s="3">
        <v>3489</v>
      </c>
      <c r="B3491" s="1" t="s">
        <v>3488</v>
      </c>
      <c r="C3491" s="1" t="s">
        <v>7598</v>
      </c>
      <c r="D3491">
        <v>5000</v>
      </c>
      <c r="E3491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s="9">
        <f t="shared" si="216"/>
        <v>41783.875</v>
      </c>
      <c r="L3491" s="9">
        <f t="shared" si="217"/>
        <v>41753.635775462964</v>
      </c>
      <c r="M3491" t="b">
        <v>0</v>
      </c>
      <c r="N3491">
        <v>72</v>
      </c>
      <c r="O3491" t="b">
        <v>1</v>
      </c>
      <c r="P3491" t="s">
        <v>8270</v>
      </c>
      <c r="Q3491" t="s">
        <v>8316</v>
      </c>
      <c r="R3491" t="s">
        <v>8317</v>
      </c>
      <c r="S3491" s="5">
        <f t="shared" si="218"/>
        <v>112.7</v>
      </c>
      <c r="T3491" s="4">
        <f t="shared" si="219"/>
        <v>78.263888888888886</v>
      </c>
    </row>
    <row r="3492" spans="1:20" ht="60" x14ac:dyDescent="0.25">
      <c r="A3492" s="3">
        <v>3490</v>
      </c>
      <c r="B3492" s="1" t="s">
        <v>3489</v>
      </c>
      <c r="C3492" s="1" t="s">
        <v>7599</v>
      </c>
      <c r="D3492">
        <v>1000</v>
      </c>
      <c r="E3492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s="9">
        <f t="shared" si="216"/>
        <v>42473.802361111113</v>
      </c>
      <c r="L3492" s="9">
        <f t="shared" si="217"/>
        <v>42443.802361111113</v>
      </c>
      <c r="M3492" t="b">
        <v>0</v>
      </c>
      <c r="N3492">
        <v>27</v>
      </c>
      <c r="O3492" t="b">
        <v>1</v>
      </c>
      <c r="P3492" t="s">
        <v>8270</v>
      </c>
      <c r="Q3492" t="s">
        <v>8316</v>
      </c>
      <c r="R3492" t="s">
        <v>8317</v>
      </c>
      <c r="S3492" s="5">
        <f t="shared" si="218"/>
        <v>127.49999999999999</v>
      </c>
      <c r="T3492" s="4">
        <f t="shared" si="219"/>
        <v>47.222222222222221</v>
      </c>
    </row>
    <row r="3493" spans="1:20" ht="60" x14ac:dyDescent="0.25">
      <c r="A3493" s="3">
        <v>3491</v>
      </c>
      <c r="B3493" s="1" t="s">
        <v>3490</v>
      </c>
      <c r="C3493" s="1" t="s">
        <v>7600</v>
      </c>
      <c r="D3493">
        <v>500</v>
      </c>
      <c r="E3493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s="9">
        <f t="shared" si="216"/>
        <v>42142.249814814815</v>
      </c>
      <c r="L3493" s="9">
        <f t="shared" si="217"/>
        <v>42121.249814814815</v>
      </c>
      <c r="M3493" t="b">
        <v>0</v>
      </c>
      <c r="N3493">
        <v>10</v>
      </c>
      <c r="O3493" t="b">
        <v>1</v>
      </c>
      <c r="P3493" t="s">
        <v>8270</v>
      </c>
      <c r="Q3493" t="s">
        <v>8316</v>
      </c>
      <c r="R3493" t="s">
        <v>8317</v>
      </c>
      <c r="S3493" s="5">
        <f t="shared" si="218"/>
        <v>158.20000000000002</v>
      </c>
      <c r="T3493" s="4">
        <f t="shared" si="219"/>
        <v>79.099999999999994</v>
      </c>
    </row>
    <row r="3494" spans="1:20" ht="45" x14ac:dyDescent="0.25">
      <c r="A3494" s="3">
        <v>3492</v>
      </c>
      <c r="B3494" s="1" t="s">
        <v>3491</v>
      </c>
      <c r="C3494" s="1" t="s">
        <v>7601</v>
      </c>
      <c r="D3494">
        <v>3800</v>
      </c>
      <c r="E349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s="9">
        <f t="shared" si="216"/>
        <v>42303.009224537032</v>
      </c>
      <c r="L3494" s="9">
        <f t="shared" si="217"/>
        <v>42268.009224537032</v>
      </c>
      <c r="M3494" t="b">
        <v>0</v>
      </c>
      <c r="N3494">
        <v>35</v>
      </c>
      <c r="O3494" t="b">
        <v>1</v>
      </c>
      <c r="P3494" t="s">
        <v>8270</v>
      </c>
      <c r="Q3494" t="s">
        <v>8316</v>
      </c>
      <c r="R3494" t="s">
        <v>8317</v>
      </c>
      <c r="S3494" s="5">
        <f t="shared" si="218"/>
        <v>105.26894736842105</v>
      </c>
      <c r="T3494" s="4">
        <f t="shared" si="219"/>
        <v>114.29199999999999</v>
      </c>
    </row>
    <row r="3495" spans="1:20" ht="60" x14ac:dyDescent="0.25">
      <c r="A3495" s="3">
        <v>3493</v>
      </c>
      <c r="B3495" s="1" t="s">
        <v>3492</v>
      </c>
      <c r="C3495" s="1" t="s">
        <v>7602</v>
      </c>
      <c r="D3495">
        <v>1500</v>
      </c>
      <c r="E349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s="9">
        <f t="shared" si="216"/>
        <v>41868.21597222222</v>
      </c>
      <c r="L3495" s="9">
        <f t="shared" si="217"/>
        <v>41848.866157407407</v>
      </c>
      <c r="M3495" t="b">
        <v>0</v>
      </c>
      <c r="N3495">
        <v>29</v>
      </c>
      <c r="O3495" t="b">
        <v>1</v>
      </c>
      <c r="P3495" t="s">
        <v>8270</v>
      </c>
      <c r="Q3495" t="s">
        <v>8316</v>
      </c>
      <c r="R3495" t="s">
        <v>8317</v>
      </c>
      <c r="S3495" s="5">
        <f t="shared" si="218"/>
        <v>100</v>
      </c>
      <c r="T3495" s="4">
        <f t="shared" si="219"/>
        <v>51.724137931034484</v>
      </c>
    </row>
    <row r="3496" spans="1:20" ht="60" x14ac:dyDescent="0.25">
      <c r="A3496" s="3">
        <v>3494</v>
      </c>
      <c r="B3496" s="1" t="s">
        <v>3493</v>
      </c>
      <c r="C3496" s="1" t="s">
        <v>7603</v>
      </c>
      <c r="D3496">
        <v>400</v>
      </c>
      <c r="E349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s="9">
        <f t="shared" si="216"/>
        <v>42700.25</v>
      </c>
      <c r="L3496" s="9">
        <f t="shared" si="217"/>
        <v>42689.214988425927</v>
      </c>
      <c r="M3496" t="b">
        <v>0</v>
      </c>
      <c r="N3496">
        <v>13</v>
      </c>
      <c r="O3496" t="b">
        <v>1</v>
      </c>
      <c r="P3496" t="s">
        <v>8270</v>
      </c>
      <c r="Q3496" t="s">
        <v>8316</v>
      </c>
      <c r="R3496" t="s">
        <v>8317</v>
      </c>
      <c r="S3496" s="5">
        <f t="shared" si="218"/>
        <v>100</v>
      </c>
      <c r="T3496" s="4">
        <f t="shared" si="219"/>
        <v>30.76923076923077</v>
      </c>
    </row>
    <row r="3497" spans="1:20" ht="60" x14ac:dyDescent="0.25">
      <c r="A3497" s="3">
        <v>3495</v>
      </c>
      <c r="B3497" s="1" t="s">
        <v>3494</v>
      </c>
      <c r="C3497" s="1" t="s">
        <v>7604</v>
      </c>
      <c r="D3497">
        <v>5000</v>
      </c>
      <c r="E349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s="9">
        <f t="shared" si="216"/>
        <v>41944.720833333333</v>
      </c>
      <c r="L3497" s="9">
        <f t="shared" si="217"/>
        <v>41915.762835648151</v>
      </c>
      <c r="M3497" t="b">
        <v>0</v>
      </c>
      <c r="N3497">
        <v>72</v>
      </c>
      <c r="O3497" t="b">
        <v>1</v>
      </c>
      <c r="P3497" t="s">
        <v>8270</v>
      </c>
      <c r="Q3497" t="s">
        <v>8316</v>
      </c>
      <c r="R3497" t="s">
        <v>8317</v>
      </c>
      <c r="S3497" s="5">
        <f t="shared" si="218"/>
        <v>106.86</v>
      </c>
      <c r="T3497" s="4">
        <f t="shared" si="219"/>
        <v>74.208333333333329</v>
      </c>
    </row>
    <row r="3498" spans="1:20" ht="60" x14ac:dyDescent="0.25">
      <c r="A3498" s="3">
        <v>3496</v>
      </c>
      <c r="B3498" s="1" t="s">
        <v>3495</v>
      </c>
      <c r="C3498" s="1" t="s">
        <v>7605</v>
      </c>
      <c r="D3498">
        <v>3000</v>
      </c>
      <c r="E349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s="9">
        <f t="shared" si="216"/>
        <v>42624.846828703703</v>
      </c>
      <c r="L3498" s="9">
        <f t="shared" si="217"/>
        <v>42584.846828703703</v>
      </c>
      <c r="M3498" t="b">
        <v>0</v>
      </c>
      <c r="N3498">
        <v>78</v>
      </c>
      <c r="O3498" t="b">
        <v>1</v>
      </c>
      <c r="P3498" t="s">
        <v>8270</v>
      </c>
      <c r="Q3498" t="s">
        <v>8316</v>
      </c>
      <c r="R3498" t="s">
        <v>8317</v>
      </c>
      <c r="S3498" s="5">
        <f t="shared" si="218"/>
        <v>124.4</v>
      </c>
      <c r="T3498" s="4">
        <f t="shared" si="219"/>
        <v>47.846153846153847</v>
      </c>
    </row>
    <row r="3499" spans="1:20" ht="60" x14ac:dyDescent="0.25">
      <c r="A3499" s="3">
        <v>3497</v>
      </c>
      <c r="B3499" s="1" t="s">
        <v>3496</v>
      </c>
      <c r="C3499" s="1" t="s">
        <v>7606</v>
      </c>
      <c r="D3499">
        <v>1551</v>
      </c>
      <c r="E3499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s="9">
        <f t="shared" si="216"/>
        <v>42523.916666666672</v>
      </c>
      <c r="L3499" s="9">
        <f t="shared" si="217"/>
        <v>42511.741944444439</v>
      </c>
      <c r="M3499" t="b">
        <v>0</v>
      </c>
      <c r="N3499">
        <v>49</v>
      </c>
      <c r="O3499" t="b">
        <v>1</v>
      </c>
      <c r="P3499" t="s">
        <v>8270</v>
      </c>
      <c r="Q3499" t="s">
        <v>8316</v>
      </c>
      <c r="R3499" t="s">
        <v>8317</v>
      </c>
      <c r="S3499" s="5">
        <f t="shared" si="218"/>
        <v>108.70406189555126</v>
      </c>
      <c r="T3499" s="4">
        <f t="shared" si="219"/>
        <v>34.408163265306122</v>
      </c>
    </row>
    <row r="3500" spans="1:20" ht="60" x14ac:dyDescent="0.25">
      <c r="A3500" s="3">
        <v>3498</v>
      </c>
      <c r="B3500" s="1" t="s">
        <v>3497</v>
      </c>
      <c r="C3500" s="1" t="s">
        <v>7607</v>
      </c>
      <c r="D3500">
        <v>1650</v>
      </c>
      <c r="E3500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s="9">
        <f t="shared" si="216"/>
        <v>42518.905555555553</v>
      </c>
      <c r="L3500" s="9">
        <f t="shared" si="217"/>
        <v>42459.15861111111</v>
      </c>
      <c r="M3500" t="b">
        <v>0</v>
      </c>
      <c r="N3500">
        <v>42</v>
      </c>
      <c r="O3500" t="b">
        <v>1</v>
      </c>
      <c r="P3500" t="s">
        <v>8270</v>
      </c>
      <c r="Q3500" t="s">
        <v>8316</v>
      </c>
      <c r="R3500" t="s">
        <v>8317</v>
      </c>
      <c r="S3500" s="5">
        <f t="shared" si="218"/>
        <v>102.42424242424242</v>
      </c>
      <c r="T3500" s="4">
        <f t="shared" si="219"/>
        <v>40.238095238095241</v>
      </c>
    </row>
    <row r="3501" spans="1:20" ht="60" x14ac:dyDescent="0.25">
      <c r="A3501" s="3">
        <v>3499</v>
      </c>
      <c r="B3501" s="1" t="s">
        <v>3498</v>
      </c>
      <c r="C3501" s="1" t="s">
        <v>7608</v>
      </c>
      <c r="D3501">
        <v>2000</v>
      </c>
      <c r="E3501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s="9">
        <f t="shared" si="216"/>
        <v>42186.290972222225</v>
      </c>
      <c r="L3501" s="9">
        <f t="shared" si="217"/>
        <v>42132.036168981482</v>
      </c>
      <c r="M3501" t="b">
        <v>0</v>
      </c>
      <c r="N3501">
        <v>35</v>
      </c>
      <c r="O3501" t="b">
        <v>1</v>
      </c>
      <c r="P3501" t="s">
        <v>8270</v>
      </c>
      <c r="Q3501" t="s">
        <v>8316</v>
      </c>
      <c r="R3501" t="s">
        <v>8317</v>
      </c>
      <c r="S3501" s="5">
        <f t="shared" si="218"/>
        <v>105.5</v>
      </c>
      <c r="T3501" s="4">
        <f t="shared" si="219"/>
        <v>60.285714285714285</v>
      </c>
    </row>
    <row r="3502" spans="1:20" ht="60" x14ac:dyDescent="0.25">
      <c r="A3502" s="3">
        <v>3500</v>
      </c>
      <c r="B3502" s="1" t="s">
        <v>3499</v>
      </c>
      <c r="C3502" s="1" t="s">
        <v>7609</v>
      </c>
      <c r="D3502">
        <v>1000</v>
      </c>
      <c r="E3502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s="9">
        <f t="shared" si="216"/>
        <v>42436.207638888889</v>
      </c>
      <c r="L3502" s="9">
        <f t="shared" si="217"/>
        <v>42419.91942129629</v>
      </c>
      <c r="M3502" t="b">
        <v>0</v>
      </c>
      <c r="N3502">
        <v>42</v>
      </c>
      <c r="O3502" t="b">
        <v>1</v>
      </c>
      <c r="P3502" t="s">
        <v>8270</v>
      </c>
      <c r="Q3502" t="s">
        <v>8316</v>
      </c>
      <c r="R3502" t="s">
        <v>8317</v>
      </c>
      <c r="S3502" s="5">
        <f t="shared" si="218"/>
        <v>106.3</v>
      </c>
      <c r="T3502" s="4">
        <f t="shared" si="219"/>
        <v>25.30952380952381</v>
      </c>
    </row>
    <row r="3503" spans="1:20" ht="45" x14ac:dyDescent="0.25">
      <c r="A3503" s="3">
        <v>3501</v>
      </c>
      <c r="B3503" s="1" t="s">
        <v>3500</v>
      </c>
      <c r="C3503" s="1" t="s">
        <v>7610</v>
      </c>
      <c r="D3503">
        <v>1500</v>
      </c>
      <c r="E3503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s="9">
        <f t="shared" si="216"/>
        <v>42258.763831018514</v>
      </c>
      <c r="L3503" s="9">
        <f t="shared" si="217"/>
        <v>42233.763831018514</v>
      </c>
      <c r="M3503" t="b">
        <v>0</v>
      </c>
      <c r="N3503">
        <v>42</v>
      </c>
      <c r="O3503" t="b">
        <v>1</v>
      </c>
      <c r="P3503" t="s">
        <v>8270</v>
      </c>
      <c r="Q3503" t="s">
        <v>8316</v>
      </c>
      <c r="R3503" t="s">
        <v>8317</v>
      </c>
      <c r="S3503" s="5">
        <f t="shared" si="218"/>
        <v>100.66666666666666</v>
      </c>
      <c r="T3503" s="4">
        <f t="shared" si="219"/>
        <v>35.952380952380949</v>
      </c>
    </row>
    <row r="3504" spans="1:20" ht="60" x14ac:dyDescent="0.25">
      <c r="A3504" s="3">
        <v>3502</v>
      </c>
      <c r="B3504" s="1" t="s">
        <v>3501</v>
      </c>
      <c r="C3504" s="1" t="s">
        <v>7611</v>
      </c>
      <c r="D3504">
        <v>4000</v>
      </c>
      <c r="E350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s="9">
        <f t="shared" si="216"/>
        <v>42445.165972222225</v>
      </c>
      <c r="L3504" s="9">
        <f t="shared" si="217"/>
        <v>42430.839398148149</v>
      </c>
      <c r="M3504" t="b">
        <v>0</v>
      </c>
      <c r="N3504">
        <v>31</v>
      </c>
      <c r="O3504" t="b">
        <v>1</v>
      </c>
      <c r="P3504" t="s">
        <v>8270</v>
      </c>
      <c r="Q3504" t="s">
        <v>8316</v>
      </c>
      <c r="R3504" t="s">
        <v>8317</v>
      </c>
      <c r="S3504" s="5">
        <f t="shared" si="218"/>
        <v>105.4</v>
      </c>
      <c r="T3504" s="4">
        <f t="shared" si="219"/>
        <v>136</v>
      </c>
    </row>
    <row r="3505" spans="1:20" ht="45" x14ac:dyDescent="0.25">
      <c r="A3505" s="3">
        <v>3503</v>
      </c>
      <c r="B3505" s="1" t="s">
        <v>3502</v>
      </c>
      <c r="C3505" s="1" t="s">
        <v>7612</v>
      </c>
      <c r="D3505">
        <v>2500</v>
      </c>
      <c r="E350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s="9">
        <f t="shared" si="216"/>
        <v>42575.478333333333</v>
      </c>
      <c r="L3505" s="9">
        <f t="shared" si="217"/>
        <v>42545.478333333333</v>
      </c>
      <c r="M3505" t="b">
        <v>0</v>
      </c>
      <c r="N3505">
        <v>38</v>
      </c>
      <c r="O3505" t="b">
        <v>1</v>
      </c>
      <c r="P3505" t="s">
        <v>8270</v>
      </c>
      <c r="Q3505" t="s">
        <v>8316</v>
      </c>
      <c r="R3505" t="s">
        <v>8317</v>
      </c>
      <c r="S3505" s="5">
        <f t="shared" si="218"/>
        <v>107.55999999999999</v>
      </c>
      <c r="T3505" s="4">
        <f t="shared" si="219"/>
        <v>70.763157894736835</v>
      </c>
    </row>
    <row r="3506" spans="1:20" ht="60" x14ac:dyDescent="0.25">
      <c r="A3506" s="3">
        <v>3504</v>
      </c>
      <c r="B3506" s="1" t="s">
        <v>3503</v>
      </c>
      <c r="C3506" s="1" t="s">
        <v>7613</v>
      </c>
      <c r="D3506">
        <v>1000</v>
      </c>
      <c r="E350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s="9">
        <f t="shared" si="216"/>
        <v>42327.790405092594</v>
      </c>
      <c r="L3506" s="9">
        <f t="shared" si="217"/>
        <v>42297.748738425929</v>
      </c>
      <c r="M3506" t="b">
        <v>0</v>
      </c>
      <c r="N3506">
        <v>8</v>
      </c>
      <c r="O3506" t="b">
        <v>1</v>
      </c>
      <c r="P3506" t="s">
        <v>8270</v>
      </c>
      <c r="Q3506" t="s">
        <v>8316</v>
      </c>
      <c r="R3506" t="s">
        <v>8317</v>
      </c>
      <c r="S3506" s="5">
        <f t="shared" si="218"/>
        <v>100</v>
      </c>
      <c r="T3506" s="4">
        <f t="shared" si="219"/>
        <v>125</v>
      </c>
    </row>
    <row r="3507" spans="1:20" ht="90" x14ac:dyDescent="0.25">
      <c r="A3507" s="3">
        <v>3505</v>
      </c>
      <c r="B3507" s="1" t="s">
        <v>3504</v>
      </c>
      <c r="C3507" s="1" t="s">
        <v>7614</v>
      </c>
      <c r="D3507">
        <v>2500</v>
      </c>
      <c r="E350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s="9">
        <f t="shared" si="216"/>
        <v>41772.166666666664</v>
      </c>
      <c r="L3507" s="9">
        <f t="shared" si="217"/>
        <v>41760.935706018521</v>
      </c>
      <c r="M3507" t="b">
        <v>0</v>
      </c>
      <c r="N3507">
        <v>39</v>
      </c>
      <c r="O3507" t="b">
        <v>1</v>
      </c>
      <c r="P3507" t="s">
        <v>8270</v>
      </c>
      <c r="Q3507" t="s">
        <v>8316</v>
      </c>
      <c r="R3507" t="s">
        <v>8317</v>
      </c>
      <c r="S3507" s="5">
        <f t="shared" si="218"/>
        <v>103.76</v>
      </c>
      <c r="T3507" s="4">
        <f t="shared" si="219"/>
        <v>66.512820512820511</v>
      </c>
    </row>
    <row r="3508" spans="1:20" ht="60" x14ac:dyDescent="0.25">
      <c r="A3508" s="3">
        <v>3506</v>
      </c>
      <c r="B3508" s="1" t="s">
        <v>3505</v>
      </c>
      <c r="C3508" s="1" t="s">
        <v>7615</v>
      </c>
      <c r="D3508">
        <v>3000</v>
      </c>
      <c r="E350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s="9">
        <f t="shared" si="216"/>
        <v>41874.734259259261</v>
      </c>
      <c r="L3508" s="9">
        <f t="shared" si="217"/>
        <v>41829.734259259261</v>
      </c>
      <c r="M3508" t="b">
        <v>0</v>
      </c>
      <c r="N3508">
        <v>29</v>
      </c>
      <c r="O3508" t="b">
        <v>1</v>
      </c>
      <c r="P3508" t="s">
        <v>8270</v>
      </c>
      <c r="Q3508" t="s">
        <v>8316</v>
      </c>
      <c r="R3508" t="s">
        <v>8317</v>
      </c>
      <c r="S3508" s="5">
        <f t="shared" si="218"/>
        <v>101.49999999999999</v>
      </c>
      <c r="T3508" s="4">
        <f t="shared" si="219"/>
        <v>105</v>
      </c>
    </row>
    <row r="3509" spans="1:20" ht="45" x14ac:dyDescent="0.25">
      <c r="A3509" s="3">
        <v>3507</v>
      </c>
      <c r="B3509" s="1" t="s">
        <v>3506</v>
      </c>
      <c r="C3509" s="1" t="s">
        <v>7616</v>
      </c>
      <c r="D3509">
        <v>10000</v>
      </c>
      <c r="E3509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s="9">
        <f t="shared" si="216"/>
        <v>42521.92288194444</v>
      </c>
      <c r="L3509" s="9">
        <f t="shared" si="217"/>
        <v>42491.92288194444</v>
      </c>
      <c r="M3509" t="b">
        <v>0</v>
      </c>
      <c r="N3509">
        <v>72</v>
      </c>
      <c r="O3509" t="b">
        <v>1</v>
      </c>
      <c r="P3509" t="s">
        <v>8270</v>
      </c>
      <c r="Q3509" t="s">
        <v>8316</v>
      </c>
      <c r="R3509" t="s">
        <v>8317</v>
      </c>
      <c r="S3509" s="5">
        <f t="shared" si="218"/>
        <v>104.4</v>
      </c>
      <c r="T3509" s="4">
        <f t="shared" si="219"/>
        <v>145</v>
      </c>
    </row>
    <row r="3510" spans="1:20" ht="60" x14ac:dyDescent="0.25">
      <c r="A3510" s="3">
        <v>3508</v>
      </c>
      <c r="B3510" s="1" t="s">
        <v>3507</v>
      </c>
      <c r="C3510" s="1" t="s">
        <v>7617</v>
      </c>
      <c r="D3510">
        <v>100</v>
      </c>
      <c r="E3510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s="9">
        <f t="shared" si="216"/>
        <v>42500.875</v>
      </c>
      <c r="L3510" s="9">
        <f t="shared" si="217"/>
        <v>42477.729780092588</v>
      </c>
      <c r="M3510" t="b">
        <v>0</v>
      </c>
      <c r="N3510">
        <v>15</v>
      </c>
      <c r="O3510" t="b">
        <v>1</v>
      </c>
      <c r="P3510" t="s">
        <v>8270</v>
      </c>
      <c r="Q3510" t="s">
        <v>8316</v>
      </c>
      <c r="R3510" t="s">
        <v>8317</v>
      </c>
      <c r="S3510" s="5">
        <f t="shared" si="218"/>
        <v>180</v>
      </c>
      <c r="T3510" s="4">
        <f t="shared" si="219"/>
        <v>12</v>
      </c>
    </row>
    <row r="3511" spans="1:20" ht="60" x14ac:dyDescent="0.25">
      <c r="A3511" s="3">
        <v>3509</v>
      </c>
      <c r="B3511" s="1" t="s">
        <v>3508</v>
      </c>
      <c r="C3511" s="1" t="s">
        <v>7618</v>
      </c>
      <c r="D3511">
        <v>3000</v>
      </c>
      <c r="E3511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s="9">
        <f t="shared" si="216"/>
        <v>41964.204861111109</v>
      </c>
      <c r="L3511" s="9">
        <f t="shared" si="217"/>
        <v>41950.859560185185</v>
      </c>
      <c r="M3511" t="b">
        <v>0</v>
      </c>
      <c r="N3511">
        <v>33</v>
      </c>
      <c r="O3511" t="b">
        <v>1</v>
      </c>
      <c r="P3511" t="s">
        <v>8270</v>
      </c>
      <c r="Q3511" t="s">
        <v>8316</v>
      </c>
      <c r="R3511" t="s">
        <v>8317</v>
      </c>
      <c r="S3511" s="5">
        <f t="shared" si="218"/>
        <v>106.33333333333333</v>
      </c>
      <c r="T3511" s="4">
        <f t="shared" si="219"/>
        <v>96.666666666666671</v>
      </c>
    </row>
    <row r="3512" spans="1:20" ht="60" x14ac:dyDescent="0.25">
      <c r="A3512" s="3">
        <v>3510</v>
      </c>
      <c r="B3512" s="1" t="s">
        <v>3509</v>
      </c>
      <c r="C3512" s="1" t="s">
        <v>7619</v>
      </c>
      <c r="D3512">
        <v>900</v>
      </c>
      <c r="E3512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s="9">
        <f t="shared" si="216"/>
        <v>41822.62090277778</v>
      </c>
      <c r="L3512" s="9">
        <f t="shared" si="217"/>
        <v>41802.62090277778</v>
      </c>
      <c r="M3512" t="b">
        <v>0</v>
      </c>
      <c r="N3512">
        <v>15</v>
      </c>
      <c r="O3512" t="b">
        <v>1</v>
      </c>
      <c r="P3512" t="s">
        <v>8270</v>
      </c>
      <c r="Q3512" t="s">
        <v>8316</v>
      </c>
      <c r="R3512" t="s">
        <v>8317</v>
      </c>
      <c r="S3512" s="5">
        <f t="shared" si="218"/>
        <v>100.55555555555556</v>
      </c>
      <c r="T3512" s="4">
        <f t="shared" si="219"/>
        <v>60.333333333333336</v>
      </c>
    </row>
    <row r="3513" spans="1:20" ht="45" x14ac:dyDescent="0.25">
      <c r="A3513" s="3">
        <v>3511</v>
      </c>
      <c r="B3513" s="1" t="s">
        <v>3510</v>
      </c>
      <c r="C3513" s="1" t="s">
        <v>7620</v>
      </c>
      <c r="D3513">
        <v>1500</v>
      </c>
      <c r="E3513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s="9">
        <f t="shared" si="216"/>
        <v>41950.770833333336</v>
      </c>
      <c r="L3513" s="9">
        <f t="shared" si="217"/>
        <v>41927.873784722222</v>
      </c>
      <c r="M3513" t="b">
        <v>0</v>
      </c>
      <c r="N3513">
        <v>19</v>
      </c>
      <c r="O3513" t="b">
        <v>1</v>
      </c>
      <c r="P3513" t="s">
        <v>8270</v>
      </c>
      <c r="Q3513" t="s">
        <v>8316</v>
      </c>
      <c r="R3513" t="s">
        <v>8317</v>
      </c>
      <c r="S3513" s="5">
        <f t="shared" si="218"/>
        <v>101.2</v>
      </c>
      <c r="T3513" s="4">
        <f t="shared" si="219"/>
        <v>79.89473684210526</v>
      </c>
    </row>
    <row r="3514" spans="1:20" ht="60" x14ac:dyDescent="0.25">
      <c r="A3514" s="3">
        <v>3512</v>
      </c>
      <c r="B3514" s="1" t="s">
        <v>3511</v>
      </c>
      <c r="C3514" s="1" t="s">
        <v>7621</v>
      </c>
      <c r="D3514">
        <v>1000</v>
      </c>
      <c r="E351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s="9">
        <f t="shared" si="216"/>
        <v>42117.49527777778</v>
      </c>
      <c r="L3514" s="9">
        <f t="shared" si="217"/>
        <v>42057.536944444444</v>
      </c>
      <c r="M3514" t="b">
        <v>0</v>
      </c>
      <c r="N3514">
        <v>17</v>
      </c>
      <c r="O3514" t="b">
        <v>1</v>
      </c>
      <c r="P3514" t="s">
        <v>8270</v>
      </c>
      <c r="Q3514" t="s">
        <v>8316</v>
      </c>
      <c r="R3514" t="s">
        <v>8317</v>
      </c>
      <c r="S3514" s="5">
        <f t="shared" si="218"/>
        <v>100</v>
      </c>
      <c r="T3514" s="4">
        <f t="shared" si="219"/>
        <v>58.823529411764703</v>
      </c>
    </row>
    <row r="3515" spans="1:20" ht="60" x14ac:dyDescent="0.25">
      <c r="A3515" s="3">
        <v>3513</v>
      </c>
      <c r="B3515" s="1" t="s">
        <v>3512</v>
      </c>
      <c r="C3515" s="1" t="s">
        <v>7622</v>
      </c>
      <c r="D3515">
        <v>2800</v>
      </c>
      <c r="E351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s="9">
        <f t="shared" si="216"/>
        <v>41794.207638888889</v>
      </c>
      <c r="L3515" s="9">
        <f t="shared" si="217"/>
        <v>41781.096203703702</v>
      </c>
      <c r="M3515" t="b">
        <v>0</v>
      </c>
      <c r="N3515">
        <v>44</v>
      </c>
      <c r="O3515" t="b">
        <v>1</v>
      </c>
      <c r="P3515" t="s">
        <v>8270</v>
      </c>
      <c r="Q3515" t="s">
        <v>8316</v>
      </c>
      <c r="R3515" t="s">
        <v>8317</v>
      </c>
      <c r="S3515" s="5">
        <f t="shared" si="218"/>
        <v>118.39285714285714</v>
      </c>
      <c r="T3515" s="4">
        <f t="shared" si="219"/>
        <v>75.340909090909093</v>
      </c>
    </row>
    <row r="3516" spans="1:20" ht="45" x14ac:dyDescent="0.25">
      <c r="A3516" s="3">
        <v>3514</v>
      </c>
      <c r="B3516" s="1" t="s">
        <v>3513</v>
      </c>
      <c r="C3516" s="1" t="s">
        <v>7623</v>
      </c>
      <c r="D3516">
        <v>500</v>
      </c>
      <c r="E351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s="9">
        <f t="shared" si="216"/>
        <v>42037.207638888889</v>
      </c>
      <c r="L3516" s="9">
        <f t="shared" si="217"/>
        <v>42020.846666666665</v>
      </c>
      <c r="M3516" t="b">
        <v>0</v>
      </c>
      <c r="N3516">
        <v>10</v>
      </c>
      <c r="O3516" t="b">
        <v>1</v>
      </c>
      <c r="P3516" t="s">
        <v>8270</v>
      </c>
      <c r="Q3516" t="s">
        <v>8316</v>
      </c>
      <c r="R3516" t="s">
        <v>8317</v>
      </c>
      <c r="S3516" s="5">
        <f t="shared" si="218"/>
        <v>110.00000000000001</v>
      </c>
      <c r="T3516" s="4">
        <f t="shared" si="219"/>
        <v>55</v>
      </c>
    </row>
    <row r="3517" spans="1:20" ht="45" x14ac:dyDescent="0.25">
      <c r="A3517" s="3">
        <v>3515</v>
      </c>
      <c r="B3517" s="1" t="s">
        <v>3514</v>
      </c>
      <c r="C3517" s="1" t="s">
        <v>7624</v>
      </c>
      <c r="D3517">
        <v>3000</v>
      </c>
      <c r="E351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s="9">
        <f t="shared" si="216"/>
        <v>42155.772812499999</v>
      </c>
      <c r="L3517" s="9">
        <f t="shared" si="217"/>
        <v>42125.772812499999</v>
      </c>
      <c r="M3517" t="b">
        <v>0</v>
      </c>
      <c r="N3517">
        <v>46</v>
      </c>
      <c r="O3517" t="b">
        <v>1</v>
      </c>
      <c r="P3517" t="s">
        <v>8270</v>
      </c>
      <c r="Q3517" t="s">
        <v>8316</v>
      </c>
      <c r="R3517" t="s">
        <v>8317</v>
      </c>
      <c r="S3517" s="5">
        <f t="shared" si="218"/>
        <v>102.66666666666666</v>
      </c>
      <c r="T3517" s="4">
        <f t="shared" si="219"/>
        <v>66.956521739130437</v>
      </c>
    </row>
    <row r="3518" spans="1:20" ht="60" x14ac:dyDescent="0.25">
      <c r="A3518" s="3">
        <v>3516</v>
      </c>
      <c r="B3518" s="1" t="s">
        <v>3515</v>
      </c>
      <c r="C3518" s="1" t="s">
        <v>7625</v>
      </c>
      <c r="D3518">
        <v>2500</v>
      </c>
      <c r="E351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s="9">
        <f t="shared" si="216"/>
        <v>41890.125</v>
      </c>
      <c r="L3518" s="9">
        <f t="shared" si="217"/>
        <v>41856.010069444441</v>
      </c>
      <c r="M3518" t="b">
        <v>0</v>
      </c>
      <c r="N3518">
        <v>11</v>
      </c>
      <c r="O3518" t="b">
        <v>1</v>
      </c>
      <c r="P3518" t="s">
        <v>8270</v>
      </c>
      <c r="Q3518" t="s">
        <v>8316</v>
      </c>
      <c r="R3518" t="s">
        <v>8317</v>
      </c>
      <c r="S3518" s="5">
        <f t="shared" si="218"/>
        <v>100</v>
      </c>
      <c r="T3518" s="4">
        <f t="shared" si="219"/>
        <v>227.27272727272728</v>
      </c>
    </row>
    <row r="3519" spans="1:20" ht="45" x14ac:dyDescent="0.25">
      <c r="A3519" s="3">
        <v>3517</v>
      </c>
      <c r="B3519" s="1" t="s">
        <v>3516</v>
      </c>
      <c r="C3519" s="1" t="s">
        <v>7626</v>
      </c>
      <c r="D3519">
        <v>4000</v>
      </c>
      <c r="E3519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s="9">
        <f t="shared" si="216"/>
        <v>41824.458333333336</v>
      </c>
      <c r="L3519" s="9">
        <f t="shared" si="217"/>
        <v>41794.817523148151</v>
      </c>
      <c r="M3519" t="b">
        <v>0</v>
      </c>
      <c r="N3519">
        <v>13</v>
      </c>
      <c r="O3519" t="b">
        <v>1</v>
      </c>
      <c r="P3519" t="s">
        <v>8270</v>
      </c>
      <c r="Q3519" t="s">
        <v>8316</v>
      </c>
      <c r="R3519" t="s">
        <v>8317</v>
      </c>
      <c r="S3519" s="5">
        <f t="shared" si="218"/>
        <v>100</v>
      </c>
      <c r="T3519" s="4">
        <f t="shared" si="219"/>
        <v>307.69230769230768</v>
      </c>
    </row>
    <row r="3520" spans="1:20" ht="60" x14ac:dyDescent="0.25">
      <c r="A3520" s="3">
        <v>3518</v>
      </c>
      <c r="B3520" s="1" t="s">
        <v>3517</v>
      </c>
      <c r="C3520" s="1" t="s">
        <v>7627</v>
      </c>
      <c r="D3520">
        <v>1500</v>
      </c>
      <c r="E3520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s="9">
        <f t="shared" si="216"/>
        <v>41914.597916666666</v>
      </c>
      <c r="L3520" s="9">
        <f t="shared" si="217"/>
        <v>41893.783553240741</v>
      </c>
      <c r="M3520" t="b">
        <v>0</v>
      </c>
      <c r="N3520">
        <v>33</v>
      </c>
      <c r="O3520" t="b">
        <v>1</v>
      </c>
      <c r="P3520" t="s">
        <v>8270</v>
      </c>
      <c r="Q3520" t="s">
        <v>8316</v>
      </c>
      <c r="R3520" t="s">
        <v>8317</v>
      </c>
      <c r="S3520" s="5">
        <f t="shared" si="218"/>
        <v>110.04599999999999</v>
      </c>
      <c r="T3520" s="4">
        <f t="shared" si="219"/>
        <v>50.020909090909093</v>
      </c>
    </row>
    <row r="3521" spans="1:20" ht="45" x14ac:dyDescent="0.25">
      <c r="A3521" s="3">
        <v>3519</v>
      </c>
      <c r="B3521" s="1" t="s">
        <v>3518</v>
      </c>
      <c r="C3521" s="1" t="s">
        <v>7628</v>
      </c>
      <c r="D3521">
        <v>2000</v>
      </c>
      <c r="E3521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s="9">
        <f t="shared" si="216"/>
        <v>42067.598958333328</v>
      </c>
      <c r="L3521" s="9">
        <f t="shared" si="217"/>
        <v>42037.598958333328</v>
      </c>
      <c r="M3521" t="b">
        <v>0</v>
      </c>
      <c r="N3521">
        <v>28</v>
      </c>
      <c r="O3521" t="b">
        <v>1</v>
      </c>
      <c r="P3521" t="s">
        <v>8270</v>
      </c>
      <c r="Q3521" t="s">
        <v>8316</v>
      </c>
      <c r="R3521" t="s">
        <v>8317</v>
      </c>
      <c r="S3521" s="5">
        <f t="shared" si="218"/>
        <v>101.35000000000001</v>
      </c>
      <c r="T3521" s="4">
        <f t="shared" si="219"/>
        <v>72.392857142857139</v>
      </c>
    </row>
    <row r="3522" spans="1:20" ht="45" x14ac:dyDescent="0.25">
      <c r="A3522" s="3">
        <v>3520</v>
      </c>
      <c r="B3522" s="1" t="s">
        <v>3519</v>
      </c>
      <c r="C3522" s="1" t="s">
        <v>7629</v>
      </c>
      <c r="D3522">
        <v>2000</v>
      </c>
      <c r="E3522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s="9">
        <f t="shared" si="216"/>
        <v>42253.57430555555</v>
      </c>
      <c r="L3522" s="9">
        <f t="shared" si="217"/>
        <v>42227.824212962965</v>
      </c>
      <c r="M3522" t="b">
        <v>0</v>
      </c>
      <c r="N3522">
        <v>21</v>
      </c>
      <c r="O3522" t="b">
        <v>1</v>
      </c>
      <c r="P3522" t="s">
        <v>8270</v>
      </c>
      <c r="Q3522" t="s">
        <v>8316</v>
      </c>
      <c r="R3522" t="s">
        <v>8317</v>
      </c>
      <c r="S3522" s="5">
        <f t="shared" si="218"/>
        <v>100.75</v>
      </c>
      <c r="T3522" s="4">
        <f t="shared" si="219"/>
        <v>95.952380952380949</v>
      </c>
    </row>
    <row r="3523" spans="1:20" ht="60" x14ac:dyDescent="0.25">
      <c r="A3523" s="3">
        <v>3521</v>
      </c>
      <c r="B3523" s="1" t="s">
        <v>3520</v>
      </c>
      <c r="C3523" s="1" t="s">
        <v>7630</v>
      </c>
      <c r="D3523">
        <v>350</v>
      </c>
      <c r="E3523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s="9">
        <f t="shared" ref="K3523:K3586" si="220">(((I3523/60)/60)/24)+DATE(1970,1,1)</f>
        <v>41911.361342592594</v>
      </c>
      <c r="L3523" s="9">
        <f t="shared" ref="L3523:L3586" si="221">(((J3523/60)/60)/24)+DATE(1970,1,1)</f>
        <v>41881.361342592594</v>
      </c>
      <c r="M3523" t="b">
        <v>0</v>
      </c>
      <c r="N3523">
        <v>13</v>
      </c>
      <c r="O3523" t="b">
        <v>1</v>
      </c>
      <c r="P3523" t="s">
        <v>8270</v>
      </c>
      <c r="Q3523" t="s">
        <v>8316</v>
      </c>
      <c r="R3523" t="s">
        <v>8317</v>
      </c>
      <c r="S3523" s="5">
        <f t="shared" ref="S3523:S3586" si="222">+(E3523/D3523)*100</f>
        <v>169.42857142857144</v>
      </c>
      <c r="T3523" s="4">
        <f t="shared" ref="T3523:T3586" si="223">+E3523/N3523</f>
        <v>45.615384615384613</v>
      </c>
    </row>
    <row r="3524" spans="1:20" ht="60" x14ac:dyDescent="0.25">
      <c r="A3524" s="3">
        <v>3522</v>
      </c>
      <c r="B3524" s="1" t="s">
        <v>3521</v>
      </c>
      <c r="C3524" s="1" t="s">
        <v>7631</v>
      </c>
      <c r="D3524">
        <v>1395</v>
      </c>
      <c r="E352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s="9">
        <f t="shared" si="220"/>
        <v>42262.420833333337</v>
      </c>
      <c r="L3524" s="9">
        <f t="shared" si="221"/>
        <v>42234.789884259255</v>
      </c>
      <c r="M3524" t="b">
        <v>0</v>
      </c>
      <c r="N3524">
        <v>34</v>
      </c>
      <c r="O3524" t="b">
        <v>1</v>
      </c>
      <c r="P3524" t="s">
        <v>8270</v>
      </c>
      <c r="Q3524" t="s">
        <v>8316</v>
      </c>
      <c r="R3524" t="s">
        <v>8317</v>
      </c>
      <c r="S3524" s="5">
        <f t="shared" si="222"/>
        <v>100</v>
      </c>
      <c r="T3524" s="4">
        <f t="shared" si="223"/>
        <v>41.029411764705884</v>
      </c>
    </row>
    <row r="3525" spans="1:20" ht="45" x14ac:dyDescent="0.25">
      <c r="A3525" s="3">
        <v>3523</v>
      </c>
      <c r="B3525" s="1" t="s">
        <v>3522</v>
      </c>
      <c r="C3525" s="1" t="s">
        <v>7632</v>
      </c>
      <c r="D3525">
        <v>4000</v>
      </c>
      <c r="E352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s="9">
        <f t="shared" si="220"/>
        <v>42638.958333333328</v>
      </c>
      <c r="L3525" s="9">
        <f t="shared" si="221"/>
        <v>42581.397546296299</v>
      </c>
      <c r="M3525" t="b">
        <v>0</v>
      </c>
      <c r="N3525">
        <v>80</v>
      </c>
      <c r="O3525" t="b">
        <v>1</v>
      </c>
      <c r="P3525" t="s">
        <v>8270</v>
      </c>
      <c r="Q3525" t="s">
        <v>8316</v>
      </c>
      <c r="R3525" t="s">
        <v>8317</v>
      </c>
      <c r="S3525" s="5">
        <f t="shared" si="222"/>
        <v>113.65</v>
      </c>
      <c r="T3525" s="4">
        <f t="shared" si="223"/>
        <v>56.825000000000003</v>
      </c>
    </row>
    <row r="3526" spans="1:20" ht="60" x14ac:dyDescent="0.25">
      <c r="A3526" s="3">
        <v>3524</v>
      </c>
      <c r="B3526" s="1" t="s">
        <v>3523</v>
      </c>
      <c r="C3526" s="1" t="s">
        <v>7633</v>
      </c>
      <c r="D3526">
        <v>10000</v>
      </c>
      <c r="E352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s="9">
        <f t="shared" si="220"/>
        <v>41895.166666666664</v>
      </c>
      <c r="L3526" s="9">
        <f t="shared" si="221"/>
        <v>41880.76357638889</v>
      </c>
      <c r="M3526" t="b">
        <v>0</v>
      </c>
      <c r="N3526">
        <v>74</v>
      </c>
      <c r="O3526" t="b">
        <v>1</v>
      </c>
      <c r="P3526" t="s">
        <v>8270</v>
      </c>
      <c r="Q3526" t="s">
        <v>8316</v>
      </c>
      <c r="R3526" t="s">
        <v>8317</v>
      </c>
      <c r="S3526" s="5">
        <f t="shared" si="222"/>
        <v>101.56</v>
      </c>
      <c r="T3526" s="4">
        <f t="shared" si="223"/>
        <v>137.24324324324326</v>
      </c>
    </row>
    <row r="3527" spans="1:20" ht="45" x14ac:dyDescent="0.25">
      <c r="A3527" s="3">
        <v>3525</v>
      </c>
      <c r="B3527" s="1" t="s">
        <v>3524</v>
      </c>
      <c r="C3527" s="1" t="s">
        <v>7634</v>
      </c>
      <c r="D3527">
        <v>500</v>
      </c>
      <c r="E352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s="9">
        <f t="shared" si="220"/>
        <v>42225.666666666672</v>
      </c>
      <c r="L3527" s="9">
        <f t="shared" si="221"/>
        <v>42214.6956712963</v>
      </c>
      <c r="M3527" t="b">
        <v>0</v>
      </c>
      <c r="N3527">
        <v>7</v>
      </c>
      <c r="O3527" t="b">
        <v>1</v>
      </c>
      <c r="P3527" t="s">
        <v>8270</v>
      </c>
      <c r="Q3527" t="s">
        <v>8316</v>
      </c>
      <c r="R3527" t="s">
        <v>8317</v>
      </c>
      <c r="S3527" s="5">
        <f t="shared" si="222"/>
        <v>106</v>
      </c>
      <c r="T3527" s="4">
        <f t="shared" si="223"/>
        <v>75.714285714285708</v>
      </c>
    </row>
    <row r="3528" spans="1:20" ht="60" x14ac:dyDescent="0.25">
      <c r="A3528" s="3">
        <v>3526</v>
      </c>
      <c r="B3528" s="1" t="s">
        <v>3525</v>
      </c>
      <c r="C3528" s="1" t="s">
        <v>7635</v>
      </c>
      <c r="D3528">
        <v>3300</v>
      </c>
      <c r="E352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s="9">
        <f t="shared" si="220"/>
        <v>42488.249305555553</v>
      </c>
      <c r="L3528" s="9">
        <f t="shared" si="221"/>
        <v>42460.335312499999</v>
      </c>
      <c r="M3528" t="b">
        <v>0</v>
      </c>
      <c r="N3528">
        <v>34</v>
      </c>
      <c r="O3528" t="b">
        <v>1</v>
      </c>
      <c r="P3528" t="s">
        <v>8270</v>
      </c>
      <c r="Q3528" t="s">
        <v>8316</v>
      </c>
      <c r="R3528" t="s">
        <v>8317</v>
      </c>
      <c r="S3528" s="5">
        <f t="shared" si="222"/>
        <v>102</v>
      </c>
      <c r="T3528" s="4">
        <f t="shared" si="223"/>
        <v>99</v>
      </c>
    </row>
    <row r="3529" spans="1:20" ht="60" x14ac:dyDescent="0.25">
      <c r="A3529" s="3">
        <v>3527</v>
      </c>
      <c r="B3529" s="1" t="s">
        <v>3526</v>
      </c>
      <c r="C3529" s="1" t="s">
        <v>7636</v>
      </c>
      <c r="D3529">
        <v>6000</v>
      </c>
      <c r="E3529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s="9">
        <f t="shared" si="220"/>
        <v>42196.165972222225</v>
      </c>
      <c r="L3529" s="9">
        <f t="shared" si="221"/>
        <v>42167.023206018523</v>
      </c>
      <c r="M3529" t="b">
        <v>0</v>
      </c>
      <c r="N3529">
        <v>86</v>
      </c>
      <c r="O3529" t="b">
        <v>1</v>
      </c>
      <c r="P3529" t="s">
        <v>8270</v>
      </c>
      <c r="Q3529" t="s">
        <v>8316</v>
      </c>
      <c r="R3529" t="s">
        <v>8317</v>
      </c>
      <c r="S3529" s="5">
        <f t="shared" si="222"/>
        <v>116.91666666666667</v>
      </c>
      <c r="T3529" s="4">
        <f t="shared" si="223"/>
        <v>81.569767441860463</v>
      </c>
    </row>
    <row r="3530" spans="1:20" ht="45" x14ac:dyDescent="0.25">
      <c r="A3530" s="3">
        <v>3528</v>
      </c>
      <c r="B3530" s="1" t="s">
        <v>3527</v>
      </c>
      <c r="C3530" s="1" t="s">
        <v>7637</v>
      </c>
      <c r="D3530">
        <v>1650</v>
      </c>
      <c r="E3530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s="9">
        <f t="shared" si="220"/>
        <v>42753.50136574074</v>
      </c>
      <c r="L3530" s="9">
        <f t="shared" si="221"/>
        <v>42733.50136574074</v>
      </c>
      <c r="M3530" t="b">
        <v>0</v>
      </c>
      <c r="N3530">
        <v>37</v>
      </c>
      <c r="O3530" t="b">
        <v>1</v>
      </c>
      <c r="P3530" t="s">
        <v>8270</v>
      </c>
      <c r="Q3530" t="s">
        <v>8316</v>
      </c>
      <c r="R3530" t="s">
        <v>8317</v>
      </c>
      <c r="S3530" s="5">
        <f t="shared" si="222"/>
        <v>101.15151515151514</v>
      </c>
      <c r="T3530" s="4">
        <f t="shared" si="223"/>
        <v>45.108108108108105</v>
      </c>
    </row>
    <row r="3531" spans="1:20" ht="60" x14ac:dyDescent="0.25">
      <c r="A3531" s="3">
        <v>3529</v>
      </c>
      <c r="B3531" s="1" t="s">
        <v>3528</v>
      </c>
      <c r="C3531" s="1" t="s">
        <v>7638</v>
      </c>
      <c r="D3531">
        <v>500</v>
      </c>
      <c r="E3531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s="9">
        <f t="shared" si="220"/>
        <v>42198.041666666672</v>
      </c>
      <c r="L3531" s="9">
        <f t="shared" si="221"/>
        <v>42177.761782407411</v>
      </c>
      <c r="M3531" t="b">
        <v>0</v>
      </c>
      <c r="N3531">
        <v>18</v>
      </c>
      <c r="O3531" t="b">
        <v>1</v>
      </c>
      <c r="P3531" t="s">
        <v>8270</v>
      </c>
      <c r="Q3531" t="s">
        <v>8316</v>
      </c>
      <c r="R3531" t="s">
        <v>8317</v>
      </c>
      <c r="S3531" s="5">
        <f t="shared" si="222"/>
        <v>132</v>
      </c>
      <c r="T3531" s="4">
        <f t="shared" si="223"/>
        <v>36.666666666666664</v>
      </c>
    </row>
    <row r="3532" spans="1:20" ht="60" x14ac:dyDescent="0.25">
      <c r="A3532" s="3">
        <v>3530</v>
      </c>
      <c r="B3532" s="1" t="s">
        <v>3529</v>
      </c>
      <c r="C3532" s="1" t="s">
        <v>7639</v>
      </c>
      <c r="D3532">
        <v>2750</v>
      </c>
      <c r="E3532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s="9">
        <f t="shared" si="220"/>
        <v>42470.833333333328</v>
      </c>
      <c r="L3532" s="9">
        <f t="shared" si="221"/>
        <v>42442.623344907406</v>
      </c>
      <c r="M3532" t="b">
        <v>0</v>
      </c>
      <c r="N3532">
        <v>22</v>
      </c>
      <c r="O3532" t="b">
        <v>1</v>
      </c>
      <c r="P3532" t="s">
        <v>8270</v>
      </c>
      <c r="Q3532" t="s">
        <v>8316</v>
      </c>
      <c r="R3532" t="s">
        <v>8317</v>
      </c>
      <c r="S3532" s="5">
        <f t="shared" si="222"/>
        <v>100</v>
      </c>
      <c r="T3532" s="4">
        <f t="shared" si="223"/>
        <v>125</v>
      </c>
    </row>
    <row r="3533" spans="1:20" ht="15.75" x14ac:dyDescent="0.25">
      <c r="A3533" s="3">
        <v>3531</v>
      </c>
      <c r="B3533" s="1" t="s">
        <v>3530</v>
      </c>
      <c r="C3533" s="1" t="s">
        <v>7640</v>
      </c>
      <c r="D3533">
        <v>1000</v>
      </c>
      <c r="E3533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s="9">
        <f t="shared" si="220"/>
        <v>42551.654328703706</v>
      </c>
      <c r="L3533" s="9">
        <f t="shared" si="221"/>
        <v>42521.654328703706</v>
      </c>
      <c r="M3533" t="b">
        <v>0</v>
      </c>
      <c r="N3533">
        <v>26</v>
      </c>
      <c r="O3533" t="b">
        <v>1</v>
      </c>
      <c r="P3533" t="s">
        <v>8270</v>
      </c>
      <c r="Q3533" t="s">
        <v>8316</v>
      </c>
      <c r="R3533" t="s">
        <v>8317</v>
      </c>
      <c r="S3533" s="5">
        <f t="shared" si="222"/>
        <v>128</v>
      </c>
      <c r="T3533" s="4">
        <f t="shared" si="223"/>
        <v>49.230769230769234</v>
      </c>
    </row>
    <row r="3534" spans="1:20" ht="60" x14ac:dyDescent="0.25">
      <c r="A3534" s="3">
        <v>3532</v>
      </c>
      <c r="B3534" s="1" t="s">
        <v>3531</v>
      </c>
      <c r="C3534" s="1" t="s">
        <v>7641</v>
      </c>
      <c r="D3534">
        <v>960</v>
      </c>
      <c r="E353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s="9">
        <f t="shared" si="220"/>
        <v>41900.165972222225</v>
      </c>
      <c r="L3534" s="9">
        <f t="shared" si="221"/>
        <v>41884.599849537037</v>
      </c>
      <c r="M3534" t="b">
        <v>0</v>
      </c>
      <c r="N3534">
        <v>27</v>
      </c>
      <c r="O3534" t="b">
        <v>1</v>
      </c>
      <c r="P3534" t="s">
        <v>8270</v>
      </c>
      <c r="Q3534" t="s">
        <v>8316</v>
      </c>
      <c r="R3534" t="s">
        <v>8317</v>
      </c>
      <c r="S3534" s="5">
        <f t="shared" si="222"/>
        <v>118.95833333333334</v>
      </c>
      <c r="T3534" s="4">
        <f t="shared" si="223"/>
        <v>42.296296296296298</v>
      </c>
    </row>
    <row r="3535" spans="1:20" ht="60" x14ac:dyDescent="0.25">
      <c r="A3535" s="3">
        <v>3533</v>
      </c>
      <c r="B3535" s="1" t="s">
        <v>3532</v>
      </c>
      <c r="C3535" s="1" t="s">
        <v>7642</v>
      </c>
      <c r="D3535">
        <v>500</v>
      </c>
      <c r="E353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s="9">
        <f t="shared" si="220"/>
        <v>42319.802858796291</v>
      </c>
      <c r="L3535" s="9">
        <f t="shared" si="221"/>
        <v>42289.761192129634</v>
      </c>
      <c r="M3535" t="b">
        <v>0</v>
      </c>
      <c r="N3535">
        <v>8</v>
      </c>
      <c r="O3535" t="b">
        <v>1</v>
      </c>
      <c r="P3535" t="s">
        <v>8270</v>
      </c>
      <c r="Q3535" t="s">
        <v>8316</v>
      </c>
      <c r="R3535" t="s">
        <v>8317</v>
      </c>
      <c r="S3535" s="5">
        <f t="shared" si="222"/>
        <v>126.2</v>
      </c>
      <c r="T3535" s="4">
        <f t="shared" si="223"/>
        <v>78.875</v>
      </c>
    </row>
    <row r="3536" spans="1:20" ht="45" x14ac:dyDescent="0.25">
      <c r="A3536" s="3">
        <v>3534</v>
      </c>
      <c r="B3536" s="1" t="s">
        <v>3533</v>
      </c>
      <c r="C3536" s="1" t="s">
        <v>7643</v>
      </c>
      <c r="D3536">
        <v>5000</v>
      </c>
      <c r="E353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s="9">
        <f t="shared" si="220"/>
        <v>42278.6252662037</v>
      </c>
      <c r="L3536" s="9">
        <f t="shared" si="221"/>
        <v>42243.6252662037</v>
      </c>
      <c r="M3536" t="b">
        <v>0</v>
      </c>
      <c r="N3536">
        <v>204</v>
      </c>
      <c r="O3536" t="b">
        <v>1</v>
      </c>
      <c r="P3536" t="s">
        <v>8270</v>
      </c>
      <c r="Q3536" t="s">
        <v>8316</v>
      </c>
      <c r="R3536" t="s">
        <v>8317</v>
      </c>
      <c r="S3536" s="5">
        <f t="shared" si="222"/>
        <v>156.20000000000002</v>
      </c>
      <c r="T3536" s="4">
        <f t="shared" si="223"/>
        <v>38.284313725490193</v>
      </c>
    </row>
    <row r="3537" spans="1:20" ht="45" x14ac:dyDescent="0.25">
      <c r="A3537" s="3">
        <v>3535</v>
      </c>
      <c r="B3537" s="1" t="s">
        <v>3534</v>
      </c>
      <c r="C3537" s="1" t="s">
        <v>7644</v>
      </c>
      <c r="D3537">
        <v>2000</v>
      </c>
      <c r="E353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s="9">
        <f t="shared" si="220"/>
        <v>42279.75</v>
      </c>
      <c r="L3537" s="9">
        <f t="shared" si="221"/>
        <v>42248.640162037031</v>
      </c>
      <c r="M3537" t="b">
        <v>0</v>
      </c>
      <c r="N3537">
        <v>46</v>
      </c>
      <c r="O3537" t="b">
        <v>1</v>
      </c>
      <c r="P3537" t="s">
        <v>8270</v>
      </c>
      <c r="Q3537" t="s">
        <v>8316</v>
      </c>
      <c r="R3537" t="s">
        <v>8317</v>
      </c>
      <c r="S3537" s="5">
        <f t="shared" si="222"/>
        <v>103.15</v>
      </c>
      <c r="T3537" s="4">
        <f t="shared" si="223"/>
        <v>44.847826086956523</v>
      </c>
    </row>
    <row r="3538" spans="1:20" ht="60" x14ac:dyDescent="0.25">
      <c r="A3538" s="3">
        <v>3536</v>
      </c>
      <c r="B3538" s="1" t="s">
        <v>3535</v>
      </c>
      <c r="C3538" s="1" t="s">
        <v>7645</v>
      </c>
      <c r="D3538">
        <v>150</v>
      </c>
      <c r="E353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s="9">
        <f t="shared" si="220"/>
        <v>42358.499305555553</v>
      </c>
      <c r="L3538" s="9">
        <f t="shared" si="221"/>
        <v>42328.727141203708</v>
      </c>
      <c r="M3538" t="b">
        <v>0</v>
      </c>
      <c r="N3538">
        <v>17</v>
      </c>
      <c r="O3538" t="b">
        <v>1</v>
      </c>
      <c r="P3538" t="s">
        <v>8270</v>
      </c>
      <c r="Q3538" t="s">
        <v>8316</v>
      </c>
      <c r="R3538" t="s">
        <v>8317</v>
      </c>
      <c r="S3538" s="5">
        <f t="shared" si="222"/>
        <v>153.33333333333334</v>
      </c>
      <c r="T3538" s="4">
        <f t="shared" si="223"/>
        <v>13.529411764705882</v>
      </c>
    </row>
    <row r="3539" spans="1:20" ht="60" x14ac:dyDescent="0.25">
      <c r="A3539" s="3">
        <v>3537</v>
      </c>
      <c r="B3539" s="1" t="s">
        <v>3536</v>
      </c>
      <c r="C3539" s="1" t="s">
        <v>7646</v>
      </c>
      <c r="D3539">
        <v>675</v>
      </c>
      <c r="E3539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s="9">
        <f t="shared" si="220"/>
        <v>41960.332638888889</v>
      </c>
      <c r="L3539" s="9">
        <f t="shared" si="221"/>
        <v>41923.354351851849</v>
      </c>
      <c r="M3539" t="b">
        <v>0</v>
      </c>
      <c r="N3539">
        <v>28</v>
      </c>
      <c r="O3539" t="b">
        <v>1</v>
      </c>
      <c r="P3539" t="s">
        <v>8270</v>
      </c>
      <c r="Q3539" t="s">
        <v>8316</v>
      </c>
      <c r="R3539" t="s">
        <v>8317</v>
      </c>
      <c r="S3539" s="5">
        <f t="shared" si="222"/>
        <v>180.44444444444446</v>
      </c>
      <c r="T3539" s="4">
        <f t="shared" si="223"/>
        <v>43.5</v>
      </c>
    </row>
    <row r="3540" spans="1:20" ht="60" x14ac:dyDescent="0.25">
      <c r="A3540" s="3">
        <v>3538</v>
      </c>
      <c r="B3540" s="1" t="s">
        <v>3537</v>
      </c>
      <c r="C3540" s="1" t="s">
        <v>7647</v>
      </c>
      <c r="D3540">
        <v>2000</v>
      </c>
      <c r="E3540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s="9">
        <f t="shared" si="220"/>
        <v>42599.420601851853</v>
      </c>
      <c r="L3540" s="9">
        <f t="shared" si="221"/>
        <v>42571.420601851853</v>
      </c>
      <c r="M3540" t="b">
        <v>0</v>
      </c>
      <c r="N3540">
        <v>83</v>
      </c>
      <c r="O3540" t="b">
        <v>1</v>
      </c>
      <c r="P3540" t="s">
        <v>8270</v>
      </c>
      <c r="Q3540" t="s">
        <v>8316</v>
      </c>
      <c r="R3540" t="s">
        <v>8317</v>
      </c>
      <c r="S3540" s="5">
        <f t="shared" si="222"/>
        <v>128.44999999999999</v>
      </c>
      <c r="T3540" s="4">
        <f t="shared" si="223"/>
        <v>30.951807228915662</v>
      </c>
    </row>
    <row r="3541" spans="1:20" ht="60" x14ac:dyDescent="0.25">
      <c r="A3541" s="3">
        <v>3539</v>
      </c>
      <c r="B3541" s="1" t="s">
        <v>3538</v>
      </c>
      <c r="C3541" s="1" t="s">
        <v>7648</v>
      </c>
      <c r="D3541">
        <v>600</v>
      </c>
      <c r="E3541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s="9">
        <f t="shared" si="220"/>
        <v>42621.756041666667</v>
      </c>
      <c r="L3541" s="9">
        <f t="shared" si="221"/>
        <v>42600.756041666667</v>
      </c>
      <c r="M3541" t="b">
        <v>0</v>
      </c>
      <c r="N3541">
        <v>13</v>
      </c>
      <c r="O3541" t="b">
        <v>1</v>
      </c>
      <c r="P3541" t="s">
        <v>8270</v>
      </c>
      <c r="Q3541" t="s">
        <v>8316</v>
      </c>
      <c r="R3541" t="s">
        <v>8317</v>
      </c>
      <c r="S3541" s="5">
        <f t="shared" si="222"/>
        <v>119.66666666666667</v>
      </c>
      <c r="T3541" s="4">
        <f t="shared" si="223"/>
        <v>55.230769230769234</v>
      </c>
    </row>
    <row r="3542" spans="1:20" ht="60" x14ac:dyDescent="0.25">
      <c r="A3542" s="3">
        <v>3540</v>
      </c>
      <c r="B3542" s="1" t="s">
        <v>3539</v>
      </c>
      <c r="C3542" s="1" t="s">
        <v>7649</v>
      </c>
      <c r="D3542">
        <v>300</v>
      </c>
      <c r="E3542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s="9">
        <f t="shared" si="220"/>
        <v>42547.003368055557</v>
      </c>
      <c r="L3542" s="9">
        <f t="shared" si="221"/>
        <v>42517.003368055557</v>
      </c>
      <c r="M3542" t="b">
        <v>0</v>
      </c>
      <c r="N3542">
        <v>8</v>
      </c>
      <c r="O3542" t="b">
        <v>1</v>
      </c>
      <c r="P3542" t="s">
        <v>8270</v>
      </c>
      <c r="Q3542" t="s">
        <v>8316</v>
      </c>
      <c r="R3542" t="s">
        <v>8317</v>
      </c>
      <c r="S3542" s="5">
        <f t="shared" si="222"/>
        <v>123</v>
      </c>
      <c r="T3542" s="4">
        <f t="shared" si="223"/>
        <v>46.125</v>
      </c>
    </row>
    <row r="3543" spans="1:20" ht="60" x14ac:dyDescent="0.25">
      <c r="A3543" s="3">
        <v>3541</v>
      </c>
      <c r="B3543" s="1" t="s">
        <v>3540</v>
      </c>
      <c r="C3543" s="1" t="s">
        <v>7650</v>
      </c>
      <c r="D3543">
        <v>1200</v>
      </c>
      <c r="E3543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s="9">
        <f t="shared" si="220"/>
        <v>42247.730034722219</v>
      </c>
      <c r="L3543" s="9">
        <f t="shared" si="221"/>
        <v>42222.730034722219</v>
      </c>
      <c r="M3543" t="b">
        <v>0</v>
      </c>
      <c r="N3543">
        <v>32</v>
      </c>
      <c r="O3543" t="b">
        <v>1</v>
      </c>
      <c r="P3543" t="s">
        <v>8270</v>
      </c>
      <c r="Q3543" t="s">
        <v>8316</v>
      </c>
      <c r="R3543" t="s">
        <v>8317</v>
      </c>
      <c r="S3543" s="5">
        <f t="shared" si="222"/>
        <v>105</v>
      </c>
      <c r="T3543" s="4">
        <f t="shared" si="223"/>
        <v>39.375</v>
      </c>
    </row>
    <row r="3544" spans="1:20" ht="60" x14ac:dyDescent="0.25">
      <c r="A3544" s="3">
        <v>3542</v>
      </c>
      <c r="B3544" s="1" t="s">
        <v>3541</v>
      </c>
      <c r="C3544" s="1" t="s">
        <v>7651</v>
      </c>
      <c r="D3544">
        <v>5500</v>
      </c>
      <c r="E354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s="9">
        <f t="shared" si="220"/>
        <v>41889.599791666667</v>
      </c>
      <c r="L3544" s="9">
        <f t="shared" si="221"/>
        <v>41829.599791666667</v>
      </c>
      <c r="M3544" t="b">
        <v>0</v>
      </c>
      <c r="N3544">
        <v>85</v>
      </c>
      <c r="O3544" t="b">
        <v>1</v>
      </c>
      <c r="P3544" t="s">
        <v>8270</v>
      </c>
      <c r="Q3544" t="s">
        <v>8316</v>
      </c>
      <c r="R3544" t="s">
        <v>8317</v>
      </c>
      <c r="S3544" s="5">
        <f t="shared" si="222"/>
        <v>102.23636363636363</v>
      </c>
      <c r="T3544" s="4">
        <f t="shared" si="223"/>
        <v>66.152941176470591</v>
      </c>
    </row>
    <row r="3545" spans="1:20" ht="45" x14ac:dyDescent="0.25">
      <c r="A3545" s="3">
        <v>3543</v>
      </c>
      <c r="B3545" s="1" t="s">
        <v>3542</v>
      </c>
      <c r="C3545" s="1" t="s">
        <v>7652</v>
      </c>
      <c r="D3545">
        <v>1500</v>
      </c>
      <c r="E354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s="9">
        <f t="shared" si="220"/>
        <v>42180.755312499998</v>
      </c>
      <c r="L3545" s="9">
        <f t="shared" si="221"/>
        <v>42150.755312499998</v>
      </c>
      <c r="M3545" t="b">
        <v>0</v>
      </c>
      <c r="N3545">
        <v>29</v>
      </c>
      <c r="O3545" t="b">
        <v>1</v>
      </c>
      <c r="P3545" t="s">
        <v>8270</v>
      </c>
      <c r="Q3545" t="s">
        <v>8316</v>
      </c>
      <c r="R3545" t="s">
        <v>8317</v>
      </c>
      <c r="S3545" s="5">
        <f t="shared" si="222"/>
        <v>104.66666666666666</v>
      </c>
      <c r="T3545" s="4">
        <f t="shared" si="223"/>
        <v>54.137931034482762</v>
      </c>
    </row>
    <row r="3546" spans="1:20" ht="45" x14ac:dyDescent="0.25">
      <c r="A3546" s="3">
        <v>3544</v>
      </c>
      <c r="B3546" s="1" t="s">
        <v>3543</v>
      </c>
      <c r="C3546" s="1" t="s">
        <v>7653</v>
      </c>
      <c r="D3546">
        <v>2500</v>
      </c>
      <c r="E354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s="9">
        <f t="shared" si="220"/>
        <v>42070.831678240742</v>
      </c>
      <c r="L3546" s="9">
        <f t="shared" si="221"/>
        <v>42040.831678240742</v>
      </c>
      <c r="M3546" t="b">
        <v>0</v>
      </c>
      <c r="N3546">
        <v>24</v>
      </c>
      <c r="O3546" t="b">
        <v>1</v>
      </c>
      <c r="P3546" t="s">
        <v>8270</v>
      </c>
      <c r="Q3546" t="s">
        <v>8316</v>
      </c>
      <c r="R3546" t="s">
        <v>8317</v>
      </c>
      <c r="S3546" s="5">
        <f t="shared" si="222"/>
        <v>100</v>
      </c>
      <c r="T3546" s="4">
        <f t="shared" si="223"/>
        <v>104.16666666666667</v>
      </c>
    </row>
    <row r="3547" spans="1:20" ht="60" x14ac:dyDescent="0.25">
      <c r="A3547" s="3">
        <v>3545</v>
      </c>
      <c r="B3547" s="1" t="s">
        <v>3544</v>
      </c>
      <c r="C3547" s="1" t="s">
        <v>7654</v>
      </c>
      <c r="D3547">
        <v>250</v>
      </c>
      <c r="E354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s="9">
        <f t="shared" si="220"/>
        <v>42105.807395833333</v>
      </c>
      <c r="L3547" s="9">
        <f t="shared" si="221"/>
        <v>42075.807395833333</v>
      </c>
      <c r="M3547" t="b">
        <v>0</v>
      </c>
      <c r="N3547">
        <v>8</v>
      </c>
      <c r="O3547" t="b">
        <v>1</v>
      </c>
      <c r="P3547" t="s">
        <v>8270</v>
      </c>
      <c r="Q3547" t="s">
        <v>8316</v>
      </c>
      <c r="R3547" t="s">
        <v>8317</v>
      </c>
      <c r="S3547" s="5">
        <f t="shared" si="222"/>
        <v>100.4</v>
      </c>
      <c r="T3547" s="4">
        <f t="shared" si="223"/>
        <v>31.375</v>
      </c>
    </row>
    <row r="3548" spans="1:20" ht="60" x14ac:dyDescent="0.25">
      <c r="A3548" s="3">
        <v>3546</v>
      </c>
      <c r="B3548" s="1" t="s">
        <v>3545</v>
      </c>
      <c r="C3548" s="1" t="s">
        <v>7655</v>
      </c>
      <c r="D3548">
        <v>1100</v>
      </c>
      <c r="E354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s="9">
        <f t="shared" si="220"/>
        <v>42095.165972222225</v>
      </c>
      <c r="L3548" s="9">
        <f t="shared" si="221"/>
        <v>42073.660694444443</v>
      </c>
      <c r="M3548" t="b">
        <v>0</v>
      </c>
      <c r="N3548">
        <v>19</v>
      </c>
      <c r="O3548" t="b">
        <v>1</v>
      </c>
      <c r="P3548" t="s">
        <v>8270</v>
      </c>
      <c r="Q3548" t="s">
        <v>8316</v>
      </c>
      <c r="R3548" t="s">
        <v>8317</v>
      </c>
      <c r="S3548" s="5">
        <f t="shared" si="222"/>
        <v>102.27272727272727</v>
      </c>
      <c r="T3548" s="4">
        <f t="shared" si="223"/>
        <v>59.210526315789473</v>
      </c>
    </row>
    <row r="3549" spans="1:20" ht="45" x14ac:dyDescent="0.25">
      <c r="A3549" s="3">
        <v>3547</v>
      </c>
      <c r="B3549" s="1" t="s">
        <v>3546</v>
      </c>
      <c r="C3549" s="1" t="s">
        <v>7656</v>
      </c>
      <c r="D3549">
        <v>35000</v>
      </c>
      <c r="E3549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s="9">
        <f t="shared" si="220"/>
        <v>42504.165972222225</v>
      </c>
      <c r="L3549" s="9">
        <f t="shared" si="221"/>
        <v>42480.078715277778</v>
      </c>
      <c r="M3549" t="b">
        <v>0</v>
      </c>
      <c r="N3549">
        <v>336</v>
      </c>
      <c r="O3549" t="b">
        <v>1</v>
      </c>
      <c r="P3549" t="s">
        <v>8270</v>
      </c>
      <c r="Q3549" t="s">
        <v>8316</v>
      </c>
      <c r="R3549" t="s">
        <v>8317</v>
      </c>
      <c r="S3549" s="5">
        <f t="shared" si="222"/>
        <v>114.40928571428573</v>
      </c>
      <c r="T3549" s="4">
        <f t="shared" si="223"/>
        <v>119.17633928571429</v>
      </c>
    </row>
    <row r="3550" spans="1:20" ht="45" x14ac:dyDescent="0.25">
      <c r="A3550" s="3">
        <v>3548</v>
      </c>
      <c r="B3550" s="1" t="s">
        <v>3547</v>
      </c>
      <c r="C3550" s="1" t="s">
        <v>7657</v>
      </c>
      <c r="D3550">
        <v>2100</v>
      </c>
      <c r="E3550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s="9">
        <f t="shared" si="220"/>
        <v>42434.041666666672</v>
      </c>
      <c r="L3550" s="9">
        <f t="shared" si="221"/>
        <v>42411.942291666666</v>
      </c>
      <c r="M3550" t="b">
        <v>0</v>
      </c>
      <c r="N3550">
        <v>13</v>
      </c>
      <c r="O3550" t="b">
        <v>1</v>
      </c>
      <c r="P3550" t="s">
        <v>8270</v>
      </c>
      <c r="Q3550" t="s">
        <v>8316</v>
      </c>
      <c r="R3550" t="s">
        <v>8317</v>
      </c>
      <c r="S3550" s="5">
        <f t="shared" si="222"/>
        <v>101.9047619047619</v>
      </c>
      <c r="T3550" s="4">
        <f t="shared" si="223"/>
        <v>164.61538461538461</v>
      </c>
    </row>
    <row r="3551" spans="1:20" ht="60" x14ac:dyDescent="0.25">
      <c r="A3551" s="3">
        <v>3549</v>
      </c>
      <c r="B3551" s="1" t="s">
        <v>3548</v>
      </c>
      <c r="C3551" s="1" t="s">
        <v>7658</v>
      </c>
      <c r="D3551">
        <v>1000</v>
      </c>
      <c r="E3551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s="9">
        <f t="shared" si="220"/>
        <v>42251.394363425927</v>
      </c>
      <c r="L3551" s="9">
        <f t="shared" si="221"/>
        <v>42223.394363425927</v>
      </c>
      <c r="M3551" t="b">
        <v>0</v>
      </c>
      <c r="N3551">
        <v>42</v>
      </c>
      <c r="O3551" t="b">
        <v>1</v>
      </c>
      <c r="P3551" t="s">
        <v>8270</v>
      </c>
      <c r="Q3551" t="s">
        <v>8316</v>
      </c>
      <c r="R3551" t="s">
        <v>8317</v>
      </c>
      <c r="S3551" s="5">
        <f t="shared" si="222"/>
        <v>102</v>
      </c>
      <c r="T3551" s="4">
        <f t="shared" si="223"/>
        <v>24.285714285714285</v>
      </c>
    </row>
    <row r="3552" spans="1:20" ht="60" x14ac:dyDescent="0.25">
      <c r="A3552" s="3">
        <v>3550</v>
      </c>
      <c r="B3552" s="1" t="s">
        <v>3549</v>
      </c>
      <c r="C3552" s="1" t="s">
        <v>7659</v>
      </c>
      <c r="D3552">
        <v>2500</v>
      </c>
      <c r="E3552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s="9">
        <f t="shared" si="220"/>
        <v>42492.893495370372</v>
      </c>
      <c r="L3552" s="9">
        <f t="shared" si="221"/>
        <v>42462.893495370372</v>
      </c>
      <c r="M3552" t="b">
        <v>0</v>
      </c>
      <c r="N3552">
        <v>64</v>
      </c>
      <c r="O3552" t="b">
        <v>1</v>
      </c>
      <c r="P3552" t="s">
        <v>8270</v>
      </c>
      <c r="Q3552" t="s">
        <v>8316</v>
      </c>
      <c r="R3552" t="s">
        <v>8317</v>
      </c>
      <c r="S3552" s="5">
        <f t="shared" si="222"/>
        <v>104.80000000000001</v>
      </c>
      <c r="T3552" s="4">
        <f t="shared" si="223"/>
        <v>40.9375</v>
      </c>
    </row>
    <row r="3553" spans="1:20" ht="60" x14ac:dyDescent="0.25">
      <c r="A3553" s="3">
        <v>3551</v>
      </c>
      <c r="B3553" s="1" t="s">
        <v>3550</v>
      </c>
      <c r="C3553" s="1" t="s">
        <v>7660</v>
      </c>
      <c r="D3553">
        <v>1500</v>
      </c>
      <c r="E3553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s="9">
        <f t="shared" si="220"/>
        <v>41781.921527777777</v>
      </c>
      <c r="L3553" s="9">
        <f t="shared" si="221"/>
        <v>41753.515856481477</v>
      </c>
      <c r="M3553" t="b">
        <v>0</v>
      </c>
      <c r="N3553">
        <v>25</v>
      </c>
      <c r="O3553" t="b">
        <v>1</v>
      </c>
      <c r="P3553" t="s">
        <v>8270</v>
      </c>
      <c r="Q3553" t="s">
        <v>8316</v>
      </c>
      <c r="R3553" t="s">
        <v>8317</v>
      </c>
      <c r="S3553" s="5">
        <f t="shared" si="222"/>
        <v>101.83333333333333</v>
      </c>
      <c r="T3553" s="4">
        <f t="shared" si="223"/>
        <v>61.1</v>
      </c>
    </row>
    <row r="3554" spans="1:20" ht="60" x14ac:dyDescent="0.25">
      <c r="A3554" s="3">
        <v>3552</v>
      </c>
      <c r="B3554" s="1" t="s">
        <v>3551</v>
      </c>
      <c r="C3554" s="1" t="s">
        <v>7661</v>
      </c>
      <c r="D3554">
        <v>773</v>
      </c>
      <c r="E355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s="9">
        <f t="shared" si="220"/>
        <v>41818.587083333332</v>
      </c>
      <c r="L3554" s="9">
        <f t="shared" si="221"/>
        <v>41788.587083333332</v>
      </c>
      <c r="M3554" t="b">
        <v>0</v>
      </c>
      <c r="N3554">
        <v>20</v>
      </c>
      <c r="O3554" t="b">
        <v>1</v>
      </c>
      <c r="P3554" t="s">
        <v>8270</v>
      </c>
      <c r="Q3554" t="s">
        <v>8316</v>
      </c>
      <c r="R3554" t="s">
        <v>8317</v>
      </c>
      <c r="S3554" s="5">
        <f t="shared" si="222"/>
        <v>100</v>
      </c>
      <c r="T3554" s="4">
        <f t="shared" si="223"/>
        <v>38.65</v>
      </c>
    </row>
    <row r="3555" spans="1:20" ht="60" x14ac:dyDescent="0.25">
      <c r="A3555" s="3">
        <v>3553</v>
      </c>
      <c r="B3555" s="1" t="s">
        <v>3552</v>
      </c>
      <c r="C3555" s="1" t="s">
        <v>7662</v>
      </c>
      <c r="D3555">
        <v>5500</v>
      </c>
      <c r="E355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s="9">
        <f t="shared" si="220"/>
        <v>42228</v>
      </c>
      <c r="L3555" s="9">
        <f t="shared" si="221"/>
        <v>42196.028703703705</v>
      </c>
      <c r="M3555" t="b">
        <v>0</v>
      </c>
      <c r="N3555">
        <v>104</v>
      </c>
      <c r="O3555" t="b">
        <v>1</v>
      </c>
      <c r="P3555" t="s">
        <v>8270</v>
      </c>
      <c r="Q3555" t="s">
        <v>8316</v>
      </c>
      <c r="R3555" t="s">
        <v>8317</v>
      </c>
      <c r="S3555" s="5">
        <f t="shared" si="222"/>
        <v>106.27272727272728</v>
      </c>
      <c r="T3555" s="4">
        <f t="shared" si="223"/>
        <v>56.20192307692308</v>
      </c>
    </row>
    <row r="3556" spans="1:20" ht="45" x14ac:dyDescent="0.25">
      <c r="A3556" s="3">
        <v>3554</v>
      </c>
      <c r="B3556" s="1" t="s">
        <v>3553</v>
      </c>
      <c r="C3556" s="1" t="s">
        <v>7663</v>
      </c>
      <c r="D3556">
        <v>5000</v>
      </c>
      <c r="E355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s="9">
        <f t="shared" si="220"/>
        <v>42046.708333333328</v>
      </c>
      <c r="L3556" s="9">
        <f t="shared" si="221"/>
        <v>42016.050451388888</v>
      </c>
      <c r="M3556" t="b">
        <v>0</v>
      </c>
      <c r="N3556">
        <v>53</v>
      </c>
      <c r="O3556" t="b">
        <v>1</v>
      </c>
      <c r="P3556" t="s">
        <v>8270</v>
      </c>
      <c r="Q3556" t="s">
        <v>8316</v>
      </c>
      <c r="R3556" t="s">
        <v>8317</v>
      </c>
      <c r="S3556" s="5">
        <f t="shared" si="222"/>
        <v>113.42219999999999</v>
      </c>
      <c r="T3556" s="4">
        <f t="shared" si="223"/>
        <v>107.00207547169811</v>
      </c>
    </row>
    <row r="3557" spans="1:20" ht="60" x14ac:dyDescent="0.25">
      <c r="A3557" s="3">
        <v>3555</v>
      </c>
      <c r="B3557" s="1" t="s">
        <v>3554</v>
      </c>
      <c r="C3557" s="1" t="s">
        <v>7664</v>
      </c>
      <c r="D3557">
        <v>2400</v>
      </c>
      <c r="E355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s="9">
        <f t="shared" si="220"/>
        <v>42691.483726851846</v>
      </c>
      <c r="L3557" s="9">
        <f t="shared" si="221"/>
        <v>42661.442060185189</v>
      </c>
      <c r="M3557" t="b">
        <v>0</v>
      </c>
      <c r="N3557">
        <v>14</v>
      </c>
      <c r="O3557" t="b">
        <v>1</v>
      </c>
      <c r="P3557" t="s">
        <v>8270</v>
      </c>
      <c r="Q3557" t="s">
        <v>8316</v>
      </c>
      <c r="R3557" t="s">
        <v>8317</v>
      </c>
      <c r="S3557" s="5">
        <f t="shared" si="222"/>
        <v>100</v>
      </c>
      <c r="T3557" s="4">
        <f t="shared" si="223"/>
        <v>171.42857142857142</v>
      </c>
    </row>
    <row r="3558" spans="1:20" ht="60" x14ac:dyDescent="0.25">
      <c r="A3558" s="3">
        <v>3556</v>
      </c>
      <c r="B3558" s="1" t="s">
        <v>3555</v>
      </c>
      <c r="C3558" s="1" t="s">
        <v>7665</v>
      </c>
      <c r="D3558">
        <v>2200</v>
      </c>
      <c r="E355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s="9">
        <f t="shared" si="220"/>
        <v>41868.649583333332</v>
      </c>
      <c r="L3558" s="9">
        <f t="shared" si="221"/>
        <v>41808.649583333332</v>
      </c>
      <c r="M3558" t="b">
        <v>0</v>
      </c>
      <c r="N3558">
        <v>20</v>
      </c>
      <c r="O3558" t="b">
        <v>1</v>
      </c>
      <c r="P3558" t="s">
        <v>8270</v>
      </c>
      <c r="Q3558" t="s">
        <v>8316</v>
      </c>
      <c r="R3558" t="s">
        <v>8317</v>
      </c>
      <c r="S3558" s="5">
        <f t="shared" si="222"/>
        <v>100.45454545454547</v>
      </c>
      <c r="T3558" s="4">
        <f t="shared" si="223"/>
        <v>110.5</v>
      </c>
    </row>
    <row r="3559" spans="1:20" ht="60" x14ac:dyDescent="0.25">
      <c r="A3559" s="3">
        <v>3557</v>
      </c>
      <c r="B3559" s="1" t="s">
        <v>3556</v>
      </c>
      <c r="C3559" s="1" t="s">
        <v>7666</v>
      </c>
      <c r="D3559">
        <v>100000</v>
      </c>
      <c r="E3559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s="9">
        <f t="shared" si="220"/>
        <v>41764.276747685188</v>
      </c>
      <c r="L3559" s="9">
        <f t="shared" si="221"/>
        <v>41730.276747685188</v>
      </c>
      <c r="M3559" t="b">
        <v>0</v>
      </c>
      <c r="N3559">
        <v>558</v>
      </c>
      <c r="O3559" t="b">
        <v>1</v>
      </c>
      <c r="P3559" t="s">
        <v>8270</v>
      </c>
      <c r="Q3559" t="s">
        <v>8316</v>
      </c>
      <c r="R3559" t="s">
        <v>8317</v>
      </c>
      <c r="S3559" s="5">
        <f t="shared" si="222"/>
        <v>100.03599999999999</v>
      </c>
      <c r="T3559" s="4">
        <f t="shared" si="223"/>
        <v>179.27598566308242</v>
      </c>
    </row>
    <row r="3560" spans="1:20" ht="45" x14ac:dyDescent="0.25">
      <c r="A3560" s="3">
        <v>3558</v>
      </c>
      <c r="B3560" s="1" t="s">
        <v>3557</v>
      </c>
      <c r="C3560" s="1" t="s">
        <v>7667</v>
      </c>
      <c r="D3560">
        <v>350</v>
      </c>
      <c r="E3560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s="9">
        <f t="shared" si="220"/>
        <v>42181.875</v>
      </c>
      <c r="L3560" s="9">
        <f t="shared" si="221"/>
        <v>42139.816840277781</v>
      </c>
      <c r="M3560" t="b">
        <v>0</v>
      </c>
      <c r="N3560">
        <v>22</v>
      </c>
      <c r="O3560" t="b">
        <v>1</v>
      </c>
      <c r="P3560" t="s">
        <v>8270</v>
      </c>
      <c r="Q3560" t="s">
        <v>8316</v>
      </c>
      <c r="R3560" t="s">
        <v>8317</v>
      </c>
      <c r="S3560" s="5">
        <f t="shared" si="222"/>
        <v>144</v>
      </c>
      <c r="T3560" s="4">
        <f t="shared" si="223"/>
        <v>22.90909090909091</v>
      </c>
    </row>
    <row r="3561" spans="1:20" ht="60" x14ac:dyDescent="0.25">
      <c r="A3561" s="3">
        <v>3559</v>
      </c>
      <c r="B3561" s="1" t="s">
        <v>3558</v>
      </c>
      <c r="C3561" s="1" t="s">
        <v>7668</v>
      </c>
      <c r="D3561">
        <v>1000</v>
      </c>
      <c r="E3561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s="9">
        <f t="shared" si="220"/>
        <v>42216.373611111107</v>
      </c>
      <c r="L3561" s="9">
        <f t="shared" si="221"/>
        <v>42194.096157407403</v>
      </c>
      <c r="M3561" t="b">
        <v>0</v>
      </c>
      <c r="N3561">
        <v>24</v>
      </c>
      <c r="O3561" t="b">
        <v>1</v>
      </c>
      <c r="P3561" t="s">
        <v>8270</v>
      </c>
      <c r="Q3561" t="s">
        <v>8316</v>
      </c>
      <c r="R3561" t="s">
        <v>8317</v>
      </c>
      <c r="S3561" s="5">
        <f t="shared" si="222"/>
        <v>103.49999999999999</v>
      </c>
      <c r="T3561" s="4">
        <f t="shared" si="223"/>
        <v>43.125</v>
      </c>
    </row>
    <row r="3562" spans="1:20" ht="60" x14ac:dyDescent="0.25">
      <c r="A3562" s="3">
        <v>3560</v>
      </c>
      <c r="B3562" s="1" t="s">
        <v>3559</v>
      </c>
      <c r="C3562" s="1" t="s">
        <v>7669</v>
      </c>
      <c r="D3562">
        <v>3200</v>
      </c>
      <c r="E3562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s="9">
        <f t="shared" si="220"/>
        <v>42151.114583333328</v>
      </c>
      <c r="L3562" s="9">
        <f t="shared" si="221"/>
        <v>42115.889652777783</v>
      </c>
      <c r="M3562" t="b">
        <v>0</v>
      </c>
      <c r="N3562">
        <v>74</v>
      </c>
      <c r="O3562" t="b">
        <v>1</v>
      </c>
      <c r="P3562" t="s">
        <v>8270</v>
      </c>
      <c r="Q3562" t="s">
        <v>8316</v>
      </c>
      <c r="R3562" t="s">
        <v>8317</v>
      </c>
      <c r="S3562" s="5">
        <f t="shared" si="222"/>
        <v>108.43750000000001</v>
      </c>
      <c r="T3562" s="4">
        <f t="shared" si="223"/>
        <v>46.891891891891895</v>
      </c>
    </row>
    <row r="3563" spans="1:20" ht="120" x14ac:dyDescent="0.25">
      <c r="A3563" s="3">
        <v>3561</v>
      </c>
      <c r="B3563" s="1" t="s">
        <v>3560</v>
      </c>
      <c r="C3563" s="1" t="s">
        <v>7670</v>
      </c>
      <c r="D3563">
        <v>2500</v>
      </c>
      <c r="E3563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s="9">
        <f t="shared" si="220"/>
        <v>42221.774999999994</v>
      </c>
      <c r="L3563" s="9">
        <f t="shared" si="221"/>
        <v>42203.680300925931</v>
      </c>
      <c r="M3563" t="b">
        <v>0</v>
      </c>
      <c r="N3563">
        <v>54</v>
      </c>
      <c r="O3563" t="b">
        <v>1</v>
      </c>
      <c r="P3563" t="s">
        <v>8270</v>
      </c>
      <c r="Q3563" t="s">
        <v>8316</v>
      </c>
      <c r="R3563" t="s">
        <v>8317</v>
      </c>
      <c r="S3563" s="5">
        <f t="shared" si="222"/>
        <v>102.4</v>
      </c>
      <c r="T3563" s="4">
        <f t="shared" si="223"/>
        <v>47.407407407407405</v>
      </c>
    </row>
    <row r="3564" spans="1:20" ht="60" x14ac:dyDescent="0.25">
      <c r="A3564" s="3">
        <v>3562</v>
      </c>
      <c r="B3564" s="1" t="s">
        <v>3561</v>
      </c>
      <c r="C3564" s="1" t="s">
        <v>7671</v>
      </c>
      <c r="D3564">
        <v>315</v>
      </c>
      <c r="E356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s="9">
        <f t="shared" si="220"/>
        <v>42442.916666666672</v>
      </c>
      <c r="L3564" s="9">
        <f t="shared" si="221"/>
        <v>42433.761886574073</v>
      </c>
      <c r="M3564" t="b">
        <v>0</v>
      </c>
      <c r="N3564">
        <v>31</v>
      </c>
      <c r="O3564" t="b">
        <v>1</v>
      </c>
      <c r="P3564" t="s">
        <v>8270</v>
      </c>
      <c r="Q3564" t="s">
        <v>8316</v>
      </c>
      <c r="R3564" t="s">
        <v>8317</v>
      </c>
      <c r="S3564" s="5">
        <f t="shared" si="222"/>
        <v>148.88888888888889</v>
      </c>
      <c r="T3564" s="4">
        <f t="shared" si="223"/>
        <v>15.129032258064516</v>
      </c>
    </row>
    <row r="3565" spans="1:20" ht="60" x14ac:dyDescent="0.25">
      <c r="A3565" s="3">
        <v>3563</v>
      </c>
      <c r="B3565" s="1" t="s">
        <v>3562</v>
      </c>
      <c r="C3565" s="1" t="s">
        <v>7672</v>
      </c>
      <c r="D3565">
        <v>500</v>
      </c>
      <c r="E356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s="9">
        <f t="shared" si="220"/>
        <v>42583.791666666672</v>
      </c>
      <c r="L3565" s="9">
        <f t="shared" si="221"/>
        <v>42555.671944444446</v>
      </c>
      <c r="M3565" t="b">
        <v>0</v>
      </c>
      <c r="N3565">
        <v>25</v>
      </c>
      <c r="O3565" t="b">
        <v>1</v>
      </c>
      <c r="P3565" t="s">
        <v>8270</v>
      </c>
      <c r="Q3565" t="s">
        <v>8316</v>
      </c>
      <c r="R3565" t="s">
        <v>8317</v>
      </c>
      <c r="S3565" s="5">
        <f t="shared" si="222"/>
        <v>105.49000000000002</v>
      </c>
      <c r="T3565" s="4">
        <f t="shared" si="223"/>
        <v>21.098000000000003</v>
      </c>
    </row>
    <row r="3566" spans="1:20" ht="45" x14ac:dyDescent="0.25">
      <c r="A3566" s="3">
        <v>3564</v>
      </c>
      <c r="B3566" s="1" t="s">
        <v>3563</v>
      </c>
      <c r="C3566" s="1" t="s">
        <v>7673</v>
      </c>
      <c r="D3566">
        <v>1000</v>
      </c>
      <c r="E356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s="9">
        <f t="shared" si="220"/>
        <v>42282.666666666672</v>
      </c>
      <c r="L3566" s="9">
        <f t="shared" si="221"/>
        <v>42236.623252314821</v>
      </c>
      <c r="M3566" t="b">
        <v>0</v>
      </c>
      <c r="N3566">
        <v>17</v>
      </c>
      <c r="O3566" t="b">
        <v>1</v>
      </c>
      <c r="P3566" t="s">
        <v>8270</v>
      </c>
      <c r="Q3566" t="s">
        <v>8316</v>
      </c>
      <c r="R3566" t="s">
        <v>8317</v>
      </c>
      <c r="S3566" s="5">
        <f t="shared" si="222"/>
        <v>100.49999999999999</v>
      </c>
      <c r="T3566" s="4">
        <f t="shared" si="223"/>
        <v>59.117647058823529</v>
      </c>
    </row>
    <row r="3567" spans="1:20" ht="60" x14ac:dyDescent="0.25">
      <c r="A3567" s="3">
        <v>3565</v>
      </c>
      <c r="B3567" s="1" t="s">
        <v>3564</v>
      </c>
      <c r="C3567" s="1" t="s">
        <v>7674</v>
      </c>
      <c r="D3567">
        <v>900</v>
      </c>
      <c r="E356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s="9">
        <f t="shared" si="220"/>
        <v>42004.743148148147</v>
      </c>
      <c r="L3567" s="9">
        <f t="shared" si="221"/>
        <v>41974.743148148147</v>
      </c>
      <c r="M3567" t="b">
        <v>0</v>
      </c>
      <c r="N3567">
        <v>12</v>
      </c>
      <c r="O3567" t="b">
        <v>1</v>
      </c>
      <c r="P3567" t="s">
        <v>8270</v>
      </c>
      <c r="Q3567" t="s">
        <v>8316</v>
      </c>
      <c r="R3567" t="s">
        <v>8317</v>
      </c>
      <c r="S3567" s="5">
        <f t="shared" si="222"/>
        <v>130.55555555555557</v>
      </c>
      <c r="T3567" s="4">
        <f t="shared" si="223"/>
        <v>97.916666666666671</v>
      </c>
    </row>
    <row r="3568" spans="1:20" ht="60" x14ac:dyDescent="0.25">
      <c r="A3568" s="3">
        <v>3566</v>
      </c>
      <c r="B3568" s="1" t="s">
        <v>3565</v>
      </c>
      <c r="C3568" s="1" t="s">
        <v>7675</v>
      </c>
      <c r="D3568">
        <v>2000</v>
      </c>
      <c r="E356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s="9">
        <f t="shared" si="220"/>
        <v>42027.507905092592</v>
      </c>
      <c r="L3568" s="9">
        <f t="shared" si="221"/>
        <v>41997.507905092592</v>
      </c>
      <c r="M3568" t="b">
        <v>0</v>
      </c>
      <c r="N3568">
        <v>38</v>
      </c>
      <c r="O3568" t="b">
        <v>1</v>
      </c>
      <c r="P3568" t="s">
        <v>8270</v>
      </c>
      <c r="Q3568" t="s">
        <v>8316</v>
      </c>
      <c r="R3568" t="s">
        <v>8317</v>
      </c>
      <c r="S3568" s="5">
        <f t="shared" si="222"/>
        <v>104.75000000000001</v>
      </c>
      <c r="T3568" s="4">
        <f t="shared" si="223"/>
        <v>55.131578947368418</v>
      </c>
    </row>
    <row r="3569" spans="1:20" ht="60" x14ac:dyDescent="0.25">
      <c r="A3569" s="3">
        <v>3567</v>
      </c>
      <c r="B3569" s="1" t="s">
        <v>3566</v>
      </c>
      <c r="C3569" s="1" t="s">
        <v>7676</v>
      </c>
      <c r="D3569">
        <v>1000</v>
      </c>
      <c r="E3569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s="9">
        <f t="shared" si="220"/>
        <v>42165.810694444444</v>
      </c>
      <c r="L3569" s="9">
        <f t="shared" si="221"/>
        <v>42135.810694444444</v>
      </c>
      <c r="M3569" t="b">
        <v>0</v>
      </c>
      <c r="N3569">
        <v>41</v>
      </c>
      <c r="O3569" t="b">
        <v>1</v>
      </c>
      <c r="P3569" t="s">
        <v>8270</v>
      </c>
      <c r="Q3569" t="s">
        <v>8316</v>
      </c>
      <c r="R3569" t="s">
        <v>8317</v>
      </c>
      <c r="S3569" s="5">
        <f t="shared" si="222"/>
        <v>108.80000000000001</v>
      </c>
      <c r="T3569" s="4">
        <f t="shared" si="223"/>
        <v>26.536585365853657</v>
      </c>
    </row>
    <row r="3570" spans="1:20" ht="45" x14ac:dyDescent="0.25">
      <c r="A3570" s="3">
        <v>3568</v>
      </c>
      <c r="B3570" s="1" t="s">
        <v>3567</v>
      </c>
      <c r="C3570" s="1" t="s">
        <v>7677</v>
      </c>
      <c r="D3570">
        <v>1000</v>
      </c>
      <c r="E3570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s="9">
        <f t="shared" si="220"/>
        <v>41899.740671296298</v>
      </c>
      <c r="L3570" s="9">
        <f t="shared" si="221"/>
        <v>41869.740671296298</v>
      </c>
      <c r="M3570" t="b">
        <v>0</v>
      </c>
      <c r="N3570">
        <v>19</v>
      </c>
      <c r="O3570" t="b">
        <v>1</v>
      </c>
      <c r="P3570" t="s">
        <v>8270</v>
      </c>
      <c r="Q3570" t="s">
        <v>8316</v>
      </c>
      <c r="R3570" t="s">
        <v>8317</v>
      </c>
      <c r="S3570" s="5">
        <f t="shared" si="222"/>
        <v>111.00000000000001</v>
      </c>
      <c r="T3570" s="4">
        <f t="shared" si="223"/>
        <v>58.421052631578945</v>
      </c>
    </row>
    <row r="3571" spans="1:20" ht="45" x14ac:dyDescent="0.25">
      <c r="A3571" s="3">
        <v>3569</v>
      </c>
      <c r="B3571" s="1" t="s">
        <v>3568</v>
      </c>
      <c r="C3571" s="1" t="s">
        <v>7678</v>
      </c>
      <c r="D3571">
        <v>5000</v>
      </c>
      <c r="E3571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s="9">
        <f t="shared" si="220"/>
        <v>42012.688611111109</v>
      </c>
      <c r="L3571" s="9">
        <f t="shared" si="221"/>
        <v>41982.688611111109</v>
      </c>
      <c r="M3571" t="b">
        <v>0</v>
      </c>
      <c r="N3571">
        <v>41</v>
      </c>
      <c r="O3571" t="b">
        <v>1</v>
      </c>
      <c r="P3571" t="s">
        <v>8270</v>
      </c>
      <c r="Q3571" t="s">
        <v>8316</v>
      </c>
      <c r="R3571" t="s">
        <v>8317</v>
      </c>
      <c r="S3571" s="5">
        <f t="shared" si="222"/>
        <v>100.47999999999999</v>
      </c>
      <c r="T3571" s="4">
        <f t="shared" si="223"/>
        <v>122.53658536585365</v>
      </c>
    </row>
    <row r="3572" spans="1:20" ht="45" x14ac:dyDescent="0.25">
      <c r="A3572" s="3">
        <v>3570</v>
      </c>
      <c r="B3572" s="1" t="s">
        <v>3569</v>
      </c>
      <c r="C3572" s="1" t="s">
        <v>7679</v>
      </c>
      <c r="D3572">
        <v>2000</v>
      </c>
      <c r="E3572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s="9">
        <f t="shared" si="220"/>
        <v>42004.291666666672</v>
      </c>
      <c r="L3572" s="9">
        <f t="shared" si="221"/>
        <v>41976.331979166673</v>
      </c>
      <c r="M3572" t="b">
        <v>0</v>
      </c>
      <c r="N3572">
        <v>26</v>
      </c>
      <c r="O3572" t="b">
        <v>1</v>
      </c>
      <c r="P3572" t="s">
        <v>8270</v>
      </c>
      <c r="Q3572" t="s">
        <v>8316</v>
      </c>
      <c r="R3572" t="s">
        <v>8317</v>
      </c>
      <c r="S3572" s="5">
        <f t="shared" si="222"/>
        <v>114.35</v>
      </c>
      <c r="T3572" s="4">
        <f t="shared" si="223"/>
        <v>87.961538461538467</v>
      </c>
    </row>
    <row r="3573" spans="1:20" ht="45" x14ac:dyDescent="0.25">
      <c r="A3573" s="3">
        <v>3571</v>
      </c>
      <c r="B3573" s="1" t="s">
        <v>3570</v>
      </c>
      <c r="C3573" s="1" t="s">
        <v>7680</v>
      </c>
      <c r="D3573">
        <v>1500</v>
      </c>
      <c r="E3573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s="9">
        <f t="shared" si="220"/>
        <v>41942.858946759261</v>
      </c>
      <c r="L3573" s="9">
        <f t="shared" si="221"/>
        <v>41912.858946759261</v>
      </c>
      <c r="M3573" t="b">
        <v>0</v>
      </c>
      <c r="N3573">
        <v>25</v>
      </c>
      <c r="O3573" t="b">
        <v>1</v>
      </c>
      <c r="P3573" t="s">
        <v>8270</v>
      </c>
      <c r="Q3573" t="s">
        <v>8316</v>
      </c>
      <c r="R3573" t="s">
        <v>8317</v>
      </c>
      <c r="S3573" s="5">
        <f t="shared" si="222"/>
        <v>122.06666666666666</v>
      </c>
      <c r="T3573" s="4">
        <f t="shared" si="223"/>
        <v>73.239999999999995</v>
      </c>
    </row>
    <row r="3574" spans="1:20" ht="30" x14ac:dyDescent="0.25">
      <c r="A3574" s="3">
        <v>3572</v>
      </c>
      <c r="B3574" s="1" t="s">
        <v>3571</v>
      </c>
      <c r="C3574" s="1" t="s">
        <v>7681</v>
      </c>
      <c r="D3574">
        <v>500</v>
      </c>
      <c r="E357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s="9">
        <f t="shared" si="220"/>
        <v>42176.570393518516</v>
      </c>
      <c r="L3574" s="9">
        <f t="shared" si="221"/>
        <v>42146.570393518516</v>
      </c>
      <c r="M3574" t="b">
        <v>0</v>
      </c>
      <c r="N3574">
        <v>9</v>
      </c>
      <c r="O3574" t="b">
        <v>1</v>
      </c>
      <c r="P3574" t="s">
        <v>8270</v>
      </c>
      <c r="Q3574" t="s">
        <v>8316</v>
      </c>
      <c r="R3574" t="s">
        <v>8317</v>
      </c>
      <c r="S3574" s="5">
        <f t="shared" si="222"/>
        <v>100</v>
      </c>
      <c r="T3574" s="4">
        <f t="shared" si="223"/>
        <v>55.555555555555557</v>
      </c>
    </row>
    <row r="3575" spans="1:20" ht="45" x14ac:dyDescent="0.25">
      <c r="A3575" s="3">
        <v>3573</v>
      </c>
      <c r="B3575" s="1" t="s">
        <v>3572</v>
      </c>
      <c r="C3575" s="1" t="s">
        <v>7682</v>
      </c>
      <c r="D3575">
        <v>3000</v>
      </c>
      <c r="E357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s="9">
        <f t="shared" si="220"/>
        <v>41951.417199074072</v>
      </c>
      <c r="L3575" s="9">
        <f t="shared" si="221"/>
        <v>41921.375532407408</v>
      </c>
      <c r="M3575" t="b">
        <v>0</v>
      </c>
      <c r="N3575">
        <v>78</v>
      </c>
      <c r="O3575" t="b">
        <v>1</v>
      </c>
      <c r="P3575" t="s">
        <v>8270</v>
      </c>
      <c r="Q3575" t="s">
        <v>8316</v>
      </c>
      <c r="R3575" t="s">
        <v>8317</v>
      </c>
      <c r="S3575" s="5">
        <f t="shared" si="222"/>
        <v>102.8</v>
      </c>
      <c r="T3575" s="4">
        <f t="shared" si="223"/>
        <v>39.53846153846154</v>
      </c>
    </row>
    <row r="3576" spans="1:20" ht="60" x14ac:dyDescent="0.25">
      <c r="A3576" s="3">
        <v>3574</v>
      </c>
      <c r="B3576" s="1" t="s">
        <v>3573</v>
      </c>
      <c r="C3576" s="1" t="s">
        <v>7683</v>
      </c>
      <c r="D3576">
        <v>5800</v>
      </c>
      <c r="E357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s="9">
        <f t="shared" si="220"/>
        <v>41956.984351851846</v>
      </c>
      <c r="L3576" s="9">
        <f t="shared" si="221"/>
        <v>41926.942685185182</v>
      </c>
      <c r="M3576" t="b">
        <v>0</v>
      </c>
      <c r="N3576">
        <v>45</v>
      </c>
      <c r="O3576" t="b">
        <v>1</v>
      </c>
      <c r="P3576" t="s">
        <v>8270</v>
      </c>
      <c r="Q3576" t="s">
        <v>8316</v>
      </c>
      <c r="R3576" t="s">
        <v>8317</v>
      </c>
      <c r="S3576" s="5">
        <f t="shared" si="222"/>
        <v>106.12068965517241</v>
      </c>
      <c r="T3576" s="4">
        <f t="shared" si="223"/>
        <v>136.77777777777777</v>
      </c>
    </row>
    <row r="3577" spans="1:20" ht="60" x14ac:dyDescent="0.25">
      <c r="A3577" s="3">
        <v>3575</v>
      </c>
      <c r="B3577" s="1" t="s">
        <v>3574</v>
      </c>
      <c r="C3577" s="1" t="s">
        <v>7684</v>
      </c>
      <c r="D3577">
        <v>10000</v>
      </c>
      <c r="E357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s="9">
        <f t="shared" si="220"/>
        <v>42593.165972222225</v>
      </c>
      <c r="L3577" s="9">
        <f t="shared" si="221"/>
        <v>42561.783877314811</v>
      </c>
      <c r="M3577" t="b">
        <v>0</v>
      </c>
      <c r="N3577">
        <v>102</v>
      </c>
      <c r="O3577" t="b">
        <v>1</v>
      </c>
      <c r="P3577" t="s">
        <v>8270</v>
      </c>
      <c r="Q3577" t="s">
        <v>8316</v>
      </c>
      <c r="R3577" t="s">
        <v>8317</v>
      </c>
      <c r="S3577" s="5">
        <f t="shared" si="222"/>
        <v>101.33000000000001</v>
      </c>
      <c r="T3577" s="4">
        <f t="shared" si="223"/>
        <v>99.343137254901961</v>
      </c>
    </row>
    <row r="3578" spans="1:20" ht="45" x14ac:dyDescent="0.25">
      <c r="A3578" s="3">
        <v>3576</v>
      </c>
      <c r="B3578" s="1" t="s">
        <v>3575</v>
      </c>
      <c r="C3578" s="1" t="s">
        <v>7685</v>
      </c>
      <c r="D3578">
        <v>100</v>
      </c>
      <c r="E357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s="9">
        <f t="shared" si="220"/>
        <v>42709.590902777782</v>
      </c>
      <c r="L3578" s="9">
        <f t="shared" si="221"/>
        <v>42649.54923611111</v>
      </c>
      <c r="M3578" t="b">
        <v>0</v>
      </c>
      <c r="N3578">
        <v>5</v>
      </c>
      <c r="O3578" t="b">
        <v>1</v>
      </c>
      <c r="P3578" t="s">
        <v>8270</v>
      </c>
      <c r="Q3578" t="s">
        <v>8316</v>
      </c>
      <c r="R3578" t="s">
        <v>8317</v>
      </c>
      <c r="S3578" s="5">
        <f t="shared" si="222"/>
        <v>100</v>
      </c>
      <c r="T3578" s="4">
        <f t="shared" si="223"/>
        <v>20</v>
      </c>
    </row>
    <row r="3579" spans="1:20" ht="45" x14ac:dyDescent="0.25">
      <c r="A3579" s="3">
        <v>3577</v>
      </c>
      <c r="B3579" s="1" t="s">
        <v>3576</v>
      </c>
      <c r="C3579" s="1" t="s">
        <v>7686</v>
      </c>
      <c r="D3579">
        <v>600</v>
      </c>
      <c r="E3579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s="9">
        <f t="shared" si="220"/>
        <v>42120.26944444445</v>
      </c>
      <c r="L3579" s="9">
        <f t="shared" si="221"/>
        <v>42093.786840277782</v>
      </c>
      <c r="M3579" t="b">
        <v>0</v>
      </c>
      <c r="N3579">
        <v>27</v>
      </c>
      <c r="O3579" t="b">
        <v>1</v>
      </c>
      <c r="P3579" t="s">
        <v>8270</v>
      </c>
      <c r="Q3579" t="s">
        <v>8316</v>
      </c>
      <c r="R3579" t="s">
        <v>8317</v>
      </c>
      <c r="S3579" s="5">
        <f t="shared" si="222"/>
        <v>130</v>
      </c>
      <c r="T3579" s="4">
        <f t="shared" si="223"/>
        <v>28.888888888888889</v>
      </c>
    </row>
    <row r="3580" spans="1:20" ht="45" x14ac:dyDescent="0.25">
      <c r="A3580" s="3">
        <v>3578</v>
      </c>
      <c r="B3580" s="1" t="s">
        <v>3577</v>
      </c>
      <c r="C3580" s="1" t="s">
        <v>7687</v>
      </c>
      <c r="D3580">
        <v>1500</v>
      </c>
      <c r="E3580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s="9">
        <f t="shared" si="220"/>
        <v>42490.733530092592</v>
      </c>
      <c r="L3580" s="9">
        <f t="shared" si="221"/>
        <v>42460.733530092592</v>
      </c>
      <c r="M3580" t="b">
        <v>0</v>
      </c>
      <c r="N3580">
        <v>37</v>
      </c>
      <c r="O3580" t="b">
        <v>1</v>
      </c>
      <c r="P3580" t="s">
        <v>8270</v>
      </c>
      <c r="Q3580" t="s">
        <v>8316</v>
      </c>
      <c r="R3580" t="s">
        <v>8317</v>
      </c>
      <c r="S3580" s="5">
        <f t="shared" si="222"/>
        <v>100.01333333333334</v>
      </c>
      <c r="T3580" s="4">
        <f t="shared" si="223"/>
        <v>40.545945945945945</v>
      </c>
    </row>
    <row r="3581" spans="1:20" ht="60" x14ac:dyDescent="0.25">
      <c r="A3581" s="3">
        <v>3579</v>
      </c>
      <c r="B3581" s="1" t="s">
        <v>3578</v>
      </c>
      <c r="C3581" s="1" t="s">
        <v>7688</v>
      </c>
      <c r="D3581">
        <v>500</v>
      </c>
      <c r="E3581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s="9">
        <f t="shared" si="220"/>
        <v>42460.720555555556</v>
      </c>
      <c r="L3581" s="9">
        <f t="shared" si="221"/>
        <v>42430.762222222227</v>
      </c>
      <c r="M3581" t="b">
        <v>0</v>
      </c>
      <c r="N3581">
        <v>14</v>
      </c>
      <c r="O3581" t="b">
        <v>1</v>
      </c>
      <c r="P3581" t="s">
        <v>8270</v>
      </c>
      <c r="Q3581" t="s">
        <v>8316</v>
      </c>
      <c r="R3581" t="s">
        <v>8317</v>
      </c>
      <c r="S3581" s="5">
        <f t="shared" si="222"/>
        <v>100</v>
      </c>
      <c r="T3581" s="4">
        <f t="shared" si="223"/>
        <v>35.714285714285715</v>
      </c>
    </row>
    <row r="3582" spans="1:20" ht="45" x14ac:dyDescent="0.25">
      <c r="A3582" s="3">
        <v>3580</v>
      </c>
      <c r="B3582" s="1" t="s">
        <v>3579</v>
      </c>
      <c r="C3582" s="1" t="s">
        <v>7689</v>
      </c>
      <c r="D3582">
        <v>900</v>
      </c>
      <c r="E3582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s="9">
        <f t="shared" si="220"/>
        <v>42064.207638888889</v>
      </c>
      <c r="L3582" s="9">
        <f t="shared" si="221"/>
        <v>42026.176180555558</v>
      </c>
      <c r="M3582" t="b">
        <v>0</v>
      </c>
      <c r="N3582">
        <v>27</v>
      </c>
      <c r="O3582" t="b">
        <v>1</v>
      </c>
      <c r="P3582" t="s">
        <v>8270</v>
      </c>
      <c r="Q3582" t="s">
        <v>8316</v>
      </c>
      <c r="R3582" t="s">
        <v>8317</v>
      </c>
      <c r="S3582" s="5">
        <f t="shared" si="222"/>
        <v>113.88888888888889</v>
      </c>
      <c r="T3582" s="4">
        <f t="shared" si="223"/>
        <v>37.962962962962962</v>
      </c>
    </row>
    <row r="3583" spans="1:20" ht="60" x14ac:dyDescent="0.25">
      <c r="A3583" s="3">
        <v>3581</v>
      </c>
      <c r="B3583" s="1" t="s">
        <v>3580</v>
      </c>
      <c r="C3583" s="1" t="s">
        <v>7690</v>
      </c>
      <c r="D3583">
        <v>1500</v>
      </c>
      <c r="E3583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s="9">
        <f t="shared" si="220"/>
        <v>41850.471180555556</v>
      </c>
      <c r="L3583" s="9">
        <f t="shared" si="221"/>
        <v>41836.471180555556</v>
      </c>
      <c r="M3583" t="b">
        <v>0</v>
      </c>
      <c r="N3583">
        <v>45</v>
      </c>
      <c r="O3583" t="b">
        <v>1</v>
      </c>
      <c r="P3583" t="s">
        <v>8270</v>
      </c>
      <c r="Q3583" t="s">
        <v>8316</v>
      </c>
      <c r="R3583" t="s">
        <v>8317</v>
      </c>
      <c r="S3583" s="5">
        <f t="shared" si="222"/>
        <v>100</v>
      </c>
      <c r="T3583" s="4">
        <f t="shared" si="223"/>
        <v>33.333333333333336</v>
      </c>
    </row>
    <row r="3584" spans="1:20" ht="45" x14ac:dyDescent="0.25">
      <c r="A3584" s="3">
        <v>3582</v>
      </c>
      <c r="B3584" s="1" t="s">
        <v>3581</v>
      </c>
      <c r="C3584" s="1" t="s">
        <v>7691</v>
      </c>
      <c r="D3584">
        <v>1000</v>
      </c>
      <c r="E358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s="9">
        <f t="shared" si="220"/>
        <v>42465.095856481479</v>
      </c>
      <c r="L3584" s="9">
        <f t="shared" si="221"/>
        <v>42451.095856481479</v>
      </c>
      <c r="M3584" t="b">
        <v>0</v>
      </c>
      <c r="N3584">
        <v>49</v>
      </c>
      <c r="O3584" t="b">
        <v>1</v>
      </c>
      <c r="P3584" t="s">
        <v>8270</v>
      </c>
      <c r="Q3584" t="s">
        <v>8316</v>
      </c>
      <c r="R3584" t="s">
        <v>8317</v>
      </c>
      <c r="S3584" s="5">
        <f t="shared" si="222"/>
        <v>287</v>
      </c>
      <c r="T3584" s="4">
        <f t="shared" si="223"/>
        <v>58.571428571428569</v>
      </c>
    </row>
    <row r="3585" spans="1:20" ht="60" x14ac:dyDescent="0.25">
      <c r="A3585" s="3">
        <v>3583</v>
      </c>
      <c r="B3585" s="1" t="s">
        <v>3582</v>
      </c>
      <c r="C3585" s="1" t="s">
        <v>7692</v>
      </c>
      <c r="D3585">
        <v>3000</v>
      </c>
      <c r="E358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s="9">
        <f t="shared" si="220"/>
        <v>42478.384317129632</v>
      </c>
      <c r="L3585" s="9">
        <f t="shared" si="221"/>
        <v>42418.425983796296</v>
      </c>
      <c r="M3585" t="b">
        <v>0</v>
      </c>
      <c r="N3585">
        <v>24</v>
      </c>
      <c r="O3585" t="b">
        <v>1</v>
      </c>
      <c r="P3585" t="s">
        <v>8270</v>
      </c>
      <c r="Q3585" t="s">
        <v>8316</v>
      </c>
      <c r="R3585" t="s">
        <v>8317</v>
      </c>
      <c r="S3585" s="5">
        <f t="shared" si="222"/>
        <v>108.5</v>
      </c>
      <c r="T3585" s="4">
        <f t="shared" si="223"/>
        <v>135.625</v>
      </c>
    </row>
    <row r="3586" spans="1:20" ht="90" x14ac:dyDescent="0.25">
      <c r="A3586" s="3">
        <v>3584</v>
      </c>
      <c r="B3586" s="1" t="s">
        <v>3583</v>
      </c>
      <c r="C3586" s="1" t="s">
        <v>7693</v>
      </c>
      <c r="D3586">
        <v>3000</v>
      </c>
      <c r="E358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s="9">
        <f t="shared" si="220"/>
        <v>42198.316481481481</v>
      </c>
      <c r="L3586" s="9">
        <f t="shared" si="221"/>
        <v>42168.316481481481</v>
      </c>
      <c r="M3586" t="b">
        <v>0</v>
      </c>
      <c r="N3586">
        <v>112</v>
      </c>
      <c r="O3586" t="b">
        <v>1</v>
      </c>
      <c r="P3586" t="s">
        <v>8270</v>
      </c>
      <c r="Q3586" t="s">
        <v>8316</v>
      </c>
      <c r="R3586" t="s">
        <v>8317</v>
      </c>
      <c r="S3586" s="5">
        <f t="shared" si="222"/>
        <v>115.5</v>
      </c>
      <c r="T3586" s="4">
        <f t="shared" si="223"/>
        <v>30.9375</v>
      </c>
    </row>
    <row r="3587" spans="1:20" ht="45" x14ac:dyDescent="0.25">
      <c r="A3587" s="3">
        <v>3585</v>
      </c>
      <c r="B3587" s="1" t="s">
        <v>3584</v>
      </c>
      <c r="C3587" s="1" t="s">
        <v>7694</v>
      </c>
      <c r="D3587">
        <v>3400</v>
      </c>
      <c r="E358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s="9">
        <f t="shared" ref="K3587:K3650" si="224">(((I3587/60)/60)/24)+DATE(1970,1,1)</f>
        <v>41994.716319444444</v>
      </c>
      <c r="L3587" s="9">
        <f t="shared" ref="L3587:L3650" si="225">(((J3587/60)/60)/24)+DATE(1970,1,1)</f>
        <v>41964.716319444444</v>
      </c>
      <c r="M3587" t="b">
        <v>0</v>
      </c>
      <c r="N3587">
        <v>23</v>
      </c>
      <c r="O3587" t="b">
        <v>1</v>
      </c>
      <c r="P3587" t="s">
        <v>8270</v>
      </c>
      <c r="Q3587" t="s">
        <v>8316</v>
      </c>
      <c r="R3587" t="s">
        <v>8317</v>
      </c>
      <c r="S3587" s="5">
        <f t="shared" ref="S3587:S3650" si="226">+(E3587/D3587)*100</f>
        <v>119.11764705882352</v>
      </c>
      <c r="T3587" s="4">
        <f t="shared" ref="T3587:T3650" si="227">+E3587/N3587</f>
        <v>176.08695652173913</v>
      </c>
    </row>
    <row r="3588" spans="1:20" ht="30" x14ac:dyDescent="0.25">
      <c r="A3588" s="3">
        <v>3586</v>
      </c>
      <c r="B3588" s="1" t="s">
        <v>3585</v>
      </c>
      <c r="C3588" s="1" t="s">
        <v>7695</v>
      </c>
      <c r="D3588">
        <v>7500</v>
      </c>
      <c r="E358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s="9">
        <f t="shared" si="224"/>
        <v>42636.697569444441</v>
      </c>
      <c r="L3588" s="9">
        <f t="shared" si="225"/>
        <v>42576.697569444441</v>
      </c>
      <c r="M3588" t="b">
        <v>0</v>
      </c>
      <c r="N3588">
        <v>54</v>
      </c>
      <c r="O3588" t="b">
        <v>1</v>
      </c>
      <c r="P3588" t="s">
        <v>8270</v>
      </c>
      <c r="Q3588" t="s">
        <v>8316</v>
      </c>
      <c r="R3588" t="s">
        <v>8317</v>
      </c>
      <c r="S3588" s="5">
        <f t="shared" si="226"/>
        <v>109.42666666666668</v>
      </c>
      <c r="T3588" s="4">
        <f t="shared" si="227"/>
        <v>151.9814814814815</v>
      </c>
    </row>
    <row r="3589" spans="1:20" ht="45" x14ac:dyDescent="0.25">
      <c r="A3589" s="3">
        <v>3587</v>
      </c>
      <c r="B3589" s="1" t="s">
        <v>3586</v>
      </c>
      <c r="C3589" s="1" t="s">
        <v>7696</v>
      </c>
      <c r="D3589">
        <v>500</v>
      </c>
      <c r="E3589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s="9">
        <f t="shared" si="224"/>
        <v>42548.791666666672</v>
      </c>
      <c r="L3589" s="9">
        <f t="shared" si="225"/>
        <v>42503.539976851855</v>
      </c>
      <c r="M3589" t="b">
        <v>0</v>
      </c>
      <c r="N3589">
        <v>28</v>
      </c>
      <c r="O3589" t="b">
        <v>1</v>
      </c>
      <c r="P3589" t="s">
        <v>8270</v>
      </c>
      <c r="Q3589" t="s">
        <v>8316</v>
      </c>
      <c r="R3589" t="s">
        <v>8317</v>
      </c>
      <c r="S3589" s="5">
        <f t="shared" si="226"/>
        <v>126.6</v>
      </c>
      <c r="T3589" s="4">
        <f t="shared" si="227"/>
        <v>22.607142857142858</v>
      </c>
    </row>
    <row r="3590" spans="1:20" ht="45" x14ac:dyDescent="0.25">
      <c r="A3590" s="3">
        <v>3588</v>
      </c>
      <c r="B3590" s="1" t="s">
        <v>3587</v>
      </c>
      <c r="C3590" s="1" t="s">
        <v>7697</v>
      </c>
      <c r="D3590">
        <v>200</v>
      </c>
      <c r="E3590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s="9">
        <f t="shared" si="224"/>
        <v>42123.958333333328</v>
      </c>
      <c r="L3590" s="9">
        <f t="shared" si="225"/>
        <v>42101.828819444447</v>
      </c>
      <c r="M3590" t="b">
        <v>0</v>
      </c>
      <c r="N3590">
        <v>11</v>
      </c>
      <c r="O3590" t="b">
        <v>1</v>
      </c>
      <c r="P3590" t="s">
        <v>8270</v>
      </c>
      <c r="Q3590" t="s">
        <v>8316</v>
      </c>
      <c r="R3590" t="s">
        <v>8317</v>
      </c>
      <c r="S3590" s="5">
        <f t="shared" si="226"/>
        <v>100.49999999999999</v>
      </c>
      <c r="T3590" s="4">
        <f t="shared" si="227"/>
        <v>18.272727272727273</v>
      </c>
    </row>
    <row r="3591" spans="1:20" ht="45" x14ac:dyDescent="0.25">
      <c r="A3591" s="3">
        <v>3589</v>
      </c>
      <c r="B3591" s="1" t="s">
        <v>3588</v>
      </c>
      <c r="C3591" s="1" t="s">
        <v>7698</v>
      </c>
      <c r="D3591">
        <v>4000</v>
      </c>
      <c r="E3591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s="9">
        <f t="shared" si="224"/>
        <v>42150.647534722222</v>
      </c>
      <c r="L3591" s="9">
        <f t="shared" si="225"/>
        <v>42125.647534722222</v>
      </c>
      <c r="M3591" t="b">
        <v>0</v>
      </c>
      <c r="N3591">
        <v>62</v>
      </c>
      <c r="O3591" t="b">
        <v>1</v>
      </c>
      <c r="P3591" t="s">
        <v>8270</v>
      </c>
      <c r="Q3591" t="s">
        <v>8316</v>
      </c>
      <c r="R3591" t="s">
        <v>8317</v>
      </c>
      <c r="S3591" s="5">
        <f t="shared" si="226"/>
        <v>127.49999999999999</v>
      </c>
      <c r="T3591" s="4">
        <f t="shared" si="227"/>
        <v>82.258064516129039</v>
      </c>
    </row>
    <row r="3592" spans="1:20" ht="60" x14ac:dyDescent="0.25">
      <c r="A3592" s="3">
        <v>3590</v>
      </c>
      <c r="B3592" s="1" t="s">
        <v>3589</v>
      </c>
      <c r="C3592" s="1" t="s">
        <v>7699</v>
      </c>
      <c r="D3592">
        <v>5000</v>
      </c>
      <c r="E3592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s="9">
        <f t="shared" si="224"/>
        <v>41932.333726851852</v>
      </c>
      <c r="L3592" s="9">
        <f t="shared" si="225"/>
        <v>41902.333726851852</v>
      </c>
      <c r="M3592" t="b">
        <v>0</v>
      </c>
      <c r="N3592">
        <v>73</v>
      </c>
      <c r="O3592" t="b">
        <v>1</v>
      </c>
      <c r="P3592" t="s">
        <v>8270</v>
      </c>
      <c r="Q3592" t="s">
        <v>8316</v>
      </c>
      <c r="R3592" t="s">
        <v>8317</v>
      </c>
      <c r="S3592" s="5">
        <f t="shared" si="226"/>
        <v>100.05999999999999</v>
      </c>
      <c r="T3592" s="4">
        <f t="shared" si="227"/>
        <v>68.534246575342465</v>
      </c>
    </row>
    <row r="3593" spans="1:20" ht="60" x14ac:dyDescent="0.25">
      <c r="A3593" s="3">
        <v>3591</v>
      </c>
      <c r="B3593" s="1" t="s">
        <v>3590</v>
      </c>
      <c r="C3593" s="1" t="s">
        <v>7700</v>
      </c>
      <c r="D3593">
        <v>700</v>
      </c>
      <c r="E3593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s="9">
        <f t="shared" si="224"/>
        <v>42028.207638888889</v>
      </c>
      <c r="L3593" s="9">
        <f t="shared" si="225"/>
        <v>42003.948425925926</v>
      </c>
      <c r="M3593" t="b">
        <v>0</v>
      </c>
      <c r="N3593">
        <v>18</v>
      </c>
      <c r="O3593" t="b">
        <v>1</v>
      </c>
      <c r="P3593" t="s">
        <v>8270</v>
      </c>
      <c r="Q3593" t="s">
        <v>8316</v>
      </c>
      <c r="R3593" t="s">
        <v>8317</v>
      </c>
      <c r="S3593" s="5">
        <f t="shared" si="226"/>
        <v>175</v>
      </c>
      <c r="T3593" s="4">
        <f t="shared" si="227"/>
        <v>68.055555555555557</v>
      </c>
    </row>
    <row r="3594" spans="1:20" ht="45" x14ac:dyDescent="0.25">
      <c r="A3594" s="3">
        <v>3592</v>
      </c>
      <c r="B3594" s="1" t="s">
        <v>3591</v>
      </c>
      <c r="C3594" s="1" t="s">
        <v>7701</v>
      </c>
      <c r="D3594">
        <v>2000</v>
      </c>
      <c r="E359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s="9">
        <f t="shared" si="224"/>
        <v>42046.207638888889</v>
      </c>
      <c r="L3594" s="9">
        <f t="shared" si="225"/>
        <v>41988.829942129625</v>
      </c>
      <c r="M3594" t="b">
        <v>0</v>
      </c>
      <c r="N3594">
        <v>35</v>
      </c>
      <c r="O3594" t="b">
        <v>1</v>
      </c>
      <c r="P3594" t="s">
        <v>8270</v>
      </c>
      <c r="Q3594" t="s">
        <v>8316</v>
      </c>
      <c r="R3594" t="s">
        <v>8317</v>
      </c>
      <c r="S3594" s="5">
        <f t="shared" si="226"/>
        <v>127.25</v>
      </c>
      <c r="T3594" s="4">
        <f t="shared" si="227"/>
        <v>72.714285714285708</v>
      </c>
    </row>
    <row r="3595" spans="1:20" ht="45" x14ac:dyDescent="0.25">
      <c r="A3595" s="3">
        <v>3593</v>
      </c>
      <c r="B3595" s="1" t="s">
        <v>3592</v>
      </c>
      <c r="C3595" s="1" t="s">
        <v>7702</v>
      </c>
      <c r="D3595">
        <v>3000</v>
      </c>
      <c r="E359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s="9">
        <f t="shared" si="224"/>
        <v>42009.851388888885</v>
      </c>
      <c r="L3595" s="9">
        <f t="shared" si="225"/>
        <v>41974.898599537039</v>
      </c>
      <c r="M3595" t="b">
        <v>0</v>
      </c>
      <c r="N3595">
        <v>43</v>
      </c>
      <c r="O3595" t="b">
        <v>1</v>
      </c>
      <c r="P3595" t="s">
        <v>8270</v>
      </c>
      <c r="Q3595" t="s">
        <v>8316</v>
      </c>
      <c r="R3595" t="s">
        <v>8317</v>
      </c>
      <c r="S3595" s="5">
        <f t="shared" si="226"/>
        <v>110.63333333333334</v>
      </c>
      <c r="T3595" s="4">
        <f t="shared" si="227"/>
        <v>77.186046511627907</v>
      </c>
    </row>
    <row r="3596" spans="1:20" ht="60" x14ac:dyDescent="0.25">
      <c r="A3596" s="3">
        <v>3594</v>
      </c>
      <c r="B3596" s="1" t="s">
        <v>3593</v>
      </c>
      <c r="C3596" s="1" t="s">
        <v>7703</v>
      </c>
      <c r="D3596">
        <v>1600</v>
      </c>
      <c r="E359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s="9">
        <f t="shared" si="224"/>
        <v>42617.066921296297</v>
      </c>
      <c r="L3596" s="9">
        <f t="shared" si="225"/>
        <v>42592.066921296297</v>
      </c>
      <c r="M3596" t="b">
        <v>0</v>
      </c>
      <c r="N3596">
        <v>36</v>
      </c>
      <c r="O3596" t="b">
        <v>1</v>
      </c>
      <c r="P3596" t="s">
        <v>8270</v>
      </c>
      <c r="Q3596" t="s">
        <v>8316</v>
      </c>
      <c r="R3596" t="s">
        <v>8317</v>
      </c>
      <c r="S3596" s="5">
        <f t="shared" si="226"/>
        <v>125.93749999999999</v>
      </c>
      <c r="T3596" s="4">
        <f t="shared" si="227"/>
        <v>55.972222222222221</v>
      </c>
    </row>
    <row r="3597" spans="1:20" ht="30" x14ac:dyDescent="0.25">
      <c r="A3597" s="3">
        <v>3595</v>
      </c>
      <c r="B3597" s="1" t="s">
        <v>3594</v>
      </c>
      <c r="C3597" s="1" t="s">
        <v>7704</v>
      </c>
      <c r="D3597">
        <v>2600</v>
      </c>
      <c r="E359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s="9">
        <f t="shared" si="224"/>
        <v>42076.290972222225</v>
      </c>
      <c r="L3597" s="9">
        <f t="shared" si="225"/>
        <v>42050.008368055554</v>
      </c>
      <c r="M3597" t="b">
        <v>0</v>
      </c>
      <c r="N3597">
        <v>62</v>
      </c>
      <c r="O3597" t="b">
        <v>1</v>
      </c>
      <c r="P3597" t="s">
        <v>8270</v>
      </c>
      <c r="Q3597" t="s">
        <v>8316</v>
      </c>
      <c r="R3597" t="s">
        <v>8317</v>
      </c>
      <c r="S3597" s="5">
        <f t="shared" si="226"/>
        <v>118.5</v>
      </c>
      <c r="T3597" s="4">
        <f t="shared" si="227"/>
        <v>49.693548387096776</v>
      </c>
    </row>
    <row r="3598" spans="1:20" ht="45" x14ac:dyDescent="0.25">
      <c r="A3598" s="3">
        <v>3596</v>
      </c>
      <c r="B3598" s="1" t="s">
        <v>3595</v>
      </c>
      <c r="C3598" s="1" t="s">
        <v>7705</v>
      </c>
      <c r="D3598">
        <v>1100</v>
      </c>
      <c r="E359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s="9">
        <f t="shared" si="224"/>
        <v>41877.715069444443</v>
      </c>
      <c r="L3598" s="9">
        <f t="shared" si="225"/>
        <v>41856.715069444443</v>
      </c>
      <c r="M3598" t="b">
        <v>0</v>
      </c>
      <c r="N3598">
        <v>15</v>
      </c>
      <c r="O3598" t="b">
        <v>1</v>
      </c>
      <c r="P3598" t="s">
        <v>8270</v>
      </c>
      <c r="Q3598" t="s">
        <v>8316</v>
      </c>
      <c r="R3598" t="s">
        <v>8317</v>
      </c>
      <c r="S3598" s="5">
        <f t="shared" si="226"/>
        <v>107.72727272727273</v>
      </c>
      <c r="T3598" s="4">
        <f t="shared" si="227"/>
        <v>79</v>
      </c>
    </row>
    <row r="3599" spans="1:20" ht="30" x14ac:dyDescent="0.25">
      <c r="A3599" s="3">
        <v>3597</v>
      </c>
      <c r="B3599" s="1" t="s">
        <v>3596</v>
      </c>
      <c r="C3599" s="1" t="s">
        <v>7706</v>
      </c>
      <c r="D3599">
        <v>2500</v>
      </c>
      <c r="E3599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s="9">
        <f t="shared" si="224"/>
        <v>42432.249305555553</v>
      </c>
      <c r="L3599" s="9">
        <f t="shared" si="225"/>
        <v>42417.585532407407</v>
      </c>
      <c r="M3599" t="b">
        <v>0</v>
      </c>
      <c r="N3599">
        <v>33</v>
      </c>
      <c r="O3599" t="b">
        <v>1</v>
      </c>
      <c r="P3599" t="s">
        <v>8270</v>
      </c>
      <c r="Q3599" t="s">
        <v>8316</v>
      </c>
      <c r="R3599" t="s">
        <v>8317</v>
      </c>
      <c r="S3599" s="5">
        <f t="shared" si="226"/>
        <v>102.60000000000001</v>
      </c>
      <c r="T3599" s="4">
        <f t="shared" si="227"/>
        <v>77.727272727272734</v>
      </c>
    </row>
    <row r="3600" spans="1:20" ht="45" x14ac:dyDescent="0.25">
      <c r="A3600" s="3">
        <v>3598</v>
      </c>
      <c r="B3600" s="1" t="s">
        <v>3597</v>
      </c>
      <c r="C3600" s="1" t="s">
        <v>7707</v>
      </c>
      <c r="D3600">
        <v>1000</v>
      </c>
      <c r="E3600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s="9">
        <f t="shared" si="224"/>
        <v>41885.207638888889</v>
      </c>
      <c r="L3600" s="9">
        <f t="shared" si="225"/>
        <v>41866.79886574074</v>
      </c>
      <c r="M3600" t="b">
        <v>0</v>
      </c>
      <c r="N3600">
        <v>27</v>
      </c>
      <c r="O3600" t="b">
        <v>1</v>
      </c>
      <c r="P3600" t="s">
        <v>8270</v>
      </c>
      <c r="Q3600" t="s">
        <v>8316</v>
      </c>
      <c r="R3600" t="s">
        <v>8317</v>
      </c>
      <c r="S3600" s="5">
        <f t="shared" si="226"/>
        <v>110.1</v>
      </c>
      <c r="T3600" s="4">
        <f t="shared" si="227"/>
        <v>40.777777777777779</v>
      </c>
    </row>
    <row r="3601" spans="1:20" ht="45" x14ac:dyDescent="0.25">
      <c r="A3601" s="3">
        <v>3599</v>
      </c>
      <c r="B3601" s="1" t="s">
        <v>3598</v>
      </c>
      <c r="C3601" s="1" t="s">
        <v>7708</v>
      </c>
      <c r="D3601">
        <v>500</v>
      </c>
      <c r="E3601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s="9">
        <f t="shared" si="224"/>
        <v>42246</v>
      </c>
      <c r="L3601" s="9">
        <f t="shared" si="225"/>
        <v>42220.79487268519</v>
      </c>
      <c r="M3601" t="b">
        <v>0</v>
      </c>
      <c r="N3601">
        <v>17</v>
      </c>
      <c r="O3601" t="b">
        <v>1</v>
      </c>
      <c r="P3601" t="s">
        <v>8270</v>
      </c>
      <c r="Q3601" t="s">
        <v>8316</v>
      </c>
      <c r="R3601" t="s">
        <v>8317</v>
      </c>
      <c r="S3601" s="5">
        <f t="shared" si="226"/>
        <v>202</v>
      </c>
      <c r="T3601" s="4">
        <f t="shared" si="227"/>
        <v>59.411764705882355</v>
      </c>
    </row>
    <row r="3602" spans="1:20" ht="30" x14ac:dyDescent="0.25">
      <c r="A3602" s="3">
        <v>3600</v>
      </c>
      <c r="B3602" s="1" t="s">
        <v>3599</v>
      </c>
      <c r="C3602" s="1" t="s">
        <v>7709</v>
      </c>
      <c r="D3602">
        <v>10</v>
      </c>
      <c r="E3602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s="9">
        <f t="shared" si="224"/>
        <v>42656.849120370374</v>
      </c>
      <c r="L3602" s="9">
        <f t="shared" si="225"/>
        <v>42628.849120370374</v>
      </c>
      <c r="M3602" t="b">
        <v>0</v>
      </c>
      <c r="N3602">
        <v>4</v>
      </c>
      <c r="O3602" t="b">
        <v>1</v>
      </c>
      <c r="P3602" t="s">
        <v>8270</v>
      </c>
      <c r="Q3602" t="s">
        <v>8316</v>
      </c>
      <c r="R3602" t="s">
        <v>8317</v>
      </c>
      <c r="S3602" s="5">
        <f t="shared" si="226"/>
        <v>130</v>
      </c>
      <c r="T3602" s="4">
        <f t="shared" si="227"/>
        <v>3.25</v>
      </c>
    </row>
    <row r="3603" spans="1:20" ht="45" x14ac:dyDescent="0.25">
      <c r="A3603" s="3">
        <v>3601</v>
      </c>
      <c r="B3603" s="1" t="s">
        <v>3600</v>
      </c>
      <c r="C3603" s="1" t="s">
        <v>7710</v>
      </c>
      <c r="D3603">
        <v>2000</v>
      </c>
      <c r="E3603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s="9">
        <f t="shared" si="224"/>
        <v>42020.99863425926</v>
      </c>
      <c r="L3603" s="9">
        <f t="shared" si="225"/>
        <v>41990.99863425926</v>
      </c>
      <c r="M3603" t="b">
        <v>0</v>
      </c>
      <c r="N3603">
        <v>53</v>
      </c>
      <c r="O3603" t="b">
        <v>1</v>
      </c>
      <c r="P3603" t="s">
        <v>8270</v>
      </c>
      <c r="Q3603" t="s">
        <v>8316</v>
      </c>
      <c r="R3603" t="s">
        <v>8317</v>
      </c>
      <c r="S3603" s="5">
        <f t="shared" si="226"/>
        <v>104.35000000000001</v>
      </c>
      <c r="T3603" s="4">
        <f t="shared" si="227"/>
        <v>39.377358490566039</v>
      </c>
    </row>
    <row r="3604" spans="1:20" ht="60" x14ac:dyDescent="0.25">
      <c r="A3604" s="3">
        <v>3602</v>
      </c>
      <c r="B3604" s="1" t="s">
        <v>3601</v>
      </c>
      <c r="C3604" s="1" t="s">
        <v>7711</v>
      </c>
      <c r="D3604">
        <v>4000</v>
      </c>
      <c r="E360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s="9">
        <f t="shared" si="224"/>
        <v>42507.894432870366</v>
      </c>
      <c r="L3604" s="9">
        <f t="shared" si="225"/>
        <v>42447.894432870366</v>
      </c>
      <c r="M3604" t="b">
        <v>0</v>
      </c>
      <c r="N3604">
        <v>49</v>
      </c>
      <c r="O3604" t="b">
        <v>1</v>
      </c>
      <c r="P3604" t="s">
        <v>8270</v>
      </c>
      <c r="Q3604" t="s">
        <v>8316</v>
      </c>
      <c r="R3604" t="s">
        <v>8317</v>
      </c>
      <c r="S3604" s="5">
        <f t="shared" si="226"/>
        <v>100.05</v>
      </c>
      <c r="T3604" s="4">
        <f t="shared" si="227"/>
        <v>81.673469387755105</v>
      </c>
    </row>
    <row r="3605" spans="1:20" ht="60" x14ac:dyDescent="0.25">
      <c r="A3605" s="3">
        <v>3603</v>
      </c>
      <c r="B3605" s="1" t="s">
        <v>3602</v>
      </c>
      <c r="C3605" s="1" t="s">
        <v>7712</v>
      </c>
      <c r="D3605">
        <v>1500</v>
      </c>
      <c r="E360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s="9">
        <f t="shared" si="224"/>
        <v>42313.906018518523</v>
      </c>
      <c r="L3605" s="9">
        <f t="shared" si="225"/>
        <v>42283.864351851851</v>
      </c>
      <c r="M3605" t="b">
        <v>0</v>
      </c>
      <c r="N3605">
        <v>57</v>
      </c>
      <c r="O3605" t="b">
        <v>1</v>
      </c>
      <c r="P3605" t="s">
        <v>8270</v>
      </c>
      <c r="Q3605" t="s">
        <v>8316</v>
      </c>
      <c r="R3605" t="s">
        <v>8317</v>
      </c>
      <c r="S3605" s="5">
        <f t="shared" si="226"/>
        <v>170.66666666666669</v>
      </c>
      <c r="T3605" s="4">
        <f t="shared" si="227"/>
        <v>44.912280701754383</v>
      </c>
    </row>
    <row r="3606" spans="1:20" ht="60" x14ac:dyDescent="0.25">
      <c r="A3606" s="3">
        <v>3604</v>
      </c>
      <c r="B3606" s="1" t="s">
        <v>3603</v>
      </c>
      <c r="C3606" s="1" t="s">
        <v>7713</v>
      </c>
      <c r="D3606">
        <v>3000</v>
      </c>
      <c r="E360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s="9">
        <f t="shared" si="224"/>
        <v>42489.290972222225</v>
      </c>
      <c r="L3606" s="9">
        <f t="shared" si="225"/>
        <v>42483.015694444446</v>
      </c>
      <c r="M3606" t="b">
        <v>0</v>
      </c>
      <c r="N3606">
        <v>69</v>
      </c>
      <c r="O3606" t="b">
        <v>1</v>
      </c>
      <c r="P3606" t="s">
        <v>8270</v>
      </c>
      <c r="Q3606" t="s">
        <v>8316</v>
      </c>
      <c r="R3606" t="s">
        <v>8317</v>
      </c>
      <c r="S3606" s="5">
        <f t="shared" si="226"/>
        <v>112.83333333333334</v>
      </c>
      <c r="T3606" s="4">
        <f t="shared" si="227"/>
        <v>49.05797101449275</v>
      </c>
    </row>
    <row r="3607" spans="1:20" ht="60" x14ac:dyDescent="0.25">
      <c r="A3607" s="3">
        <v>3605</v>
      </c>
      <c r="B3607" s="1" t="s">
        <v>3604</v>
      </c>
      <c r="C3607" s="1" t="s">
        <v>7714</v>
      </c>
      <c r="D3607">
        <v>250</v>
      </c>
      <c r="E360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s="9">
        <f t="shared" si="224"/>
        <v>42413.793124999997</v>
      </c>
      <c r="L3607" s="9">
        <f t="shared" si="225"/>
        <v>42383.793124999997</v>
      </c>
      <c r="M3607" t="b">
        <v>0</v>
      </c>
      <c r="N3607">
        <v>15</v>
      </c>
      <c r="O3607" t="b">
        <v>1</v>
      </c>
      <c r="P3607" t="s">
        <v>8270</v>
      </c>
      <c r="Q3607" t="s">
        <v>8316</v>
      </c>
      <c r="R3607" t="s">
        <v>8317</v>
      </c>
      <c r="S3607" s="5">
        <f t="shared" si="226"/>
        <v>184</v>
      </c>
      <c r="T3607" s="4">
        <f t="shared" si="227"/>
        <v>30.666666666666668</v>
      </c>
    </row>
    <row r="3608" spans="1:20" ht="60" x14ac:dyDescent="0.25">
      <c r="A3608" s="3">
        <v>3606</v>
      </c>
      <c r="B3608" s="1" t="s">
        <v>3605</v>
      </c>
      <c r="C3608" s="1" t="s">
        <v>7715</v>
      </c>
      <c r="D3608">
        <v>3000</v>
      </c>
      <c r="E360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s="9">
        <f t="shared" si="224"/>
        <v>42596.604826388888</v>
      </c>
      <c r="L3608" s="9">
        <f t="shared" si="225"/>
        <v>42566.604826388888</v>
      </c>
      <c r="M3608" t="b">
        <v>0</v>
      </c>
      <c r="N3608">
        <v>64</v>
      </c>
      <c r="O3608" t="b">
        <v>1</v>
      </c>
      <c r="P3608" t="s">
        <v>8270</v>
      </c>
      <c r="Q3608" t="s">
        <v>8316</v>
      </c>
      <c r="R3608" t="s">
        <v>8317</v>
      </c>
      <c r="S3608" s="5">
        <f t="shared" si="226"/>
        <v>130.26666666666665</v>
      </c>
      <c r="T3608" s="4">
        <f t="shared" si="227"/>
        <v>61.0625</v>
      </c>
    </row>
    <row r="3609" spans="1:20" ht="30" x14ac:dyDescent="0.25">
      <c r="A3609" s="3">
        <v>3607</v>
      </c>
      <c r="B3609" s="1" t="s">
        <v>3606</v>
      </c>
      <c r="C3609" s="1" t="s">
        <v>7716</v>
      </c>
      <c r="D3609">
        <v>550</v>
      </c>
      <c r="E3609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s="9">
        <f t="shared" si="224"/>
        <v>42353</v>
      </c>
      <c r="L3609" s="9">
        <f t="shared" si="225"/>
        <v>42338.963912037041</v>
      </c>
      <c r="M3609" t="b">
        <v>0</v>
      </c>
      <c r="N3609">
        <v>20</v>
      </c>
      <c r="O3609" t="b">
        <v>1</v>
      </c>
      <c r="P3609" t="s">
        <v>8270</v>
      </c>
      <c r="Q3609" t="s">
        <v>8316</v>
      </c>
      <c r="R3609" t="s">
        <v>8317</v>
      </c>
      <c r="S3609" s="5">
        <f t="shared" si="226"/>
        <v>105.45454545454544</v>
      </c>
      <c r="T3609" s="4">
        <f t="shared" si="227"/>
        <v>29</v>
      </c>
    </row>
    <row r="3610" spans="1:20" ht="60" x14ac:dyDescent="0.25">
      <c r="A3610" s="3">
        <v>3608</v>
      </c>
      <c r="B3610" s="1" t="s">
        <v>3607</v>
      </c>
      <c r="C3610" s="1" t="s">
        <v>7717</v>
      </c>
      <c r="D3610">
        <v>800</v>
      </c>
      <c r="E3610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s="9">
        <f t="shared" si="224"/>
        <v>42538.583333333328</v>
      </c>
      <c r="L3610" s="9">
        <f t="shared" si="225"/>
        <v>42506.709375000006</v>
      </c>
      <c r="M3610" t="b">
        <v>0</v>
      </c>
      <c r="N3610">
        <v>27</v>
      </c>
      <c r="O3610" t="b">
        <v>1</v>
      </c>
      <c r="P3610" t="s">
        <v>8270</v>
      </c>
      <c r="Q3610" t="s">
        <v>8316</v>
      </c>
      <c r="R3610" t="s">
        <v>8317</v>
      </c>
      <c r="S3610" s="5">
        <f t="shared" si="226"/>
        <v>100</v>
      </c>
      <c r="T3610" s="4">
        <f t="shared" si="227"/>
        <v>29.62962962962963</v>
      </c>
    </row>
    <row r="3611" spans="1:20" ht="60" x14ac:dyDescent="0.25">
      <c r="A3611" s="3">
        <v>3609</v>
      </c>
      <c r="B3611" s="1" t="s">
        <v>3608</v>
      </c>
      <c r="C3611" s="1" t="s">
        <v>7718</v>
      </c>
      <c r="D3611">
        <v>1960</v>
      </c>
      <c r="E3611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s="9">
        <f t="shared" si="224"/>
        <v>42459.950057870374</v>
      </c>
      <c r="L3611" s="9">
        <f t="shared" si="225"/>
        <v>42429.991724537031</v>
      </c>
      <c r="M3611" t="b">
        <v>0</v>
      </c>
      <c r="N3611">
        <v>21</v>
      </c>
      <c r="O3611" t="b">
        <v>1</v>
      </c>
      <c r="P3611" t="s">
        <v>8270</v>
      </c>
      <c r="Q3611" t="s">
        <v>8316</v>
      </c>
      <c r="R3611" t="s">
        <v>8317</v>
      </c>
      <c r="S3611" s="5">
        <f t="shared" si="226"/>
        <v>153.31632653061226</v>
      </c>
      <c r="T3611" s="4">
        <f t="shared" si="227"/>
        <v>143.0952380952381</v>
      </c>
    </row>
    <row r="3612" spans="1:20" ht="45" x14ac:dyDescent="0.25">
      <c r="A3612" s="3">
        <v>3610</v>
      </c>
      <c r="B3612" s="1" t="s">
        <v>3609</v>
      </c>
      <c r="C3612" s="1" t="s">
        <v>7719</v>
      </c>
      <c r="D3612">
        <v>1000</v>
      </c>
      <c r="E3612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s="9">
        <f t="shared" si="224"/>
        <v>42233.432129629626</v>
      </c>
      <c r="L3612" s="9">
        <f t="shared" si="225"/>
        <v>42203.432129629626</v>
      </c>
      <c r="M3612" t="b">
        <v>0</v>
      </c>
      <c r="N3612">
        <v>31</v>
      </c>
      <c r="O3612" t="b">
        <v>1</v>
      </c>
      <c r="P3612" t="s">
        <v>8270</v>
      </c>
      <c r="Q3612" t="s">
        <v>8316</v>
      </c>
      <c r="R3612" t="s">
        <v>8317</v>
      </c>
      <c r="S3612" s="5">
        <f t="shared" si="226"/>
        <v>162.30000000000001</v>
      </c>
      <c r="T3612" s="4">
        <f t="shared" si="227"/>
        <v>52.354838709677416</v>
      </c>
    </row>
    <row r="3613" spans="1:20" ht="60" x14ac:dyDescent="0.25">
      <c r="A3613" s="3">
        <v>3611</v>
      </c>
      <c r="B3613" s="1" t="s">
        <v>3610</v>
      </c>
      <c r="C3613" s="1" t="s">
        <v>7720</v>
      </c>
      <c r="D3613">
        <v>2500</v>
      </c>
      <c r="E3613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s="9">
        <f t="shared" si="224"/>
        <v>42102.370381944449</v>
      </c>
      <c r="L3613" s="9">
        <f t="shared" si="225"/>
        <v>42072.370381944449</v>
      </c>
      <c r="M3613" t="b">
        <v>0</v>
      </c>
      <c r="N3613">
        <v>51</v>
      </c>
      <c r="O3613" t="b">
        <v>1</v>
      </c>
      <c r="P3613" t="s">
        <v>8270</v>
      </c>
      <c r="Q3613" t="s">
        <v>8316</v>
      </c>
      <c r="R3613" t="s">
        <v>8317</v>
      </c>
      <c r="S3613" s="5">
        <f t="shared" si="226"/>
        <v>136</v>
      </c>
      <c r="T3613" s="4">
        <f t="shared" si="227"/>
        <v>66.666666666666671</v>
      </c>
    </row>
    <row r="3614" spans="1:20" ht="45" x14ac:dyDescent="0.25">
      <c r="A3614" s="3">
        <v>3612</v>
      </c>
      <c r="B3614" s="1" t="s">
        <v>3611</v>
      </c>
      <c r="C3614" s="1" t="s">
        <v>7721</v>
      </c>
      <c r="D3614">
        <v>5000</v>
      </c>
      <c r="E361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s="9">
        <f t="shared" si="224"/>
        <v>41799.726979166669</v>
      </c>
      <c r="L3614" s="9">
        <f t="shared" si="225"/>
        <v>41789.726979166669</v>
      </c>
      <c r="M3614" t="b">
        <v>0</v>
      </c>
      <c r="N3614">
        <v>57</v>
      </c>
      <c r="O3614" t="b">
        <v>1</v>
      </c>
      <c r="P3614" t="s">
        <v>8270</v>
      </c>
      <c r="Q3614" t="s">
        <v>8316</v>
      </c>
      <c r="R3614" t="s">
        <v>8317</v>
      </c>
      <c r="S3614" s="5">
        <f t="shared" si="226"/>
        <v>144.4</v>
      </c>
      <c r="T3614" s="4">
        <f t="shared" si="227"/>
        <v>126.66666666666667</v>
      </c>
    </row>
    <row r="3615" spans="1:20" ht="45" x14ac:dyDescent="0.25">
      <c r="A3615" s="3">
        <v>3613</v>
      </c>
      <c r="B3615" s="1" t="s">
        <v>3612</v>
      </c>
      <c r="C3615" s="1" t="s">
        <v>7722</v>
      </c>
      <c r="D3615">
        <v>1250</v>
      </c>
      <c r="E361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s="9">
        <f t="shared" si="224"/>
        <v>41818.58997685185</v>
      </c>
      <c r="L3615" s="9">
        <f t="shared" si="225"/>
        <v>41788.58997685185</v>
      </c>
      <c r="M3615" t="b">
        <v>0</v>
      </c>
      <c r="N3615">
        <v>20</v>
      </c>
      <c r="O3615" t="b">
        <v>1</v>
      </c>
      <c r="P3615" t="s">
        <v>8270</v>
      </c>
      <c r="Q3615" t="s">
        <v>8316</v>
      </c>
      <c r="R3615" t="s">
        <v>8317</v>
      </c>
      <c r="S3615" s="5">
        <f t="shared" si="226"/>
        <v>100</v>
      </c>
      <c r="T3615" s="4">
        <f t="shared" si="227"/>
        <v>62.5</v>
      </c>
    </row>
    <row r="3616" spans="1:20" ht="45" x14ac:dyDescent="0.25">
      <c r="A3616" s="3">
        <v>3614</v>
      </c>
      <c r="B3616" s="1" t="s">
        <v>3439</v>
      </c>
      <c r="C3616" s="1" t="s">
        <v>7723</v>
      </c>
      <c r="D3616">
        <v>2500</v>
      </c>
      <c r="E361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s="9">
        <f t="shared" si="224"/>
        <v>42174.041851851856</v>
      </c>
      <c r="L3616" s="9">
        <f t="shared" si="225"/>
        <v>42144.041851851856</v>
      </c>
      <c r="M3616" t="b">
        <v>0</v>
      </c>
      <c r="N3616">
        <v>71</v>
      </c>
      <c r="O3616" t="b">
        <v>1</v>
      </c>
      <c r="P3616" t="s">
        <v>8270</v>
      </c>
      <c r="Q3616" t="s">
        <v>8316</v>
      </c>
      <c r="R3616" t="s">
        <v>8317</v>
      </c>
      <c r="S3616" s="5">
        <f t="shared" si="226"/>
        <v>100.8</v>
      </c>
      <c r="T3616" s="4">
        <f t="shared" si="227"/>
        <v>35.492957746478872</v>
      </c>
    </row>
    <row r="3617" spans="1:20" ht="60" x14ac:dyDescent="0.25">
      <c r="A3617" s="3">
        <v>3615</v>
      </c>
      <c r="B3617" s="1" t="s">
        <v>3613</v>
      </c>
      <c r="C3617" s="1" t="s">
        <v>7724</v>
      </c>
      <c r="D3617">
        <v>2500</v>
      </c>
      <c r="E361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s="9">
        <f t="shared" si="224"/>
        <v>42348.593703703707</v>
      </c>
      <c r="L3617" s="9">
        <f t="shared" si="225"/>
        <v>42318.593703703707</v>
      </c>
      <c r="M3617" t="b">
        <v>0</v>
      </c>
      <c r="N3617">
        <v>72</v>
      </c>
      <c r="O3617" t="b">
        <v>1</v>
      </c>
      <c r="P3617" t="s">
        <v>8270</v>
      </c>
      <c r="Q3617" t="s">
        <v>8316</v>
      </c>
      <c r="R3617" t="s">
        <v>8317</v>
      </c>
      <c r="S3617" s="5">
        <f t="shared" si="226"/>
        <v>106.80000000000001</v>
      </c>
      <c r="T3617" s="4">
        <f t="shared" si="227"/>
        <v>37.083333333333336</v>
      </c>
    </row>
    <row r="3618" spans="1:20" ht="60" x14ac:dyDescent="0.25">
      <c r="A3618" s="3">
        <v>3616</v>
      </c>
      <c r="B3618" s="1" t="s">
        <v>3614</v>
      </c>
      <c r="C3618" s="1" t="s">
        <v>7725</v>
      </c>
      <c r="D3618">
        <v>2500</v>
      </c>
      <c r="E361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s="9">
        <f t="shared" si="224"/>
        <v>42082.908148148148</v>
      </c>
      <c r="L3618" s="9">
        <f t="shared" si="225"/>
        <v>42052.949814814812</v>
      </c>
      <c r="M3618" t="b">
        <v>0</v>
      </c>
      <c r="N3618">
        <v>45</v>
      </c>
      <c r="O3618" t="b">
        <v>1</v>
      </c>
      <c r="P3618" t="s">
        <v>8270</v>
      </c>
      <c r="Q3618" t="s">
        <v>8316</v>
      </c>
      <c r="R3618" t="s">
        <v>8317</v>
      </c>
      <c r="S3618" s="5">
        <f t="shared" si="226"/>
        <v>124.8</v>
      </c>
      <c r="T3618" s="4">
        <f t="shared" si="227"/>
        <v>69.333333333333329</v>
      </c>
    </row>
    <row r="3619" spans="1:20" ht="60" x14ac:dyDescent="0.25">
      <c r="A3619" s="3">
        <v>3617</v>
      </c>
      <c r="B3619" s="1" t="s">
        <v>3615</v>
      </c>
      <c r="C3619" s="1" t="s">
        <v>7726</v>
      </c>
      <c r="D3619">
        <v>740</v>
      </c>
      <c r="E3619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s="9">
        <f t="shared" si="224"/>
        <v>42794</v>
      </c>
      <c r="L3619" s="9">
        <f t="shared" si="225"/>
        <v>42779.610289351855</v>
      </c>
      <c r="M3619" t="b">
        <v>0</v>
      </c>
      <c r="N3619">
        <v>51</v>
      </c>
      <c r="O3619" t="b">
        <v>1</v>
      </c>
      <c r="P3619" t="s">
        <v>8270</v>
      </c>
      <c r="Q3619" t="s">
        <v>8316</v>
      </c>
      <c r="R3619" t="s">
        <v>8317</v>
      </c>
      <c r="S3619" s="5">
        <f t="shared" si="226"/>
        <v>118.91891891891892</v>
      </c>
      <c r="T3619" s="4">
        <f t="shared" si="227"/>
        <v>17.254901960784313</v>
      </c>
    </row>
    <row r="3620" spans="1:20" ht="60" x14ac:dyDescent="0.25">
      <c r="A3620" s="3">
        <v>3618</v>
      </c>
      <c r="B3620" s="1" t="s">
        <v>3616</v>
      </c>
      <c r="C3620" s="1" t="s">
        <v>7727</v>
      </c>
      <c r="D3620">
        <v>2000</v>
      </c>
      <c r="E3620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s="9">
        <f t="shared" si="224"/>
        <v>42158.627893518518</v>
      </c>
      <c r="L3620" s="9">
        <f t="shared" si="225"/>
        <v>42128.627893518518</v>
      </c>
      <c r="M3620" t="b">
        <v>0</v>
      </c>
      <c r="N3620">
        <v>56</v>
      </c>
      <c r="O3620" t="b">
        <v>1</v>
      </c>
      <c r="P3620" t="s">
        <v>8270</v>
      </c>
      <c r="Q3620" t="s">
        <v>8316</v>
      </c>
      <c r="R3620" t="s">
        <v>8317</v>
      </c>
      <c r="S3620" s="5">
        <f t="shared" si="226"/>
        <v>101</v>
      </c>
      <c r="T3620" s="4">
        <f t="shared" si="227"/>
        <v>36.071428571428569</v>
      </c>
    </row>
    <row r="3621" spans="1:20" ht="60" x14ac:dyDescent="0.25">
      <c r="A3621" s="3">
        <v>3619</v>
      </c>
      <c r="B3621" s="1" t="s">
        <v>3617</v>
      </c>
      <c r="C3621" s="1" t="s">
        <v>7728</v>
      </c>
      <c r="D3621">
        <v>1000</v>
      </c>
      <c r="E3621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s="9">
        <f t="shared" si="224"/>
        <v>42693.916666666672</v>
      </c>
      <c r="L3621" s="9">
        <f t="shared" si="225"/>
        <v>42661.132245370376</v>
      </c>
      <c r="M3621" t="b">
        <v>0</v>
      </c>
      <c r="N3621">
        <v>17</v>
      </c>
      <c r="O3621" t="b">
        <v>1</v>
      </c>
      <c r="P3621" t="s">
        <v>8270</v>
      </c>
      <c r="Q3621" t="s">
        <v>8316</v>
      </c>
      <c r="R3621" t="s">
        <v>8317</v>
      </c>
      <c r="S3621" s="5">
        <f t="shared" si="226"/>
        <v>112.99999999999999</v>
      </c>
      <c r="T3621" s="4">
        <f t="shared" si="227"/>
        <v>66.470588235294116</v>
      </c>
    </row>
    <row r="3622" spans="1:20" ht="60" x14ac:dyDescent="0.25">
      <c r="A3622" s="3">
        <v>3620</v>
      </c>
      <c r="B3622" s="1" t="s">
        <v>3618</v>
      </c>
      <c r="C3622" s="1" t="s">
        <v>7729</v>
      </c>
      <c r="D3622">
        <v>10500</v>
      </c>
      <c r="E3622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s="9">
        <f t="shared" si="224"/>
        <v>42068.166666666672</v>
      </c>
      <c r="L3622" s="9">
        <f t="shared" si="225"/>
        <v>42037.938206018516</v>
      </c>
      <c r="M3622" t="b">
        <v>0</v>
      </c>
      <c r="N3622">
        <v>197</v>
      </c>
      <c r="O3622" t="b">
        <v>1</v>
      </c>
      <c r="P3622" t="s">
        <v>8270</v>
      </c>
      <c r="Q3622" t="s">
        <v>8316</v>
      </c>
      <c r="R3622" t="s">
        <v>8317</v>
      </c>
      <c r="S3622" s="5">
        <f t="shared" si="226"/>
        <v>105.19047619047619</v>
      </c>
      <c r="T3622" s="4">
        <f t="shared" si="227"/>
        <v>56.065989847715734</v>
      </c>
    </row>
    <row r="3623" spans="1:20" ht="60" x14ac:dyDescent="0.25">
      <c r="A3623" s="3">
        <v>3621</v>
      </c>
      <c r="B3623" s="1" t="s">
        <v>3619</v>
      </c>
      <c r="C3623" s="1" t="s">
        <v>7730</v>
      </c>
      <c r="D3623">
        <v>3000</v>
      </c>
      <c r="E3623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s="9">
        <f t="shared" si="224"/>
        <v>42643.875</v>
      </c>
      <c r="L3623" s="9">
        <f t="shared" si="225"/>
        <v>42619.935694444444</v>
      </c>
      <c r="M3623" t="b">
        <v>0</v>
      </c>
      <c r="N3623">
        <v>70</v>
      </c>
      <c r="O3623" t="b">
        <v>1</v>
      </c>
      <c r="P3623" t="s">
        <v>8270</v>
      </c>
      <c r="Q3623" t="s">
        <v>8316</v>
      </c>
      <c r="R3623" t="s">
        <v>8317</v>
      </c>
      <c r="S3623" s="5">
        <f t="shared" si="226"/>
        <v>109.73333333333332</v>
      </c>
      <c r="T3623" s="4">
        <f t="shared" si="227"/>
        <v>47.028571428571432</v>
      </c>
    </row>
    <row r="3624" spans="1:20" ht="30" x14ac:dyDescent="0.25">
      <c r="A3624" s="3">
        <v>3622</v>
      </c>
      <c r="B3624" s="1" t="s">
        <v>3620</v>
      </c>
      <c r="C3624" s="1" t="s">
        <v>7731</v>
      </c>
      <c r="D3624">
        <v>1000</v>
      </c>
      <c r="E362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s="9">
        <f t="shared" si="224"/>
        <v>41910.140972222223</v>
      </c>
      <c r="L3624" s="9">
        <f t="shared" si="225"/>
        <v>41877.221886574072</v>
      </c>
      <c r="M3624" t="b">
        <v>0</v>
      </c>
      <c r="N3624">
        <v>21</v>
      </c>
      <c r="O3624" t="b">
        <v>1</v>
      </c>
      <c r="P3624" t="s">
        <v>8270</v>
      </c>
      <c r="Q3624" t="s">
        <v>8316</v>
      </c>
      <c r="R3624" t="s">
        <v>8317</v>
      </c>
      <c r="S3624" s="5">
        <f t="shared" si="226"/>
        <v>100.099</v>
      </c>
      <c r="T3624" s="4">
        <f t="shared" si="227"/>
        <v>47.666190476190479</v>
      </c>
    </row>
    <row r="3625" spans="1:20" ht="45" x14ac:dyDescent="0.25">
      <c r="A3625" s="3">
        <v>3623</v>
      </c>
      <c r="B3625" s="1" t="s">
        <v>3621</v>
      </c>
      <c r="C3625" s="1" t="s">
        <v>7732</v>
      </c>
      <c r="D3625">
        <v>2500</v>
      </c>
      <c r="E362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s="9">
        <f t="shared" si="224"/>
        <v>41846.291666666664</v>
      </c>
      <c r="L3625" s="9">
        <f t="shared" si="225"/>
        <v>41828.736921296295</v>
      </c>
      <c r="M3625" t="b">
        <v>0</v>
      </c>
      <c r="N3625">
        <v>34</v>
      </c>
      <c r="O3625" t="b">
        <v>1</v>
      </c>
      <c r="P3625" t="s">
        <v>8270</v>
      </c>
      <c r="Q3625" t="s">
        <v>8316</v>
      </c>
      <c r="R3625" t="s">
        <v>8317</v>
      </c>
      <c r="S3625" s="5">
        <f t="shared" si="226"/>
        <v>120</v>
      </c>
      <c r="T3625" s="4">
        <f t="shared" si="227"/>
        <v>88.235294117647058</v>
      </c>
    </row>
    <row r="3626" spans="1:20" ht="75" x14ac:dyDescent="0.25">
      <c r="A3626" s="3">
        <v>3624</v>
      </c>
      <c r="B3626" s="1" t="s">
        <v>3622</v>
      </c>
      <c r="C3626" s="1" t="s">
        <v>7733</v>
      </c>
      <c r="D3626">
        <v>3000</v>
      </c>
      <c r="E362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s="9">
        <f t="shared" si="224"/>
        <v>42605.774189814809</v>
      </c>
      <c r="L3626" s="9">
        <f t="shared" si="225"/>
        <v>42545.774189814809</v>
      </c>
      <c r="M3626" t="b">
        <v>0</v>
      </c>
      <c r="N3626">
        <v>39</v>
      </c>
      <c r="O3626" t="b">
        <v>1</v>
      </c>
      <c r="P3626" t="s">
        <v>8270</v>
      </c>
      <c r="Q3626" t="s">
        <v>8316</v>
      </c>
      <c r="R3626" t="s">
        <v>8317</v>
      </c>
      <c r="S3626" s="5">
        <f t="shared" si="226"/>
        <v>104.93333333333332</v>
      </c>
      <c r="T3626" s="4">
        <f t="shared" si="227"/>
        <v>80.717948717948715</v>
      </c>
    </row>
    <row r="3627" spans="1:20" ht="60" x14ac:dyDescent="0.25">
      <c r="A3627" s="3">
        <v>3625</v>
      </c>
      <c r="B3627" s="1" t="s">
        <v>3623</v>
      </c>
      <c r="C3627" s="1" t="s">
        <v>7734</v>
      </c>
      <c r="D3627">
        <v>3000</v>
      </c>
      <c r="E362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s="9">
        <f t="shared" si="224"/>
        <v>42187.652511574073</v>
      </c>
      <c r="L3627" s="9">
        <f t="shared" si="225"/>
        <v>42157.652511574073</v>
      </c>
      <c r="M3627" t="b">
        <v>0</v>
      </c>
      <c r="N3627">
        <v>78</v>
      </c>
      <c r="O3627" t="b">
        <v>1</v>
      </c>
      <c r="P3627" t="s">
        <v>8270</v>
      </c>
      <c r="Q3627" t="s">
        <v>8316</v>
      </c>
      <c r="R3627" t="s">
        <v>8317</v>
      </c>
      <c r="S3627" s="5">
        <f t="shared" si="226"/>
        <v>102.66666666666666</v>
      </c>
      <c r="T3627" s="4">
        <f t="shared" si="227"/>
        <v>39.487179487179489</v>
      </c>
    </row>
    <row r="3628" spans="1:20" ht="60" x14ac:dyDescent="0.25">
      <c r="A3628" s="3">
        <v>3626</v>
      </c>
      <c r="B3628" s="1" t="s">
        <v>3624</v>
      </c>
      <c r="C3628" s="1" t="s">
        <v>7735</v>
      </c>
      <c r="D3628">
        <v>4000</v>
      </c>
      <c r="E362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s="9">
        <f t="shared" si="224"/>
        <v>41867.667326388888</v>
      </c>
      <c r="L3628" s="9">
        <f t="shared" si="225"/>
        <v>41846.667326388888</v>
      </c>
      <c r="M3628" t="b">
        <v>0</v>
      </c>
      <c r="N3628">
        <v>48</v>
      </c>
      <c r="O3628" t="b">
        <v>1</v>
      </c>
      <c r="P3628" t="s">
        <v>8270</v>
      </c>
      <c r="Q3628" t="s">
        <v>8316</v>
      </c>
      <c r="R3628" t="s">
        <v>8317</v>
      </c>
      <c r="S3628" s="5">
        <f t="shared" si="226"/>
        <v>101.82500000000002</v>
      </c>
      <c r="T3628" s="4">
        <f t="shared" si="227"/>
        <v>84.854166666666671</v>
      </c>
    </row>
    <row r="3629" spans="1:20" ht="60" x14ac:dyDescent="0.25">
      <c r="A3629" s="3">
        <v>3627</v>
      </c>
      <c r="B3629" s="1" t="s">
        <v>3625</v>
      </c>
      <c r="C3629" s="1" t="s">
        <v>7736</v>
      </c>
      <c r="D3629">
        <v>2000</v>
      </c>
      <c r="E3629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s="9">
        <f t="shared" si="224"/>
        <v>42511.165972222225</v>
      </c>
      <c r="L3629" s="9">
        <f t="shared" si="225"/>
        <v>42460.741747685184</v>
      </c>
      <c r="M3629" t="b">
        <v>0</v>
      </c>
      <c r="N3629">
        <v>29</v>
      </c>
      <c r="O3629" t="b">
        <v>1</v>
      </c>
      <c r="P3629" t="s">
        <v>8270</v>
      </c>
      <c r="Q3629" t="s">
        <v>8316</v>
      </c>
      <c r="R3629" t="s">
        <v>8317</v>
      </c>
      <c r="S3629" s="5">
        <f t="shared" si="226"/>
        <v>100</v>
      </c>
      <c r="T3629" s="4">
        <f t="shared" si="227"/>
        <v>68.965517241379317</v>
      </c>
    </row>
    <row r="3630" spans="1:20" ht="60" x14ac:dyDescent="0.25">
      <c r="A3630" s="3">
        <v>3628</v>
      </c>
      <c r="B3630" s="1" t="s">
        <v>3626</v>
      </c>
      <c r="C3630" s="1" t="s">
        <v>7737</v>
      </c>
      <c r="D3630">
        <v>100000</v>
      </c>
      <c r="E3630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s="9">
        <f t="shared" si="224"/>
        <v>42351.874953703707</v>
      </c>
      <c r="L3630" s="9">
        <f t="shared" si="225"/>
        <v>42291.833287037036</v>
      </c>
      <c r="M3630" t="b">
        <v>0</v>
      </c>
      <c r="N3630">
        <v>0</v>
      </c>
      <c r="O3630" t="b">
        <v>0</v>
      </c>
      <c r="P3630" t="s">
        <v>8304</v>
      </c>
      <c r="Q3630" t="s">
        <v>8316</v>
      </c>
      <c r="R3630" t="s">
        <v>8358</v>
      </c>
      <c r="S3630" s="5">
        <f t="shared" si="226"/>
        <v>0</v>
      </c>
      <c r="T3630" s="4" t="e">
        <f t="shared" si="227"/>
        <v>#DIV/0!</v>
      </c>
    </row>
    <row r="3631" spans="1:20" ht="60" x14ac:dyDescent="0.25">
      <c r="A3631" s="3">
        <v>3629</v>
      </c>
      <c r="B3631" s="1" t="s">
        <v>3627</v>
      </c>
      <c r="C3631" s="1" t="s">
        <v>7738</v>
      </c>
      <c r="D3631">
        <v>1000000</v>
      </c>
      <c r="E3631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s="9">
        <f t="shared" si="224"/>
        <v>42495.708333333328</v>
      </c>
      <c r="L3631" s="9">
        <f t="shared" si="225"/>
        <v>42437.094490740739</v>
      </c>
      <c r="M3631" t="b">
        <v>0</v>
      </c>
      <c r="N3631">
        <v>2</v>
      </c>
      <c r="O3631" t="b">
        <v>0</v>
      </c>
      <c r="P3631" t="s">
        <v>8304</v>
      </c>
      <c r="Q3631" t="s">
        <v>8316</v>
      </c>
      <c r="R3631" t="s">
        <v>8358</v>
      </c>
      <c r="S3631" s="5">
        <f t="shared" si="226"/>
        <v>1.9999999999999998E-4</v>
      </c>
      <c r="T3631" s="4">
        <f t="shared" si="227"/>
        <v>1</v>
      </c>
    </row>
    <row r="3632" spans="1:20" ht="60" x14ac:dyDescent="0.25">
      <c r="A3632" s="3">
        <v>3630</v>
      </c>
      <c r="B3632" s="1" t="s">
        <v>3628</v>
      </c>
      <c r="C3632" s="1" t="s">
        <v>7739</v>
      </c>
      <c r="D3632">
        <v>3000</v>
      </c>
      <c r="E3632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s="9">
        <f t="shared" si="224"/>
        <v>41972.888773148152</v>
      </c>
      <c r="L3632" s="9">
        <f t="shared" si="225"/>
        <v>41942.84710648148</v>
      </c>
      <c r="M3632" t="b">
        <v>0</v>
      </c>
      <c r="N3632">
        <v>1</v>
      </c>
      <c r="O3632" t="b">
        <v>0</v>
      </c>
      <c r="P3632" t="s">
        <v>8304</v>
      </c>
      <c r="Q3632" t="s">
        <v>8316</v>
      </c>
      <c r="R3632" t="s">
        <v>8358</v>
      </c>
      <c r="S3632" s="5">
        <f t="shared" si="226"/>
        <v>3.3333333333333333E-2</v>
      </c>
      <c r="T3632" s="4">
        <f t="shared" si="227"/>
        <v>1</v>
      </c>
    </row>
    <row r="3633" spans="1:20" ht="60" x14ac:dyDescent="0.25">
      <c r="A3633" s="3">
        <v>3631</v>
      </c>
      <c r="B3633" s="1" t="s">
        <v>3629</v>
      </c>
      <c r="C3633" s="1" t="s">
        <v>7740</v>
      </c>
      <c r="D3633">
        <v>17100</v>
      </c>
      <c r="E3633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s="9">
        <f t="shared" si="224"/>
        <v>41905.165972222225</v>
      </c>
      <c r="L3633" s="9">
        <f t="shared" si="225"/>
        <v>41880.753437499996</v>
      </c>
      <c r="M3633" t="b">
        <v>0</v>
      </c>
      <c r="N3633">
        <v>59</v>
      </c>
      <c r="O3633" t="b">
        <v>0</v>
      </c>
      <c r="P3633" t="s">
        <v>8304</v>
      </c>
      <c r="Q3633" t="s">
        <v>8316</v>
      </c>
      <c r="R3633" t="s">
        <v>8358</v>
      </c>
      <c r="S3633" s="5">
        <f t="shared" si="226"/>
        <v>51.023391812865491</v>
      </c>
      <c r="T3633" s="4">
        <f t="shared" si="227"/>
        <v>147.88135593220338</v>
      </c>
    </row>
    <row r="3634" spans="1:20" ht="60" x14ac:dyDescent="0.25">
      <c r="A3634" s="3">
        <v>3632</v>
      </c>
      <c r="B3634" s="1" t="s">
        <v>3630</v>
      </c>
      <c r="C3634" s="1" t="s">
        <v>7741</v>
      </c>
      <c r="D3634">
        <v>500</v>
      </c>
      <c r="E363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s="9">
        <f t="shared" si="224"/>
        <v>41966.936909722222</v>
      </c>
      <c r="L3634" s="9">
        <f t="shared" si="225"/>
        <v>41946.936909722222</v>
      </c>
      <c r="M3634" t="b">
        <v>0</v>
      </c>
      <c r="N3634">
        <v>1</v>
      </c>
      <c r="O3634" t="b">
        <v>0</v>
      </c>
      <c r="P3634" t="s">
        <v>8304</v>
      </c>
      <c r="Q3634" t="s">
        <v>8316</v>
      </c>
      <c r="R3634" t="s">
        <v>8358</v>
      </c>
      <c r="S3634" s="5">
        <f t="shared" si="226"/>
        <v>20</v>
      </c>
      <c r="T3634" s="4">
        <f t="shared" si="227"/>
        <v>100</v>
      </c>
    </row>
    <row r="3635" spans="1:20" ht="45" x14ac:dyDescent="0.25">
      <c r="A3635" s="3">
        <v>3633</v>
      </c>
      <c r="B3635" s="1" t="s">
        <v>3631</v>
      </c>
      <c r="C3635" s="1" t="s">
        <v>7742</v>
      </c>
      <c r="D3635">
        <v>5000</v>
      </c>
      <c r="E363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s="9">
        <f t="shared" si="224"/>
        <v>42693.041666666672</v>
      </c>
      <c r="L3635" s="9">
        <f t="shared" si="225"/>
        <v>42649.623460648145</v>
      </c>
      <c r="M3635" t="b">
        <v>0</v>
      </c>
      <c r="N3635">
        <v>31</v>
      </c>
      <c r="O3635" t="b">
        <v>0</v>
      </c>
      <c r="P3635" t="s">
        <v>8304</v>
      </c>
      <c r="Q3635" t="s">
        <v>8316</v>
      </c>
      <c r="R3635" t="s">
        <v>8358</v>
      </c>
      <c r="S3635" s="5">
        <f t="shared" si="226"/>
        <v>35.24</v>
      </c>
      <c r="T3635" s="4">
        <f t="shared" si="227"/>
        <v>56.838709677419352</v>
      </c>
    </row>
    <row r="3636" spans="1:20" ht="60" x14ac:dyDescent="0.25">
      <c r="A3636" s="3">
        <v>3634</v>
      </c>
      <c r="B3636" s="1" t="s">
        <v>3632</v>
      </c>
      <c r="C3636" s="1" t="s">
        <v>7743</v>
      </c>
      <c r="D3636">
        <v>75000</v>
      </c>
      <c r="E363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s="9">
        <f t="shared" si="224"/>
        <v>42749.165972222225</v>
      </c>
      <c r="L3636" s="9">
        <f t="shared" si="225"/>
        <v>42701.166365740741</v>
      </c>
      <c r="M3636" t="b">
        <v>0</v>
      </c>
      <c r="N3636">
        <v>18</v>
      </c>
      <c r="O3636" t="b">
        <v>0</v>
      </c>
      <c r="P3636" t="s">
        <v>8304</v>
      </c>
      <c r="Q3636" t="s">
        <v>8316</v>
      </c>
      <c r="R3636" t="s">
        <v>8358</v>
      </c>
      <c r="S3636" s="5">
        <f t="shared" si="226"/>
        <v>4.246666666666667</v>
      </c>
      <c r="T3636" s="4">
        <f t="shared" si="227"/>
        <v>176.94444444444446</v>
      </c>
    </row>
    <row r="3637" spans="1:20" ht="30" x14ac:dyDescent="0.25">
      <c r="A3637" s="3">
        <v>3635</v>
      </c>
      <c r="B3637" s="1" t="s">
        <v>3633</v>
      </c>
      <c r="C3637" s="1" t="s">
        <v>7744</v>
      </c>
      <c r="D3637">
        <v>3500</v>
      </c>
      <c r="E363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s="9">
        <f t="shared" si="224"/>
        <v>42480.88282407407</v>
      </c>
      <c r="L3637" s="9">
        <f t="shared" si="225"/>
        <v>42450.88282407407</v>
      </c>
      <c r="M3637" t="b">
        <v>0</v>
      </c>
      <c r="N3637">
        <v>10</v>
      </c>
      <c r="O3637" t="b">
        <v>0</v>
      </c>
      <c r="P3637" t="s">
        <v>8304</v>
      </c>
      <c r="Q3637" t="s">
        <v>8316</v>
      </c>
      <c r="R3637" t="s">
        <v>8358</v>
      </c>
      <c r="S3637" s="5">
        <f t="shared" si="226"/>
        <v>36.457142857142856</v>
      </c>
      <c r="T3637" s="4">
        <f t="shared" si="227"/>
        <v>127.6</v>
      </c>
    </row>
    <row r="3638" spans="1:20" ht="45" x14ac:dyDescent="0.25">
      <c r="A3638" s="3">
        <v>3636</v>
      </c>
      <c r="B3638" s="1" t="s">
        <v>3634</v>
      </c>
      <c r="C3638" s="1" t="s">
        <v>7745</v>
      </c>
      <c r="D3638">
        <v>150000</v>
      </c>
      <c r="E363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s="9">
        <f t="shared" si="224"/>
        <v>42261.694780092599</v>
      </c>
      <c r="L3638" s="9">
        <f t="shared" si="225"/>
        <v>42226.694780092599</v>
      </c>
      <c r="M3638" t="b">
        <v>0</v>
      </c>
      <c r="N3638">
        <v>0</v>
      </c>
      <c r="O3638" t="b">
        <v>0</v>
      </c>
      <c r="P3638" t="s">
        <v>8304</v>
      </c>
      <c r="Q3638" t="s">
        <v>8316</v>
      </c>
      <c r="R3638" t="s">
        <v>8358</v>
      </c>
      <c r="S3638" s="5">
        <f t="shared" si="226"/>
        <v>0</v>
      </c>
      <c r="T3638" s="4" t="e">
        <f t="shared" si="227"/>
        <v>#DIV/0!</v>
      </c>
    </row>
    <row r="3639" spans="1:20" ht="60" x14ac:dyDescent="0.25">
      <c r="A3639" s="3">
        <v>3637</v>
      </c>
      <c r="B3639" s="1" t="s">
        <v>3635</v>
      </c>
      <c r="C3639" s="1" t="s">
        <v>7746</v>
      </c>
      <c r="D3639">
        <v>3000</v>
      </c>
      <c r="E3639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s="9">
        <f t="shared" si="224"/>
        <v>42005.700636574074</v>
      </c>
      <c r="L3639" s="9">
        <f t="shared" si="225"/>
        <v>41975.700636574074</v>
      </c>
      <c r="M3639" t="b">
        <v>0</v>
      </c>
      <c r="N3639">
        <v>14</v>
      </c>
      <c r="O3639" t="b">
        <v>0</v>
      </c>
      <c r="P3639" t="s">
        <v>8304</v>
      </c>
      <c r="Q3639" t="s">
        <v>8316</v>
      </c>
      <c r="R3639" t="s">
        <v>8358</v>
      </c>
      <c r="S3639" s="5">
        <f t="shared" si="226"/>
        <v>30.866666666666664</v>
      </c>
      <c r="T3639" s="4">
        <f t="shared" si="227"/>
        <v>66.142857142857139</v>
      </c>
    </row>
    <row r="3640" spans="1:20" ht="30" x14ac:dyDescent="0.25">
      <c r="A3640" s="3">
        <v>3638</v>
      </c>
      <c r="B3640" s="1" t="s">
        <v>3636</v>
      </c>
      <c r="C3640" s="1" t="s">
        <v>7747</v>
      </c>
      <c r="D3640">
        <v>3300</v>
      </c>
      <c r="E3640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s="9">
        <f t="shared" si="224"/>
        <v>42113.631157407406</v>
      </c>
      <c r="L3640" s="9">
        <f t="shared" si="225"/>
        <v>42053.672824074078</v>
      </c>
      <c r="M3640" t="b">
        <v>0</v>
      </c>
      <c r="N3640">
        <v>2</v>
      </c>
      <c r="O3640" t="b">
        <v>0</v>
      </c>
      <c r="P3640" t="s">
        <v>8304</v>
      </c>
      <c r="Q3640" t="s">
        <v>8316</v>
      </c>
      <c r="R3640" t="s">
        <v>8358</v>
      </c>
      <c r="S3640" s="5">
        <f t="shared" si="226"/>
        <v>6.5454545454545459</v>
      </c>
      <c r="T3640" s="4">
        <f t="shared" si="227"/>
        <v>108</v>
      </c>
    </row>
    <row r="3641" spans="1:20" ht="60" x14ac:dyDescent="0.25">
      <c r="A3641" s="3">
        <v>3639</v>
      </c>
      <c r="B3641" s="1" t="s">
        <v>3637</v>
      </c>
      <c r="C3641" s="1" t="s">
        <v>7748</v>
      </c>
      <c r="D3641">
        <v>25000</v>
      </c>
      <c r="E3641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s="9">
        <f t="shared" si="224"/>
        <v>42650.632638888885</v>
      </c>
      <c r="L3641" s="9">
        <f t="shared" si="225"/>
        <v>42590.677152777775</v>
      </c>
      <c r="M3641" t="b">
        <v>0</v>
      </c>
      <c r="N3641">
        <v>1</v>
      </c>
      <c r="O3641" t="b">
        <v>0</v>
      </c>
      <c r="P3641" t="s">
        <v>8304</v>
      </c>
      <c r="Q3641" t="s">
        <v>8316</v>
      </c>
      <c r="R3641" t="s">
        <v>8358</v>
      </c>
      <c r="S3641" s="5">
        <f t="shared" si="226"/>
        <v>4.0000000000000001E-3</v>
      </c>
      <c r="T3641" s="4">
        <f t="shared" si="227"/>
        <v>1</v>
      </c>
    </row>
    <row r="3642" spans="1:20" ht="75" x14ac:dyDescent="0.25">
      <c r="A3642" s="3">
        <v>3640</v>
      </c>
      <c r="B3642" s="1" t="s">
        <v>3638</v>
      </c>
      <c r="C3642" s="1" t="s">
        <v>7749</v>
      </c>
      <c r="D3642">
        <v>1000</v>
      </c>
      <c r="E3642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s="9">
        <f t="shared" si="224"/>
        <v>42134.781597222223</v>
      </c>
      <c r="L3642" s="9">
        <f t="shared" si="225"/>
        <v>42104.781597222223</v>
      </c>
      <c r="M3642" t="b">
        <v>0</v>
      </c>
      <c r="N3642">
        <v>3</v>
      </c>
      <c r="O3642" t="b">
        <v>0</v>
      </c>
      <c r="P3642" t="s">
        <v>8304</v>
      </c>
      <c r="Q3642" t="s">
        <v>8316</v>
      </c>
      <c r="R3642" t="s">
        <v>8358</v>
      </c>
      <c r="S3642" s="5">
        <f t="shared" si="226"/>
        <v>5.5</v>
      </c>
      <c r="T3642" s="4">
        <f t="shared" si="227"/>
        <v>18.333333333333332</v>
      </c>
    </row>
    <row r="3643" spans="1:20" ht="60" x14ac:dyDescent="0.25">
      <c r="A3643" s="3">
        <v>3641</v>
      </c>
      <c r="B3643" s="1" t="s">
        <v>3639</v>
      </c>
      <c r="C3643" s="1" t="s">
        <v>7750</v>
      </c>
      <c r="D3643">
        <v>3000</v>
      </c>
      <c r="E3643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s="9">
        <f t="shared" si="224"/>
        <v>41917.208333333336</v>
      </c>
      <c r="L3643" s="9">
        <f t="shared" si="225"/>
        <v>41899.627071759263</v>
      </c>
      <c r="M3643" t="b">
        <v>0</v>
      </c>
      <c r="N3643">
        <v>0</v>
      </c>
      <c r="O3643" t="b">
        <v>0</v>
      </c>
      <c r="P3643" t="s">
        <v>8304</v>
      </c>
      <c r="Q3643" t="s">
        <v>8316</v>
      </c>
      <c r="R3643" t="s">
        <v>8358</v>
      </c>
      <c r="S3643" s="5">
        <f t="shared" si="226"/>
        <v>0</v>
      </c>
      <c r="T3643" s="4" t="e">
        <f t="shared" si="227"/>
        <v>#DIV/0!</v>
      </c>
    </row>
    <row r="3644" spans="1:20" ht="60" x14ac:dyDescent="0.25">
      <c r="A3644" s="3">
        <v>3642</v>
      </c>
      <c r="B3644" s="1" t="s">
        <v>3640</v>
      </c>
      <c r="C3644" s="1" t="s">
        <v>7751</v>
      </c>
      <c r="D3644">
        <v>700</v>
      </c>
      <c r="E364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s="9">
        <f t="shared" si="224"/>
        <v>42338.708333333328</v>
      </c>
      <c r="L3644" s="9">
        <f t="shared" si="225"/>
        <v>42297.816284722227</v>
      </c>
      <c r="M3644" t="b">
        <v>0</v>
      </c>
      <c r="N3644">
        <v>2</v>
      </c>
      <c r="O3644" t="b">
        <v>0</v>
      </c>
      <c r="P3644" t="s">
        <v>8304</v>
      </c>
      <c r="Q3644" t="s">
        <v>8316</v>
      </c>
      <c r="R3644" t="s">
        <v>8358</v>
      </c>
      <c r="S3644" s="5">
        <f t="shared" si="226"/>
        <v>2.1428571428571428</v>
      </c>
      <c r="T3644" s="4">
        <f t="shared" si="227"/>
        <v>7.5</v>
      </c>
    </row>
    <row r="3645" spans="1:20" ht="45" x14ac:dyDescent="0.25">
      <c r="A3645" s="3">
        <v>3643</v>
      </c>
      <c r="B3645" s="1" t="s">
        <v>3641</v>
      </c>
      <c r="C3645" s="1" t="s">
        <v>7752</v>
      </c>
      <c r="D3645">
        <v>25000</v>
      </c>
      <c r="E364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s="9">
        <f t="shared" si="224"/>
        <v>42325.185636574075</v>
      </c>
      <c r="L3645" s="9">
        <f t="shared" si="225"/>
        <v>42285.143969907411</v>
      </c>
      <c r="M3645" t="b">
        <v>0</v>
      </c>
      <c r="N3645">
        <v>0</v>
      </c>
      <c r="O3645" t="b">
        <v>0</v>
      </c>
      <c r="P3645" t="s">
        <v>8304</v>
      </c>
      <c r="Q3645" t="s">
        <v>8316</v>
      </c>
      <c r="R3645" t="s">
        <v>8358</v>
      </c>
      <c r="S3645" s="5">
        <f t="shared" si="226"/>
        <v>0</v>
      </c>
      <c r="T3645" s="4" t="e">
        <f t="shared" si="227"/>
        <v>#DIV/0!</v>
      </c>
    </row>
    <row r="3646" spans="1:20" ht="45" x14ac:dyDescent="0.25">
      <c r="A3646" s="3">
        <v>3644</v>
      </c>
      <c r="B3646" s="1" t="s">
        <v>3642</v>
      </c>
      <c r="C3646" s="1" t="s">
        <v>7753</v>
      </c>
      <c r="D3646">
        <v>5000</v>
      </c>
      <c r="E364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s="9">
        <f t="shared" si="224"/>
        <v>42437.207638888889</v>
      </c>
      <c r="L3646" s="9">
        <f t="shared" si="225"/>
        <v>42409.241747685184</v>
      </c>
      <c r="M3646" t="b">
        <v>0</v>
      </c>
      <c r="N3646">
        <v>12</v>
      </c>
      <c r="O3646" t="b">
        <v>0</v>
      </c>
      <c r="P3646" t="s">
        <v>8304</v>
      </c>
      <c r="Q3646" t="s">
        <v>8316</v>
      </c>
      <c r="R3646" t="s">
        <v>8358</v>
      </c>
      <c r="S3646" s="5">
        <f t="shared" si="226"/>
        <v>16.420000000000002</v>
      </c>
      <c r="T3646" s="4">
        <f t="shared" si="227"/>
        <v>68.416666666666671</v>
      </c>
    </row>
    <row r="3647" spans="1:20" ht="60" x14ac:dyDescent="0.25">
      <c r="A3647" s="3">
        <v>3645</v>
      </c>
      <c r="B3647" s="1" t="s">
        <v>3643</v>
      </c>
      <c r="C3647" s="1" t="s">
        <v>7754</v>
      </c>
      <c r="D3647">
        <v>1000</v>
      </c>
      <c r="E364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s="9">
        <f t="shared" si="224"/>
        <v>42696.012013888889</v>
      </c>
      <c r="L3647" s="9">
        <f t="shared" si="225"/>
        <v>42665.970347222217</v>
      </c>
      <c r="M3647" t="b">
        <v>0</v>
      </c>
      <c r="N3647">
        <v>1</v>
      </c>
      <c r="O3647" t="b">
        <v>0</v>
      </c>
      <c r="P3647" t="s">
        <v>8304</v>
      </c>
      <c r="Q3647" t="s">
        <v>8316</v>
      </c>
      <c r="R3647" t="s">
        <v>8358</v>
      </c>
      <c r="S3647" s="5">
        <f t="shared" si="226"/>
        <v>0.1</v>
      </c>
      <c r="T3647" s="4">
        <f t="shared" si="227"/>
        <v>1</v>
      </c>
    </row>
    <row r="3648" spans="1:20" ht="45" x14ac:dyDescent="0.25">
      <c r="A3648" s="3">
        <v>3646</v>
      </c>
      <c r="B3648" s="1" t="s">
        <v>3644</v>
      </c>
      <c r="C3648" s="1" t="s">
        <v>7755</v>
      </c>
      <c r="D3648">
        <v>10000</v>
      </c>
      <c r="E364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s="9">
        <f t="shared" si="224"/>
        <v>42171.979166666672</v>
      </c>
      <c r="L3648" s="9">
        <f t="shared" si="225"/>
        <v>42140.421319444446</v>
      </c>
      <c r="M3648" t="b">
        <v>0</v>
      </c>
      <c r="N3648">
        <v>8</v>
      </c>
      <c r="O3648" t="b">
        <v>0</v>
      </c>
      <c r="P3648" t="s">
        <v>8304</v>
      </c>
      <c r="Q3648" t="s">
        <v>8316</v>
      </c>
      <c r="R3648" t="s">
        <v>8358</v>
      </c>
      <c r="S3648" s="5">
        <f t="shared" si="226"/>
        <v>4.8099999999999996</v>
      </c>
      <c r="T3648" s="4">
        <f t="shared" si="227"/>
        <v>60.125</v>
      </c>
    </row>
    <row r="3649" spans="1:20" ht="60" x14ac:dyDescent="0.25">
      <c r="A3649" s="3">
        <v>3647</v>
      </c>
      <c r="B3649" s="1" t="s">
        <v>3645</v>
      </c>
      <c r="C3649" s="1" t="s">
        <v>7756</v>
      </c>
      <c r="D3649">
        <v>500</v>
      </c>
      <c r="E3649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s="9">
        <f t="shared" si="224"/>
        <v>42643.749155092592</v>
      </c>
      <c r="L3649" s="9">
        <f t="shared" si="225"/>
        <v>42598.749155092592</v>
      </c>
      <c r="M3649" t="b">
        <v>0</v>
      </c>
      <c r="N3649">
        <v>2</v>
      </c>
      <c r="O3649" t="b">
        <v>0</v>
      </c>
      <c r="P3649" t="s">
        <v>8304</v>
      </c>
      <c r="Q3649" t="s">
        <v>8316</v>
      </c>
      <c r="R3649" t="s">
        <v>8358</v>
      </c>
      <c r="S3649" s="5">
        <f t="shared" si="226"/>
        <v>6</v>
      </c>
      <c r="T3649" s="4">
        <f t="shared" si="227"/>
        <v>15</v>
      </c>
    </row>
    <row r="3650" spans="1:20" ht="30" x14ac:dyDescent="0.25">
      <c r="A3650" s="3">
        <v>3648</v>
      </c>
      <c r="B3650" s="1" t="s">
        <v>3646</v>
      </c>
      <c r="C3650" s="1" t="s">
        <v>7757</v>
      </c>
      <c r="D3650">
        <v>40000</v>
      </c>
      <c r="E3650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s="9">
        <f t="shared" si="224"/>
        <v>41917.292187500003</v>
      </c>
      <c r="L3650" s="9">
        <f t="shared" si="225"/>
        <v>41887.292187500003</v>
      </c>
      <c r="M3650" t="b">
        <v>0</v>
      </c>
      <c r="N3650">
        <v>73</v>
      </c>
      <c r="O3650" t="b">
        <v>1</v>
      </c>
      <c r="P3650" t="s">
        <v>8270</v>
      </c>
      <c r="Q3650" t="s">
        <v>8316</v>
      </c>
      <c r="R3650" t="s">
        <v>8317</v>
      </c>
      <c r="S3650" s="5">
        <f t="shared" si="226"/>
        <v>100.38249999999999</v>
      </c>
      <c r="T3650" s="4">
        <f t="shared" si="227"/>
        <v>550.04109589041093</v>
      </c>
    </row>
    <row r="3651" spans="1:20" ht="45" x14ac:dyDescent="0.25">
      <c r="A3651" s="3">
        <v>3649</v>
      </c>
      <c r="B3651" s="1" t="s">
        <v>3647</v>
      </c>
      <c r="C3651" s="1" t="s">
        <v>7758</v>
      </c>
      <c r="D3651">
        <v>750</v>
      </c>
      <c r="E3651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s="9">
        <f t="shared" ref="K3651:K3714" si="228">(((I3651/60)/60)/24)+DATE(1970,1,1)</f>
        <v>41806.712893518517</v>
      </c>
      <c r="L3651" s="9">
        <f t="shared" ref="L3651:L3714" si="229">(((J3651/60)/60)/24)+DATE(1970,1,1)</f>
        <v>41780.712893518517</v>
      </c>
      <c r="M3651" t="b">
        <v>0</v>
      </c>
      <c r="N3651">
        <v>8</v>
      </c>
      <c r="O3651" t="b">
        <v>1</v>
      </c>
      <c r="P3651" t="s">
        <v>8270</v>
      </c>
      <c r="Q3651" t="s">
        <v>8316</v>
      </c>
      <c r="R3651" t="s">
        <v>8317</v>
      </c>
      <c r="S3651" s="5">
        <f t="shared" ref="S3651:S3714" si="230">+(E3651/D3651)*100</f>
        <v>104</v>
      </c>
      <c r="T3651" s="4">
        <f t="shared" ref="T3651:T3714" si="231">+E3651/N3651</f>
        <v>97.5</v>
      </c>
    </row>
    <row r="3652" spans="1:20" ht="60" x14ac:dyDescent="0.25">
      <c r="A3652" s="3">
        <v>3650</v>
      </c>
      <c r="B3652" s="1" t="s">
        <v>3648</v>
      </c>
      <c r="C3652" s="1" t="s">
        <v>7759</v>
      </c>
      <c r="D3652">
        <v>500</v>
      </c>
      <c r="E3652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s="9">
        <f t="shared" si="228"/>
        <v>42402.478981481487</v>
      </c>
      <c r="L3652" s="9">
        <f t="shared" si="229"/>
        <v>42381.478981481487</v>
      </c>
      <c r="M3652" t="b">
        <v>0</v>
      </c>
      <c r="N3652">
        <v>17</v>
      </c>
      <c r="O3652" t="b">
        <v>1</v>
      </c>
      <c r="P3652" t="s">
        <v>8270</v>
      </c>
      <c r="Q3652" t="s">
        <v>8316</v>
      </c>
      <c r="R3652" t="s">
        <v>8317</v>
      </c>
      <c r="S3652" s="5">
        <f t="shared" si="230"/>
        <v>100</v>
      </c>
      <c r="T3652" s="4">
        <f t="shared" si="231"/>
        <v>29.411764705882351</v>
      </c>
    </row>
    <row r="3653" spans="1:20" ht="45" x14ac:dyDescent="0.25">
      <c r="A3653" s="3">
        <v>3651</v>
      </c>
      <c r="B3653" s="1" t="s">
        <v>3649</v>
      </c>
      <c r="C3653" s="1" t="s">
        <v>7760</v>
      </c>
      <c r="D3653">
        <v>500</v>
      </c>
      <c r="E3653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s="9">
        <f t="shared" si="228"/>
        <v>41861.665972222225</v>
      </c>
      <c r="L3653" s="9">
        <f t="shared" si="229"/>
        <v>41828.646319444444</v>
      </c>
      <c r="M3653" t="b">
        <v>0</v>
      </c>
      <c r="N3653">
        <v>9</v>
      </c>
      <c r="O3653" t="b">
        <v>1</v>
      </c>
      <c r="P3653" t="s">
        <v>8270</v>
      </c>
      <c r="Q3653" t="s">
        <v>8316</v>
      </c>
      <c r="R3653" t="s">
        <v>8317</v>
      </c>
      <c r="S3653" s="5">
        <f t="shared" si="230"/>
        <v>104</v>
      </c>
      <c r="T3653" s="4">
        <f t="shared" si="231"/>
        <v>57.777777777777779</v>
      </c>
    </row>
    <row r="3654" spans="1:20" ht="60" x14ac:dyDescent="0.25">
      <c r="A3654" s="3">
        <v>3652</v>
      </c>
      <c r="B3654" s="1" t="s">
        <v>2867</v>
      </c>
      <c r="C3654" s="1" t="s">
        <v>7761</v>
      </c>
      <c r="D3654">
        <v>300</v>
      </c>
      <c r="E365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s="9">
        <f t="shared" si="228"/>
        <v>42607.165972222225</v>
      </c>
      <c r="L3654" s="9">
        <f t="shared" si="229"/>
        <v>42596.644699074073</v>
      </c>
      <c r="M3654" t="b">
        <v>0</v>
      </c>
      <c r="N3654">
        <v>17</v>
      </c>
      <c r="O3654" t="b">
        <v>1</v>
      </c>
      <c r="P3654" t="s">
        <v>8270</v>
      </c>
      <c r="Q3654" t="s">
        <v>8316</v>
      </c>
      <c r="R3654" t="s">
        <v>8317</v>
      </c>
      <c r="S3654" s="5">
        <f t="shared" si="230"/>
        <v>250.66666666666669</v>
      </c>
      <c r="T3654" s="4">
        <f t="shared" si="231"/>
        <v>44.235294117647058</v>
      </c>
    </row>
    <row r="3655" spans="1:20" ht="60" x14ac:dyDescent="0.25">
      <c r="A3655" s="3">
        <v>3653</v>
      </c>
      <c r="B3655" s="1" t="s">
        <v>3650</v>
      </c>
      <c r="C3655" s="1" t="s">
        <v>7762</v>
      </c>
      <c r="D3655">
        <v>2000</v>
      </c>
      <c r="E365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s="9">
        <f t="shared" si="228"/>
        <v>42221.363506944443</v>
      </c>
      <c r="L3655" s="9">
        <f t="shared" si="229"/>
        <v>42191.363506944443</v>
      </c>
      <c r="M3655" t="b">
        <v>0</v>
      </c>
      <c r="N3655">
        <v>33</v>
      </c>
      <c r="O3655" t="b">
        <v>1</v>
      </c>
      <c r="P3655" t="s">
        <v>8270</v>
      </c>
      <c r="Q3655" t="s">
        <v>8316</v>
      </c>
      <c r="R3655" t="s">
        <v>8317</v>
      </c>
      <c r="S3655" s="5">
        <f t="shared" si="230"/>
        <v>100.49999999999999</v>
      </c>
      <c r="T3655" s="4">
        <f t="shared" si="231"/>
        <v>60.909090909090907</v>
      </c>
    </row>
    <row r="3656" spans="1:20" ht="60" x14ac:dyDescent="0.25">
      <c r="A3656" s="3">
        <v>3654</v>
      </c>
      <c r="B3656" s="1" t="s">
        <v>3651</v>
      </c>
      <c r="C3656" s="1" t="s">
        <v>7763</v>
      </c>
      <c r="D3656">
        <v>1500</v>
      </c>
      <c r="E365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s="9">
        <f t="shared" si="228"/>
        <v>42463.708333333328</v>
      </c>
      <c r="L3656" s="9">
        <f t="shared" si="229"/>
        <v>42440.416504629626</v>
      </c>
      <c r="M3656" t="b">
        <v>0</v>
      </c>
      <c r="N3656">
        <v>38</v>
      </c>
      <c r="O3656" t="b">
        <v>1</v>
      </c>
      <c r="P3656" t="s">
        <v>8270</v>
      </c>
      <c r="Q3656" t="s">
        <v>8316</v>
      </c>
      <c r="R3656" t="s">
        <v>8317</v>
      </c>
      <c r="S3656" s="5">
        <f t="shared" si="230"/>
        <v>174.4</v>
      </c>
      <c r="T3656" s="4">
        <f t="shared" si="231"/>
        <v>68.84210526315789</v>
      </c>
    </row>
    <row r="3657" spans="1:20" ht="60" x14ac:dyDescent="0.25">
      <c r="A3657" s="3">
        <v>3655</v>
      </c>
      <c r="B3657" s="1" t="s">
        <v>3652</v>
      </c>
      <c r="C3657" s="1" t="s">
        <v>7764</v>
      </c>
      <c r="D3657">
        <v>5000</v>
      </c>
      <c r="E365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s="9">
        <f t="shared" si="228"/>
        <v>42203.290972222225</v>
      </c>
      <c r="L3657" s="9">
        <f t="shared" si="229"/>
        <v>42173.803217592591</v>
      </c>
      <c r="M3657" t="b">
        <v>0</v>
      </c>
      <c r="N3657">
        <v>79</v>
      </c>
      <c r="O3657" t="b">
        <v>1</v>
      </c>
      <c r="P3657" t="s">
        <v>8270</v>
      </c>
      <c r="Q3657" t="s">
        <v>8316</v>
      </c>
      <c r="R3657" t="s">
        <v>8317</v>
      </c>
      <c r="S3657" s="5">
        <f t="shared" si="230"/>
        <v>116.26</v>
      </c>
      <c r="T3657" s="4">
        <f t="shared" si="231"/>
        <v>73.582278481012665</v>
      </c>
    </row>
    <row r="3658" spans="1:20" ht="60" x14ac:dyDescent="0.25">
      <c r="A3658" s="3">
        <v>3656</v>
      </c>
      <c r="B3658" s="1" t="s">
        <v>3653</v>
      </c>
      <c r="C3658" s="1" t="s">
        <v>7765</v>
      </c>
      <c r="D3658">
        <v>5000</v>
      </c>
      <c r="E365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s="9">
        <f t="shared" si="228"/>
        <v>42767.957638888889</v>
      </c>
      <c r="L3658" s="9">
        <f t="shared" si="229"/>
        <v>42737.910138888896</v>
      </c>
      <c r="M3658" t="b">
        <v>0</v>
      </c>
      <c r="N3658">
        <v>46</v>
      </c>
      <c r="O3658" t="b">
        <v>1</v>
      </c>
      <c r="P3658" t="s">
        <v>8270</v>
      </c>
      <c r="Q3658" t="s">
        <v>8316</v>
      </c>
      <c r="R3658" t="s">
        <v>8317</v>
      </c>
      <c r="S3658" s="5">
        <f t="shared" si="230"/>
        <v>105.82000000000001</v>
      </c>
      <c r="T3658" s="4">
        <f t="shared" si="231"/>
        <v>115.02173913043478</v>
      </c>
    </row>
    <row r="3659" spans="1:20" ht="60" x14ac:dyDescent="0.25">
      <c r="A3659" s="3">
        <v>3657</v>
      </c>
      <c r="B3659" s="1" t="s">
        <v>3654</v>
      </c>
      <c r="C3659" s="1" t="s">
        <v>7766</v>
      </c>
      <c r="D3659">
        <v>2000</v>
      </c>
      <c r="E3659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s="9">
        <f t="shared" si="228"/>
        <v>42522.904166666667</v>
      </c>
      <c r="L3659" s="9">
        <f t="shared" si="229"/>
        <v>42499.629849537043</v>
      </c>
      <c r="M3659" t="b">
        <v>0</v>
      </c>
      <c r="N3659">
        <v>20</v>
      </c>
      <c r="O3659" t="b">
        <v>1</v>
      </c>
      <c r="P3659" t="s">
        <v>8270</v>
      </c>
      <c r="Q3659" t="s">
        <v>8316</v>
      </c>
      <c r="R3659" t="s">
        <v>8317</v>
      </c>
      <c r="S3659" s="5">
        <f t="shared" si="230"/>
        <v>110.75</v>
      </c>
      <c r="T3659" s="4">
        <f t="shared" si="231"/>
        <v>110.75</v>
      </c>
    </row>
    <row r="3660" spans="1:20" ht="30" x14ac:dyDescent="0.25">
      <c r="A3660" s="3">
        <v>3658</v>
      </c>
      <c r="B3660" s="1" t="s">
        <v>3655</v>
      </c>
      <c r="C3660" s="1" t="s">
        <v>7767</v>
      </c>
      <c r="D3660">
        <v>1500</v>
      </c>
      <c r="E3660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s="9">
        <f t="shared" si="228"/>
        <v>41822.165972222225</v>
      </c>
      <c r="L3660" s="9">
        <f t="shared" si="229"/>
        <v>41775.858564814815</v>
      </c>
      <c r="M3660" t="b">
        <v>0</v>
      </c>
      <c r="N3660">
        <v>20</v>
      </c>
      <c r="O3660" t="b">
        <v>1</v>
      </c>
      <c r="P3660" t="s">
        <v>8270</v>
      </c>
      <c r="Q3660" t="s">
        <v>8316</v>
      </c>
      <c r="R3660" t="s">
        <v>8317</v>
      </c>
      <c r="S3660" s="5">
        <f t="shared" si="230"/>
        <v>100.66666666666666</v>
      </c>
      <c r="T3660" s="4">
        <f t="shared" si="231"/>
        <v>75.5</v>
      </c>
    </row>
    <row r="3661" spans="1:20" ht="45" x14ac:dyDescent="0.25">
      <c r="A3661" s="3">
        <v>3659</v>
      </c>
      <c r="B3661" s="1" t="s">
        <v>3656</v>
      </c>
      <c r="C3661" s="1" t="s">
        <v>7768</v>
      </c>
      <c r="D3661">
        <v>3000</v>
      </c>
      <c r="E3661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s="9">
        <f t="shared" si="228"/>
        <v>42082.610416666663</v>
      </c>
      <c r="L3661" s="9">
        <f t="shared" si="229"/>
        <v>42055.277199074073</v>
      </c>
      <c r="M3661" t="b">
        <v>0</v>
      </c>
      <c r="N3661">
        <v>13</v>
      </c>
      <c r="O3661" t="b">
        <v>1</v>
      </c>
      <c r="P3661" t="s">
        <v>8270</v>
      </c>
      <c r="Q3661" t="s">
        <v>8316</v>
      </c>
      <c r="R3661" t="s">
        <v>8317</v>
      </c>
      <c r="S3661" s="5">
        <f t="shared" si="230"/>
        <v>102.03333333333333</v>
      </c>
      <c r="T3661" s="4">
        <f t="shared" si="231"/>
        <v>235.46153846153845</v>
      </c>
    </row>
    <row r="3662" spans="1:20" ht="60" x14ac:dyDescent="0.25">
      <c r="A3662" s="3">
        <v>3660</v>
      </c>
      <c r="B3662" s="1" t="s">
        <v>3657</v>
      </c>
      <c r="C3662" s="1" t="s">
        <v>7769</v>
      </c>
      <c r="D3662">
        <v>250</v>
      </c>
      <c r="E3662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s="9">
        <f t="shared" si="228"/>
        <v>41996.881076388891</v>
      </c>
      <c r="L3662" s="9">
        <f t="shared" si="229"/>
        <v>41971.881076388891</v>
      </c>
      <c r="M3662" t="b">
        <v>0</v>
      </c>
      <c r="N3662">
        <v>22</v>
      </c>
      <c r="O3662" t="b">
        <v>1</v>
      </c>
      <c r="P3662" t="s">
        <v>8270</v>
      </c>
      <c r="Q3662" t="s">
        <v>8316</v>
      </c>
      <c r="R3662" t="s">
        <v>8317</v>
      </c>
      <c r="S3662" s="5">
        <f t="shared" si="230"/>
        <v>100</v>
      </c>
      <c r="T3662" s="4">
        <f t="shared" si="231"/>
        <v>11.363636363636363</v>
      </c>
    </row>
    <row r="3663" spans="1:20" ht="60" x14ac:dyDescent="0.25">
      <c r="A3663" s="3">
        <v>3661</v>
      </c>
      <c r="B3663" s="1" t="s">
        <v>3658</v>
      </c>
      <c r="C3663" s="1" t="s">
        <v>7770</v>
      </c>
      <c r="D3663">
        <v>3000</v>
      </c>
      <c r="E3663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s="9">
        <f t="shared" si="228"/>
        <v>42470.166666666672</v>
      </c>
      <c r="L3663" s="9">
        <f t="shared" si="229"/>
        <v>42447.896666666667</v>
      </c>
      <c r="M3663" t="b">
        <v>0</v>
      </c>
      <c r="N3663">
        <v>36</v>
      </c>
      <c r="O3663" t="b">
        <v>1</v>
      </c>
      <c r="P3663" t="s">
        <v>8270</v>
      </c>
      <c r="Q3663" t="s">
        <v>8316</v>
      </c>
      <c r="R3663" t="s">
        <v>8317</v>
      </c>
      <c r="S3663" s="5">
        <f t="shared" si="230"/>
        <v>111.00000000000001</v>
      </c>
      <c r="T3663" s="4">
        <f t="shared" si="231"/>
        <v>92.5</v>
      </c>
    </row>
    <row r="3664" spans="1:20" ht="60" x14ac:dyDescent="0.25">
      <c r="A3664" s="3">
        <v>3662</v>
      </c>
      <c r="B3664" s="1" t="s">
        <v>3659</v>
      </c>
      <c r="C3664" s="1" t="s">
        <v>7771</v>
      </c>
      <c r="D3664">
        <v>8000</v>
      </c>
      <c r="E366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s="9">
        <f t="shared" si="228"/>
        <v>42094.178402777776</v>
      </c>
      <c r="L3664" s="9">
        <f t="shared" si="229"/>
        <v>42064.220069444447</v>
      </c>
      <c r="M3664" t="b">
        <v>0</v>
      </c>
      <c r="N3664">
        <v>40</v>
      </c>
      <c r="O3664" t="b">
        <v>1</v>
      </c>
      <c r="P3664" t="s">
        <v>8270</v>
      </c>
      <c r="Q3664" t="s">
        <v>8316</v>
      </c>
      <c r="R3664" t="s">
        <v>8317</v>
      </c>
      <c r="S3664" s="5">
        <f t="shared" si="230"/>
        <v>101.42500000000001</v>
      </c>
      <c r="T3664" s="4">
        <f t="shared" si="231"/>
        <v>202.85</v>
      </c>
    </row>
    <row r="3665" spans="1:20" ht="60" x14ac:dyDescent="0.25">
      <c r="A3665" s="3">
        <v>3663</v>
      </c>
      <c r="B3665" s="1" t="s">
        <v>3660</v>
      </c>
      <c r="C3665" s="1" t="s">
        <v>7772</v>
      </c>
      <c r="D3665">
        <v>225</v>
      </c>
      <c r="E366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s="9">
        <f t="shared" si="228"/>
        <v>42725.493402777778</v>
      </c>
      <c r="L3665" s="9">
        <f t="shared" si="229"/>
        <v>42665.451736111107</v>
      </c>
      <c r="M3665" t="b">
        <v>0</v>
      </c>
      <c r="N3665">
        <v>9</v>
      </c>
      <c r="O3665" t="b">
        <v>1</v>
      </c>
      <c r="P3665" t="s">
        <v>8270</v>
      </c>
      <c r="Q3665" t="s">
        <v>8316</v>
      </c>
      <c r="R3665" t="s">
        <v>8317</v>
      </c>
      <c r="S3665" s="5">
        <f t="shared" si="230"/>
        <v>104</v>
      </c>
      <c r="T3665" s="4">
        <f t="shared" si="231"/>
        <v>26</v>
      </c>
    </row>
    <row r="3666" spans="1:20" ht="60" x14ac:dyDescent="0.25">
      <c r="A3666" s="3">
        <v>3664</v>
      </c>
      <c r="B3666" s="1" t="s">
        <v>3661</v>
      </c>
      <c r="C3666" s="1" t="s">
        <v>7773</v>
      </c>
      <c r="D3666">
        <v>800</v>
      </c>
      <c r="E366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s="9">
        <f t="shared" si="228"/>
        <v>42537.248715277776</v>
      </c>
      <c r="L3666" s="9">
        <f t="shared" si="229"/>
        <v>42523.248715277776</v>
      </c>
      <c r="M3666" t="b">
        <v>0</v>
      </c>
      <c r="N3666">
        <v>19</v>
      </c>
      <c r="O3666" t="b">
        <v>1</v>
      </c>
      <c r="P3666" t="s">
        <v>8270</v>
      </c>
      <c r="Q3666" t="s">
        <v>8316</v>
      </c>
      <c r="R3666" t="s">
        <v>8317</v>
      </c>
      <c r="S3666" s="5">
        <f t="shared" si="230"/>
        <v>109.375</v>
      </c>
      <c r="T3666" s="4">
        <f t="shared" si="231"/>
        <v>46.05263157894737</v>
      </c>
    </row>
    <row r="3667" spans="1:20" ht="60" x14ac:dyDescent="0.25">
      <c r="A3667" s="3">
        <v>3665</v>
      </c>
      <c r="B3667" s="1" t="s">
        <v>3662</v>
      </c>
      <c r="C3667" s="1" t="s">
        <v>7774</v>
      </c>
      <c r="D3667">
        <v>620</v>
      </c>
      <c r="E366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s="9">
        <f t="shared" si="228"/>
        <v>42305.829166666663</v>
      </c>
      <c r="L3667" s="9">
        <f t="shared" si="229"/>
        <v>42294.808124999996</v>
      </c>
      <c r="M3667" t="b">
        <v>0</v>
      </c>
      <c r="N3667">
        <v>14</v>
      </c>
      <c r="O3667" t="b">
        <v>1</v>
      </c>
      <c r="P3667" t="s">
        <v>8270</v>
      </c>
      <c r="Q3667" t="s">
        <v>8316</v>
      </c>
      <c r="R3667" t="s">
        <v>8317</v>
      </c>
      <c r="S3667" s="5">
        <f t="shared" si="230"/>
        <v>115.16129032258064</v>
      </c>
      <c r="T3667" s="4">
        <f t="shared" si="231"/>
        <v>51</v>
      </c>
    </row>
    <row r="3668" spans="1:20" ht="30" x14ac:dyDescent="0.25">
      <c r="A3668" s="3">
        <v>3666</v>
      </c>
      <c r="B3668" s="1" t="s">
        <v>3663</v>
      </c>
      <c r="C3668" s="1" t="s">
        <v>7775</v>
      </c>
      <c r="D3668">
        <v>1200</v>
      </c>
      <c r="E366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s="9">
        <f t="shared" si="228"/>
        <v>41844.291666666664</v>
      </c>
      <c r="L3668" s="9">
        <f t="shared" si="229"/>
        <v>41822.90488425926</v>
      </c>
      <c r="M3668" t="b">
        <v>0</v>
      </c>
      <c r="N3668">
        <v>38</v>
      </c>
      <c r="O3668" t="b">
        <v>1</v>
      </c>
      <c r="P3668" t="s">
        <v>8270</v>
      </c>
      <c r="Q3668" t="s">
        <v>8316</v>
      </c>
      <c r="R3668" t="s">
        <v>8317</v>
      </c>
      <c r="S3668" s="5">
        <f t="shared" si="230"/>
        <v>100</v>
      </c>
      <c r="T3668" s="4">
        <f t="shared" si="231"/>
        <v>31.578947368421051</v>
      </c>
    </row>
    <row r="3669" spans="1:20" ht="60" x14ac:dyDescent="0.25">
      <c r="A3669" s="3">
        <v>3667</v>
      </c>
      <c r="B3669" s="1" t="s">
        <v>3664</v>
      </c>
      <c r="C3669" s="1" t="s">
        <v>7776</v>
      </c>
      <c r="D3669">
        <v>3000</v>
      </c>
      <c r="E3669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s="9">
        <f t="shared" si="228"/>
        <v>42203.970127314817</v>
      </c>
      <c r="L3669" s="9">
        <f t="shared" si="229"/>
        <v>42173.970127314817</v>
      </c>
      <c r="M3669" t="b">
        <v>0</v>
      </c>
      <c r="N3669">
        <v>58</v>
      </c>
      <c r="O3669" t="b">
        <v>1</v>
      </c>
      <c r="P3669" t="s">
        <v>8270</v>
      </c>
      <c r="Q3669" t="s">
        <v>8316</v>
      </c>
      <c r="R3669" t="s">
        <v>8317</v>
      </c>
      <c r="S3669" s="5">
        <f t="shared" si="230"/>
        <v>103.17033333333335</v>
      </c>
      <c r="T3669" s="4">
        <f t="shared" si="231"/>
        <v>53.363965517241382</v>
      </c>
    </row>
    <row r="3670" spans="1:20" ht="60" x14ac:dyDescent="0.25">
      <c r="A3670" s="3">
        <v>3668</v>
      </c>
      <c r="B3670" s="1" t="s">
        <v>3665</v>
      </c>
      <c r="C3670" s="1" t="s">
        <v>7777</v>
      </c>
      <c r="D3670">
        <v>1000</v>
      </c>
      <c r="E3670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s="9">
        <f t="shared" si="228"/>
        <v>42208.772916666669</v>
      </c>
      <c r="L3670" s="9">
        <f t="shared" si="229"/>
        <v>42185.556157407409</v>
      </c>
      <c r="M3670" t="b">
        <v>0</v>
      </c>
      <c r="N3670">
        <v>28</v>
      </c>
      <c r="O3670" t="b">
        <v>1</v>
      </c>
      <c r="P3670" t="s">
        <v>8270</v>
      </c>
      <c r="Q3670" t="s">
        <v>8316</v>
      </c>
      <c r="R3670" t="s">
        <v>8317</v>
      </c>
      <c r="S3670" s="5">
        <f t="shared" si="230"/>
        <v>103.49999999999999</v>
      </c>
      <c r="T3670" s="4">
        <f t="shared" si="231"/>
        <v>36.964285714285715</v>
      </c>
    </row>
    <row r="3671" spans="1:20" ht="60" x14ac:dyDescent="0.25">
      <c r="A3671" s="3">
        <v>3669</v>
      </c>
      <c r="B3671" s="1" t="s">
        <v>3666</v>
      </c>
      <c r="C3671" s="1" t="s">
        <v>7778</v>
      </c>
      <c r="D3671">
        <v>1000</v>
      </c>
      <c r="E3671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s="9">
        <f t="shared" si="228"/>
        <v>42166.675196759257</v>
      </c>
      <c r="L3671" s="9">
        <f t="shared" si="229"/>
        <v>42136.675196759257</v>
      </c>
      <c r="M3671" t="b">
        <v>0</v>
      </c>
      <c r="N3671">
        <v>17</v>
      </c>
      <c r="O3671" t="b">
        <v>1</v>
      </c>
      <c r="P3671" t="s">
        <v>8270</v>
      </c>
      <c r="Q3671" t="s">
        <v>8316</v>
      </c>
      <c r="R3671" t="s">
        <v>8317</v>
      </c>
      <c r="S3671" s="5">
        <f t="shared" si="230"/>
        <v>138.19999999999999</v>
      </c>
      <c r="T3671" s="4">
        <f t="shared" si="231"/>
        <v>81.294117647058826</v>
      </c>
    </row>
    <row r="3672" spans="1:20" ht="60" x14ac:dyDescent="0.25">
      <c r="A3672" s="3">
        <v>3670</v>
      </c>
      <c r="B3672" s="1" t="s">
        <v>3667</v>
      </c>
      <c r="C3672" s="1" t="s">
        <v>7779</v>
      </c>
      <c r="D3672">
        <v>220</v>
      </c>
      <c r="E3672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s="9">
        <f t="shared" si="228"/>
        <v>42155.958333333328</v>
      </c>
      <c r="L3672" s="9">
        <f t="shared" si="229"/>
        <v>42142.514016203699</v>
      </c>
      <c r="M3672" t="b">
        <v>0</v>
      </c>
      <c r="N3672">
        <v>12</v>
      </c>
      <c r="O3672" t="b">
        <v>1</v>
      </c>
      <c r="P3672" t="s">
        <v>8270</v>
      </c>
      <c r="Q3672" t="s">
        <v>8316</v>
      </c>
      <c r="R3672" t="s">
        <v>8317</v>
      </c>
      <c r="S3672" s="5">
        <f t="shared" si="230"/>
        <v>109.54545454545455</v>
      </c>
      <c r="T3672" s="4">
        <f t="shared" si="231"/>
        <v>20.083333333333332</v>
      </c>
    </row>
    <row r="3673" spans="1:20" ht="60" x14ac:dyDescent="0.25">
      <c r="A3673" s="3">
        <v>3671</v>
      </c>
      <c r="B3673" s="1" t="s">
        <v>3668</v>
      </c>
      <c r="C3673" s="1" t="s">
        <v>7780</v>
      </c>
      <c r="D3673">
        <v>3500</v>
      </c>
      <c r="E3673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s="9">
        <f t="shared" si="228"/>
        <v>41841.165972222225</v>
      </c>
      <c r="L3673" s="9">
        <f t="shared" si="229"/>
        <v>41820.62809027778</v>
      </c>
      <c r="M3673" t="b">
        <v>0</v>
      </c>
      <c r="N3673">
        <v>40</v>
      </c>
      <c r="O3673" t="b">
        <v>1</v>
      </c>
      <c r="P3673" t="s">
        <v>8270</v>
      </c>
      <c r="Q3673" t="s">
        <v>8316</v>
      </c>
      <c r="R3673" t="s">
        <v>8317</v>
      </c>
      <c r="S3673" s="5">
        <f t="shared" si="230"/>
        <v>100.85714285714286</v>
      </c>
      <c r="T3673" s="4">
        <f t="shared" si="231"/>
        <v>88.25</v>
      </c>
    </row>
    <row r="3674" spans="1:20" ht="60" x14ac:dyDescent="0.25">
      <c r="A3674" s="3">
        <v>3672</v>
      </c>
      <c r="B3674" s="1" t="s">
        <v>3669</v>
      </c>
      <c r="C3674" s="1" t="s">
        <v>7781</v>
      </c>
      <c r="D3674">
        <v>3000</v>
      </c>
      <c r="E367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s="9">
        <f t="shared" si="228"/>
        <v>41908.946574074071</v>
      </c>
      <c r="L3674" s="9">
        <f t="shared" si="229"/>
        <v>41878.946574074071</v>
      </c>
      <c r="M3674" t="b">
        <v>0</v>
      </c>
      <c r="N3674">
        <v>57</v>
      </c>
      <c r="O3674" t="b">
        <v>1</v>
      </c>
      <c r="P3674" t="s">
        <v>8270</v>
      </c>
      <c r="Q3674" t="s">
        <v>8316</v>
      </c>
      <c r="R3674" t="s">
        <v>8317</v>
      </c>
      <c r="S3674" s="5">
        <f t="shared" si="230"/>
        <v>101.53333333333335</v>
      </c>
      <c r="T3674" s="4">
        <f t="shared" si="231"/>
        <v>53.438596491228068</v>
      </c>
    </row>
    <row r="3675" spans="1:20" ht="45" x14ac:dyDescent="0.25">
      <c r="A3675" s="3">
        <v>3673</v>
      </c>
      <c r="B3675" s="1" t="s">
        <v>3670</v>
      </c>
      <c r="C3675" s="1" t="s">
        <v>7782</v>
      </c>
      <c r="D3675">
        <v>4000</v>
      </c>
      <c r="E367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s="9">
        <f t="shared" si="228"/>
        <v>41948.536111111112</v>
      </c>
      <c r="L3675" s="9">
        <f t="shared" si="229"/>
        <v>41914.295104166667</v>
      </c>
      <c r="M3675" t="b">
        <v>0</v>
      </c>
      <c r="N3675">
        <v>114</v>
      </c>
      <c r="O3675" t="b">
        <v>1</v>
      </c>
      <c r="P3675" t="s">
        <v>8270</v>
      </c>
      <c r="Q3675" t="s">
        <v>8316</v>
      </c>
      <c r="R3675" t="s">
        <v>8317</v>
      </c>
      <c r="S3675" s="5">
        <f t="shared" si="230"/>
        <v>113.625</v>
      </c>
      <c r="T3675" s="4">
        <f t="shared" si="231"/>
        <v>39.868421052631582</v>
      </c>
    </row>
    <row r="3676" spans="1:20" ht="60" x14ac:dyDescent="0.25">
      <c r="A3676" s="3">
        <v>3674</v>
      </c>
      <c r="B3676" s="1" t="s">
        <v>3671</v>
      </c>
      <c r="C3676" s="1" t="s">
        <v>7783</v>
      </c>
      <c r="D3676">
        <v>4500</v>
      </c>
      <c r="E367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s="9">
        <f t="shared" si="228"/>
        <v>42616.873020833329</v>
      </c>
      <c r="L3676" s="9">
        <f t="shared" si="229"/>
        <v>42556.873020833329</v>
      </c>
      <c r="M3676" t="b">
        <v>0</v>
      </c>
      <c r="N3676">
        <v>31</v>
      </c>
      <c r="O3676" t="b">
        <v>1</v>
      </c>
      <c r="P3676" t="s">
        <v>8270</v>
      </c>
      <c r="Q3676" t="s">
        <v>8316</v>
      </c>
      <c r="R3676" t="s">
        <v>8317</v>
      </c>
      <c r="S3676" s="5">
        <f t="shared" si="230"/>
        <v>100</v>
      </c>
      <c r="T3676" s="4">
        <f t="shared" si="231"/>
        <v>145.16129032258064</v>
      </c>
    </row>
    <row r="3677" spans="1:20" ht="60" x14ac:dyDescent="0.25">
      <c r="A3677" s="3">
        <v>3675</v>
      </c>
      <c r="B3677" s="1" t="s">
        <v>3672</v>
      </c>
      <c r="C3677" s="1" t="s">
        <v>7784</v>
      </c>
      <c r="D3677">
        <v>50</v>
      </c>
      <c r="E367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s="9">
        <f t="shared" si="228"/>
        <v>42505.958333333328</v>
      </c>
      <c r="L3677" s="9">
        <f t="shared" si="229"/>
        <v>42493.597013888888</v>
      </c>
      <c r="M3677" t="b">
        <v>0</v>
      </c>
      <c r="N3677">
        <v>3</v>
      </c>
      <c r="O3677" t="b">
        <v>1</v>
      </c>
      <c r="P3677" t="s">
        <v>8270</v>
      </c>
      <c r="Q3677" t="s">
        <v>8316</v>
      </c>
      <c r="R3677" t="s">
        <v>8317</v>
      </c>
      <c r="S3677" s="5">
        <f t="shared" si="230"/>
        <v>140</v>
      </c>
      <c r="T3677" s="4">
        <f t="shared" si="231"/>
        <v>23.333333333333332</v>
      </c>
    </row>
    <row r="3678" spans="1:20" ht="60" x14ac:dyDescent="0.25">
      <c r="A3678" s="3">
        <v>3676</v>
      </c>
      <c r="B3678" s="1" t="s">
        <v>3673</v>
      </c>
      <c r="C3678" s="1" t="s">
        <v>7785</v>
      </c>
      <c r="D3678">
        <v>800</v>
      </c>
      <c r="E367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s="9">
        <f t="shared" si="228"/>
        <v>41894.815787037034</v>
      </c>
      <c r="L3678" s="9">
        <f t="shared" si="229"/>
        <v>41876.815787037034</v>
      </c>
      <c r="M3678" t="b">
        <v>0</v>
      </c>
      <c r="N3678">
        <v>16</v>
      </c>
      <c r="O3678" t="b">
        <v>1</v>
      </c>
      <c r="P3678" t="s">
        <v>8270</v>
      </c>
      <c r="Q3678" t="s">
        <v>8316</v>
      </c>
      <c r="R3678" t="s">
        <v>8317</v>
      </c>
      <c r="S3678" s="5">
        <f t="shared" si="230"/>
        <v>128.75</v>
      </c>
      <c r="T3678" s="4">
        <f t="shared" si="231"/>
        <v>64.375</v>
      </c>
    </row>
    <row r="3679" spans="1:20" ht="45" x14ac:dyDescent="0.25">
      <c r="A3679" s="3">
        <v>3677</v>
      </c>
      <c r="B3679" s="1" t="s">
        <v>3674</v>
      </c>
      <c r="C3679" s="1" t="s">
        <v>7786</v>
      </c>
      <c r="D3679">
        <v>12000</v>
      </c>
      <c r="E3679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s="9">
        <f t="shared" si="228"/>
        <v>41823.165972222225</v>
      </c>
      <c r="L3679" s="9">
        <f t="shared" si="229"/>
        <v>41802.574282407404</v>
      </c>
      <c r="M3679" t="b">
        <v>0</v>
      </c>
      <c r="N3679">
        <v>199</v>
      </c>
      <c r="O3679" t="b">
        <v>1</v>
      </c>
      <c r="P3679" t="s">
        <v>8270</v>
      </c>
      <c r="Q3679" t="s">
        <v>8316</v>
      </c>
      <c r="R3679" t="s">
        <v>8317</v>
      </c>
      <c r="S3679" s="5">
        <f t="shared" si="230"/>
        <v>102.90416666666667</v>
      </c>
      <c r="T3679" s="4">
        <f t="shared" si="231"/>
        <v>62.052763819095475</v>
      </c>
    </row>
    <row r="3680" spans="1:20" ht="45" x14ac:dyDescent="0.25">
      <c r="A3680" s="3">
        <v>3678</v>
      </c>
      <c r="B3680" s="1" t="s">
        <v>3675</v>
      </c>
      <c r="C3680" s="1" t="s">
        <v>7787</v>
      </c>
      <c r="D3680">
        <v>2000</v>
      </c>
      <c r="E3680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s="9">
        <f t="shared" si="228"/>
        <v>42155.531226851846</v>
      </c>
      <c r="L3680" s="9">
        <f t="shared" si="229"/>
        <v>42120.531226851846</v>
      </c>
      <c r="M3680" t="b">
        <v>0</v>
      </c>
      <c r="N3680">
        <v>31</v>
      </c>
      <c r="O3680" t="b">
        <v>1</v>
      </c>
      <c r="P3680" t="s">
        <v>8270</v>
      </c>
      <c r="Q3680" t="s">
        <v>8316</v>
      </c>
      <c r="R3680" t="s">
        <v>8317</v>
      </c>
      <c r="S3680" s="5">
        <f t="shared" si="230"/>
        <v>102.49999999999999</v>
      </c>
      <c r="T3680" s="4">
        <f t="shared" si="231"/>
        <v>66.129032258064512</v>
      </c>
    </row>
    <row r="3681" spans="1:20" ht="60" x14ac:dyDescent="0.25">
      <c r="A3681" s="3">
        <v>3679</v>
      </c>
      <c r="B3681" s="1" t="s">
        <v>3676</v>
      </c>
      <c r="C3681" s="1" t="s">
        <v>7788</v>
      </c>
      <c r="D3681">
        <v>2000</v>
      </c>
      <c r="E3681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s="9">
        <f t="shared" si="228"/>
        <v>41821.207638888889</v>
      </c>
      <c r="L3681" s="9">
        <f t="shared" si="229"/>
        <v>41786.761354166665</v>
      </c>
      <c r="M3681" t="b">
        <v>0</v>
      </c>
      <c r="N3681">
        <v>30</v>
      </c>
      <c r="O3681" t="b">
        <v>1</v>
      </c>
      <c r="P3681" t="s">
        <v>8270</v>
      </c>
      <c r="Q3681" t="s">
        <v>8316</v>
      </c>
      <c r="R3681" t="s">
        <v>8317</v>
      </c>
      <c r="S3681" s="5">
        <f t="shared" si="230"/>
        <v>110.1</v>
      </c>
      <c r="T3681" s="4">
        <f t="shared" si="231"/>
        <v>73.400000000000006</v>
      </c>
    </row>
    <row r="3682" spans="1:20" ht="45" x14ac:dyDescent="0.25">
      <c r="A3682" s="3">
        <v>3680</v>
      </c>
      <c r="B3682" s="1" t="s">
        <v>3677</v>
      </c>
      <c r="C3682" s="1" t="s">
        <v>7789</v>
      </c>
      <c r="D3682">
        <v>3000</v>
      </c>
      <c r="E3682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s="9">
        <f t="shared" si="228"/>
        <v>42648.454097222217</v>
      </c>
      <c r="L3682" s="9">
        <f t="shared" si="229"/>
        <v>42627.454097222217</v>
      </c>
      <c r="M3682" t="b">
        <v>0</v>
      </c>
      <c r="N3682">
        <v>34</v>
      </c>
      <c r="O3682" t="b">
        <v>1</v>
      </c>
      <c r="P3682" t="s">
        <v>8270</v>
      </c>
      <c r="Q3682" t="s">
        <v>8316</v>
      </c>
      <c r="R3682" t="s">
        <v>8317</v>
      </c>
      <c r="S3682" s="5">
        <f t="shared" si="230"/>
        <v>112.76666666666667</v>
      </c>
      <c r="T3682" s="4">
        <f t="shared" si="231"/>
        <v>99.5</v>
      </c>
    </row>
    <row r="3683" spans="1:20" ht="60" x14ac:dyDescent="0.25">
      <c r="A3683" s="3">
        <v>3681</v>
      </c>
      <c r="B3683" s="1" t="s">
        <v>3678</v>
      </c>
      <c r="C3683" s="1" t="s">
        <v>7790</v>
      </c>
      <c r="D3683">
        <v>1000</v>
      </c>
      <c r="E3683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s="9">
        <f t="shared" si="228"/>
        <v>42384.651504629626</v>
      </c>
      <c r="L3683" s="9">
        <f t="shared" si="229"/>
        <v>42374.651504629626</v>
      </c>
      <c r="M3683" t="b">
        <v>0</v>
      </c>
      <c r="N3683">
        <v>18</v>
      </c>
      <c r="O3683" t="b">
        <v>1</v>
      </c>
      <c r="P3683" t="s">
        <v>8270</v>
      </c>
      <c r="Q3683" t="s">
        <v>8316</v>
      </c>
      <c r="R3683" t="s">
        <v>8317</v>
      </c>
      <c r="S3683" s="5">
        <f t="shared" si="230"/>
        <v>111.9</v>
      </c>
      <c r="T3683" s="4">
        <f t="shared" si="231"/>
        <v>62.166666666666664</v>
      </c>
    </row>
    <row r="3684" spans="1:20" ht="45" x14ac:dyDescent="0.25">
      <c r="A3684" s="3">
        <v>3682</v>
      </c>
      <c r="B3684" s="1" t="s">
        <v>3679</v>
      </c>
      <c r="C3684" s="1" t="s">
        <v>7791</v>
      </c>
      <c r="D3684">
        <v>3000</v>
      </c>
      <c r="E368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s="9">
        <f t="shared" si="228"/>
        <v>41806.290972222225</v>
      </c>
      <c r="L3684" s="9">
        <f t="shared" si="229"/>
        <v>41772.685393518521</v>
      </c>
      <c r="M3684" t="b">
        <v>0</v>
      </c>
      <c r="N3684">
        <v>67</v>
      </c>
      <c r="O3684" t="b">
        <v>1</v>
      </c>
      <c r="P3684" t="s">
        <v>8270</v>
      </c>
      <c r="Q3684" t="s">
        <v>8316</v>
      </c>
      <c r="R3684" t="s">
        <v>8317</v>
      </c>
      <c r="S3684" s="5">
        <f t="shared" si="230"/>
        <v>139.19999999999999</v>
      </c>
      <c r="T3684" s="4">
        <f t="shared" si="231"/>
        <v>62.328358208955223</v>
      </c>
    </row>
    <row r="3685" spans="1:20" ht="45" x14ac:dyDescent="0.25">
      <c r="A3685" s="3">
        <v>3683</v>
      </c>
      <c r="B3685" s="1" t="s">
        <v>3680</v>
      </c>
      <c r="C3685" s="1" t="s">
        <v>7792</v>
      </c>
      <c r="D3685">
        <v>3500</v>
      </c>
      <c r="E368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s="9">
        <f t="shared" si="228"/>
        <v>42663.116851851853</v>
      </c>
      <c r="L3685" s="9">
        <f t="shared" si="229"/>
        <v>42633.116851851853</v>
      </c>
      <c r="M3685" t="b">
        <v>0</v>
      </c>
      <c r="N3685">
        <v>66</v>
      </c>
      <c r="O3685" t="b">
        <v>1</v>
      </c>
      <c r="P3685" t="s">
        <v>8270</v>
      </c>
      <c r="Q3685" t="s">
        <v>8316</v>
      </c>
      <c r="R3685" t="s">
        <v>8317</v>
      </c>
      <c r="S3685" s="5">
        <f t="shared" si="230"/>
        <v>110.85714285714286</v>
      </c>
      <c r="T3685" s="4">
        <f t="shared" si="231"/>
        <v>58.787878787878789</v>
      </c>
    </row>
    <row r="3686" spans="1:20" ht="60" x14ac:dyDescent="0.25">
      <c r="A3686" s="3">
        <v>3684</v>
      </c>
      <c r="B3686" s="1" t="s">
        <v>3681</v>
      </c>
      <c r="C3686" s="1" t="s">
        <v>7793</v>
      </c>
      <c r="D3686">
        <v>750</v>
      </c>
      <c r="E368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s="9">
        <f t="shared" si="228"/>
        <v>42249.180393518516</v>
      </c>
      <c r="L3686" s="9">
        <f t="shared" si="229"/>
        <v>42219.180393518516</v>
      </c>
      <c r="M3686" t="b">
        <v>0</v>
      </c>
      <c r="N3686">
        <v>23</v>
      </c>
      <c r="O3686" t="b">
        <v>1</v>
      </c>
      <c r="P3686" t="s">
        <v>8270</v>
      </c>
      <c r="Q3686" t="s">
        <v>8316</v>
      </c>
      <c r="R3686" t="s">
        <v>8317</v>
      </c>
      <c r="S3686" s="5">
        <f t="shared" si="230"/>
        <v>139.06666666666666</v>
      </c>
      <c r="T3686" s="4">
        <f t="shared" si="231"/>
        <v>45.347826086956523</v>
      </c>
    </row>
    <row r="3687" spans="1:20" ht="45" x14ac:dyDescent="0.25">
      <c r="A3687" s="3">
        <v>3685</v>
      </c>
      <c r="B3687" s="1" t="s">
        <v>3682</v>
      </c>
      <c r="C3687" s="1" t="s">
        <v>7794</v>
      </c>
      <c r="D3687">
        <v>5000</v>
      </c>
      <c r="E368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s="9">
        <f t="shared" si="228"/>
        <v>41778.875</v>
      </c>
      <c r="L3687" s="9">
        <f t="shared" si="229"/>
        <v>41753.593275462961</v>
      </c>
      <c r="M3687" t="b">
        <v>0</v>
      </c>
      <c r="N3687">
        <v>126</v>
      </c>
      <c r="O3687" t="b">
        <v>1</v>
      </c>
      <c r="P3687" t="s">
        <v>8270</v>
      </c>
      <c r="Q3687" t="s">
        <v>8316</v>
      </c>
      <c r="R3687" t="s">
        <v>8317</v>
      </c>
      <c r="S3687" s="5">
        <f t="shared" si="230"/>
        <v>105.69999999999999</v>
      </c>
      <c r="T3687" s="4">
        <f t="shared" si="231"/>
        <v>41.944444444444443</v>
      </c>
    </row>
    <row r="3688" spans="1:20" ht="45" x14ac:dyDescent="0.25">
      <c r="A3688" s="3">
        <v>3686</v>
      </c>
      <c r="B3688" s="1" t="s">
        <v>3683</v>
      </c>
      <c r="C3688" s="1" t="s">
        <v>7795</v>
      </c>
      <c r="D3688">
        <v>350</v>
      </c>
      <c r="E368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s="9">
        <f t="shared" si="228"/>
        <v>42245.165972222225</v>
      </c>
      <c r="L3688" s="9">
        <f t="shared" si="229"/>
        <v>42230.662731481483</v>
      </c>
      <c r="M3688" t="b">
        <v>0</v>
      </c>
      <c r="N3688">
        <v>6</v>
      </c>
      <c r="O3688" t="b">
        <v>1</v>
      </c>
      <c r="P3688" t="s">
        <v>8270</v>
      </c>
      <c r="Q3688" t="s">
        <v>8316</v>
      </c>
      <c r="R3688" t="s">
        <v>8317</v>
      </c>
      <c r="S3688" s="5">
        <f t="shared" si="230"/>
        <v>101.42857142857142</v>
      </c>
      <c r="T3688" s="4">
        <f t="shared" si="231"/>
        <v>59.166666666666664</v>
      </c>
    </row>
    <row r="3689" spans="1:20" ht="60" x14ac:dyDescent="0.25">
      <c r="A3689" s="3">
        <v>3687</v>
      </c>
      <c r="B3689" s="1" t="s">
        <v>3684</v>
      </c>
      <c r="C3689" s="1" t="s">
        <v>7796</v>
      </c>
      <c r="D3689">
        <v>5000</v>
      </c>
      <c r="E3689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s="9">
        <f t="shared" si="228"/>
        <v>41817.218229166669</v>
      </c>
      <c r="L3689" s="9">
        <f t="shared" si="229"/>
        <v>41787.218229166669</v>
      </c>
      <c r="M3689" t="b">
        <v>0</v>
      </c>
      <c r="N3689">
        <v>25</v>
      </c>
      <c r="O3689" t="b">
        <v>1</v>
      </c>
      <c r="P3689" t="s">
        <v>8270</v>
      </c>
      <c r="Q3689" t="s">
        <v>8316</v>
      </c>
      <c r="R3689" t="s">
        <v>8317</v>
      </c>
      <c r="S3689" s="5">
        <f t="shared" si="230"/>
        <v>100.245</v>
      </c>
      <c r="T3689" s="4">
        <f t="shared" si="231"/>
        <v>200.49</v>
      </c>
    </row>
    <row r="3690" spans="1:20" ht="60" x14ac:dyDescent="0.25">
      <c r="A3690" s="3">
        <v>3688</v>
      </c>
      <c r="B3690" s="1" t="s">
        <v>3685</v>
      </c>
      <c r="C3690" s="1" t="s">
        <v>7797</v>
      </c>
      <c r="D3690">
        <v>3000</v>
      </c>
      <c r="E3690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s="9">
        <f t="shared" si="228"/>
        <v>41859.787083333329</v>
      </c>
      <c r="L3690" s="9">
        <f t="shared" si="229"/>
        <v>41829.787083333329</v>
      </c>
      <c r="M3690" t="b">
        <v>0</v>
      </c>
      <c r="N3690">
        <v>39</v>
      </c>
      <c r="O3690" t="b">
        <v>1</v>
      </c>
      <c r="P3690" t="s">
        <v>8270</v>
      </c>
      <c r="Q3690" t="s">
        <v>8316</v>
      </c>
      <c r="R3690" t="s">
        <v>8317</v>
      </c>
      <c r="S3690" s="5">
        <f t="shared" si="230"/>
        <v>109.16666666666666</v>
      </c>
      <c r="T3690" s="4">
        <f t="shared" si="231"/>
        <v>83.974358974358978</v>
      </c>
    </row>
    <row r="3691" spans="1:20" ht="60" x14ac:dyDescent="0.25">
      <c r="A3691" s="3">
        <v>3689</v>
      </c>
      <c r="B3691" s="1" t="s">
        <v>3686</v>
      </c>
      <c r="C3691" s="1" t="s">
        <v>7798</v>
      </c>
      <c r="D3691">
        <v>3000</v>
      </c>
      <c r="E3691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s="9">
        <f t="shared" si="228"/>
        <v>42176.934027777781</v>
      </c>
      <c r="L3691" s="9">
        <f t="shared" si="229"/>
        <v>42147.826840277776</v>
      </c>
      <c r="M3691" t="b">
        <v>0</v>
      </c>
      <c r="N3691">
        <v>62</v>
      </c>
      <c r="O3691" t="b">
        <v>1</v>
      </c>
      <c r="P3691" t="s">
        <v>8270</v>
      </c>
      <c r="Q3691" t="s">
        <v>8316</v>
      </c>
      <c r="R3691" t="s">
        <v>8317</v>
      </c>
      <c r="S3691" s="5">
        <f t="shared" si="230"/>
        <v>118.33333333333333</v>
      </c>
      <c r="T3691" s="4">
        <f t="shared" si="231"/>
        <v>57.258064516129032</v>
      </c>
    </row>
    <row r="3692" spans="1:20" ht="60" x14ac:dyDescent="0.25">
      <c r="A3692" s="3">
        <v>3690</v>
      </c>
      <c r="B3692" s="1" t="s">
        <v>3687</v>
      </c>
      <c r="C3692" s="1" t="s">
        <v>7799</v>
      </c>
      <c r="D3692">
        <v>1500</v>
      </c>
      <c r="E3692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s="9">
        <f t="shared" si="228"/>
        <v>41970.639849537038</v>
      </c>
      <c r="L3692" s="9">
        <f t="shared" si="229"/>
        <v>41940.598182870373</v>
      </c>
      <c r="M3692" t="b">
        <v>0</v>
      </c>
      <c r="N3692">
        <v>31</v>
      </c>
      <c r="O3692" t="b">
        <v>1</v>
      </c>
      <c r="P3692" t="s">
        <v>8270</v>
      </c>
      <c r="Q3692" t="s">
        <v>8316</v>
      </c>
      <c r="R3692" t="s">
        <v>8317</v>
      </c>
      <c r="S3692" s="5">
        <f t="shared" si="230"/>
        <v>120</v>
      </c>
      <c r="T3692" s="4">
        <f t="shared" si="231"/>
        <v>58.064516129032256</v>
      </c>
    </row>
    <row r="3693" spans="1:20" ht="30" x14ac:dyDescent="0.25">
      <c r="A3693" s="3">
        <v>3691</v>
      </c>
      <c r="B3693" s="1" t="s">
        <v>3688</v>
      </c>
      <c r="C3693" s="1" t="s">
        <v>7800</v>
      </c>
      <c r="D3693">
        <v>40000</v>
      </c>
      <c r="E3693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s="9">
        <f t="shared" si="228"/>
        <v>42065.207638888889</v>
      </c>
      <c r="L3693" s="9">
        <f t="shared" si="229"/>
        <v>42020.700567129628</v>
      </c>
      <c r="M3693" t="b">
        <v>0</v>
      </c>
      <c r="N3693">
        <v>274</v>
      </c>
      <c r="O3693" t="b">
        <v>1</v>
      </c>
      <c r="P3693" t="s">
        <v>8270</v>
      </c>
      <c r="Q3693" t="s">
        <v>8316</v>
      </c>
      <c r="R3693" t="s">
        <v>8317</v>
      </c>
      <c r="S3693" s="5">
        <f t="shared" si="230"/>
        <v>127.96000000000001</v>
      </c>
      <c r="T3693" s="4">
        <f t="shared" si="231"/>
        <v>186.80291970802921</v>
      </c>
    </row>
    <row r="3694" spans="1:20" ht="30" x14ac:dyDescent="0.25">
      <c r="A3694" s="3">
        <v>3692</v>
      </c>
      <c r="B3694" s="1" t="s">
        <v>3689</v>
      </c>
      <c r="C3694" s="1" t="s">
        <v>7801</v>
      </c>
      <c r="D3694">
        <v>1000</v>
      </c>
      <c r="E369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s="9">
        <f t="shared" si="228"/>
        <v>41901</v>
      </c>
      <c r="L3694" s="9">
        <f t="shared" si="229"/>
        <v>41891.96503472222</v>
      </c>
      <c r="M3694" t="b">
        <v>0</v>
      </c>
      <c r="N3694">
        <v>17</v>
      </c>
      <c r="O3694" t="b">
        <v>1</v>
      </c>
      <c r="P3694" t="s">
        <v>8270</v>
      </c>
      <c r="Q3694" t="s">
        <v>8316</v>
      </c>
      <c r="R3694" t="s">
        <v>8317</v>
      </c>
      <c r="S3694" s="5">
        <f t="shared" si="230"/>
        <v>126</v>
      </c>
      <c r="T3694" s="4">
        <f t="shared" si="231"/>
        <v>74.117647058823536</v>
      </c>
    </row>
    <row r="3695" spans="1:20" ht="60" x14ac:dyDescent="0.25">
      <c r="A3695" s="3">
        <v>3693</v>
      </c>
      <c r="B3695" s="1" t="s">
        <v>3690</v>
      </c>
      <c r="C3695" s="1" t="s">
        <v>7802</v>
      </c>
      <c r="D3695">
        <v>333</v>
      </c>
      <c r="E369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s="9">
        <f t="shared" si="228"/>
        <v>42338.9375</v>
      </c>
      <c r="L3695" s="9">
        <f t="shared" si="229"/>
        <v>42309.191307870366</v>
      </c>
      <c r="M3695" t="b">
        <v>0</v>
      </c>
      <c r="N3695">
        <v>14</v>
      </c>
      <c r="O3695" t="b">
        <v>1</v>
      </c>
      <c r="P3695" t="s">
        <v>8270</v>
      </c>
      <c r="Q3695" t="s">
        <v>8316</v>
      </c>
      <c r="R3695" t="s">
        <v>8317</v>
      </c>
      <c r="S3695" s="5">
        <f t="shared" si="230"/>
        <v>129.12912912912913</v>
      </c>
      <c r="T3695" s="4">
        <f t="shared" si="231"/>
        <v>30.714285714285715</v>
      </c>
    </row>
    <row r="3696" spans="1:20" ht="60" x14ac:dyDescent="0.25">
      <c r="A3696" s="3">
        <v>3694</v>
      </c>
      <c r="B3696" s="1" t="s">
        <v>3691</v>
      </c>
      <c r="C3696" s="1" t="s">
        <v>7803</v>
      </c>
      <c r="D3696">
        <v>3500</v>
      </c>
      <c r="E369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s="9">
        <f t="shared" si="228"/>
        <v>42527.083333333328</v>
      </c>
      <c r="L3696" s="9">
        <f t="shared" si="229"/>
        <v>42490.133877314816</v>
      </c>
      <c r="M3696" t="b">
        <v>0</v>
      </c>
      <c r="N3696">
        <v>60</v>
      </c>
      <c r="O3696" t="b">
        <v>1</v>
      </c>
      <c r="P3696" t="s">
        <v>8270</v>
      </c>
      <c r="Q3696" t="s">
        <v>8316</v>
      </c>
      <c r="R3696" t="s">
        <v>8317</v>
      </c>
      <c r="S3696" s="5">
        <f t="shared" si="230"/>
        <v>107.42857142857143</v>
      </c>
      <c r="T3696" s="4">
        <f t="shared" si="231"/>
        <v>62.666666666666664</v>
      </c>
    </row>
    <row r="3697" spans="1:20" ht="60" x14ac:dyDescent="0.25">
      <c r="A3697" s="3">
        <v>3695</v>
      </c>
      <c r="B3697" s="1" t="s">
        <v>3692</v>
      </c>
      <c r="C3697" s="1" t="s">
        <v>7804</v>
      </c>
      <c r="D3697">
        <v>4000</v>
      </c>
      <c r="E369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s="9">
        <f t="shared" si="228"/>
        <v>42015.870486111111</v>
      </c>
      <c r="L3697" s="9">
        <f t="shared" si="229"/>
        <v>41995.870486111111</v>
      </c>
      <c r="M3697" t="b">
        <v>0</v>
      </c>
      <c r="N3697">
        <v>33</v>
      </c>
      <c r="O3697" t="b">
        <v>1</v>
      </c>
      <c r="P3697" t="s">
        <v>8270</v>
      </c>
      <c r="Q3697" t="s">
        <v>8316</v>
      </c>
      <c r="R3697" t="s">
        <v>8317</v>
      </c>
      <c r="S3697" s="5">
        <f t="shared" si="230"/>
        <v>100.125</v>
      </c>
      <c r="T3697" s="4">
        <f t="shared" si="231"/>
        <v>121.36363636363636</v>
      </c>
    </row>
    <row r="3698" spans="1:20" ht="45" x14ac:dyDescent="0.25">
      <c r="A3698" s="3">
        <v>3696</v>
      </c>
      <c r="B3698" s="1" t="s">
        <v>3693</v>
      </c>
      <c r="C3698" s="1" t="s">
        <v>7805</v>
      </c>
      <c r="D3698">
        <v>2000</v>
      </c>
      <c r="E369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s="9">
        <f t="shared" si="228"/>
        <v>42048.617083333331</v>
      </c>
      <c r="L3698" s="9">
        <f t="shared" si="229"/>
        <v>41988.617083333331</v>
      </c>
      <c r="M3698" t="b">
        <v>0</v>
      </c>
      <c r="N3698">
        <v>78</v>
      </c>
      <c r="O3698" t="b">
        <v>1</v>
      </c>
      <c r="P3698" t="s">
        <v>8270</v>
      </c>
      <c r="Q3698" t="s">
        <v>8316</v>
      </c>
      <c r="R3698" t="s">
        <v>8317</v>
      </c>
      <c r="S3698" s="5">
        <f t="shared" si="230"/>
        <v>155</v>
      </c>
      <c r="T3698" s="4">
        <f t="shared" si="231"/>
        <v>39.743589743589745</v>
      </c>
    </row>
    <row r="3699" spans="1:20" ht="60" x14ac:dyDescent="0.25">
      <c r="A3699" s="3">
        <v>3697</v>
      </c>
      <c r="B3699" s="1" t="s">
        <v>3694</v>
      </c>
      <c r="C3699" s="1" t="s">
        <v>7806</v>
      </c>
      <c r="D3699">
        <v>2000</v>
      </c>
      <c r="E3699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s="9">
        <f t="shared" si="228"/>
        <v>42500.465833333335</v>
      </c>
      <c r="L3699" s="9">
        <f t="shared" si="229"/>
        <v>42479.465833333335</v>
      </c>
      <c r="M3699" t="b">
        <v>0</v>
      </c>
      <c r="N3699">
        <v>30</v>
      </c>
      <c r="O3699" t="b">
        <v>1</v>
      </c>
      <c r="P3699" t="s">
        <v>8270</v>
      </c>
      <c r="Q3699" t="s">
        <v>8316</v>
      </c>
      <c r="R3699" t="s">
        <v>8317</v>
      </c>
      <c r="S3699" s="5">
        <f t="shared" si="230"/>
        <v>108</v>
      </c>
      <c r="T3699" s="4">
        <f t="shared" si="231"/>
        <v>72</v>
      </c>
    </row>
    <row r="3700" spans="1:20" ht="45" x14ac:dyDescent="0.25">
      <c r="A3700" s="3">
        <v>3698</v>
      </c>
      <c r="B3700" s="1" t="s">
        <v>3695</v>
      </c>
      <c r="C3700" s="1" t="s">
        <v>7807</v>
      </c>
      <c r="D3700">
        <v>5000</v>
      </c>
      <c r="E3700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s="9">
        <f t="shared" si="228"/>
        <v>42431.806562500002</v>
      </c>
      <c r="L3700" s="9">
        <f t="shared" si="229"/>
        <v>42401.806562500002</v>
      </c>
      <c r="M3700" t="b">
        <v>0</v>
      </c>
      <c r="N3700">
        <v>136</v>
      </c>
      <c r="O3700" t="b">
        <v>1</v>
      </c>
      <c r="P3700" t="s">
        <v>8270</v>
      </c>
      <c r="Q3700" t="s">
        <v>8316</v>
      </c>
      <c r="R3700" t="s">
        <v>8317</v>
      </c>
      <c r="S3700" s="5">
        <f t="shared" si="230"/>
        <v>110.52</v>
      </c>
      <c r="T3700" s="4">
        <f t="shared" si="231"/>
        <v>40.632352941176471</v>
      </c>
    </row>
    <row r="3701" spans="1:20" ht="60" x14ac:dyDescent="0.25">
      <c r="A3701" s="3">
        <v>3699</v>
      </c>
      <c r="B3701" s="1" t="s">
        <v>3696</v>
      </c>
      <c r="C3701" s="1" t="s">
        <v>7808</v>
      </c>
      <c r="D3701">
        <v>2500</v>
      </c>
      <c r="E3701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s="9">
        <f t="shared" si="228"/>
        <v>41927.602037037039</v>
      </c>
      <c r="L3701" s="9">
        <f t="shared" si="229"/>
        <v>41897.602037037039</v>
      </c>
      <c r="M3701" t="b">
        <v>0</v>
      </c>
      <c r="N3701">
        <v>40</v>
      </c>
      <c r="O3701" t="b">
        <v>1</v>
      </c>
      <c r="P3701" t="s">
        <v>8270</v>
      </c>
      <c r="Q3701" t="s">
        <v>8316</v>
      </c>
      <c r="R3701" t="s">
        <v>8317</v>
      </c>
      <c r="S3701" s="5">
        <f t="shared" si="230"/>
        <v>100.8</v>
      </c>
      <c r="T3701" s="4">
        <f t="shared" si="231"/>
        <v>63</v>
      </c>
    </row>
    <row r="3702" spans="1:20" ht="30" x14ac:dyDescent="0.25">
      <c r="A3702" s="3">
        <v>3700</v>
      </c>
      <c r="B3702" s="1" t="s">
        <v>3697</v>
      </c>
      <c r="C3702" s="1" t="s">
        <v>7809</v>
      </c>
      <c r="D3702">
        <v>500</v>
      </c>
      <c r="E3702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s="9">
        <f t="shared" si="228"/>
        <v>41912.666666666664</v>
      </c>
      <c r="L3702" s="9">
        <f t="shared" si="229"/>
        <v>41882.585648148146</v>
      </c>
      <c r="M3702" t="b">
        <v>0</v>
      </c>
      <c r="N3702">
        <v>18</v>
      </c>
      <c r="O3702" t="b">
        <v>1</v>
      </c>
      <c r="P3702" t="s">
        <v>8270</v>
      </c>
      <c r="Q3702" t="s">
        <v>8316</v>
      </c>
      <c r="R3702" t="s">
        <v>8317</v>
      </c>
      <c r="S3702" s="5">
        <f t="shared" si="230"/>
        <v>121.2</v>
      </c>
      <c r="T3702" s="4">
        <f t="shared" si="231"/>
        <v>33.666666666666664</v>
      </c>
    </row>
    <row r="3703" spans="1:20" ht="60" x14ac:dyDescent="0.25">
      <c r="A3703" s="3">
        <v>3701</v>
      </c>
      <c r="B3703" s="1" t="s">
        <v>3698</v>
      </c>
      <c r="C3703" s="1" t="s">
        <v>7810</v>
      </c>
      <c r="D3703">
        <v>1500</v>
      </c>
      <c r="E3703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s="9">
        <f t="shared" si="228"/>
        <v>42159.541585648149</v>
      </c>
      <c r="L3703" s="9">
        <f t="shared" si="229"/>
        <v>42129.541585648149</v>
      </c>
      <c r="M3703" t="b">
        <v>0</v>
      </c>
      <c r="N3703">
        <v>39</v>
      </c>
      <c r="O3703" t="b">
        <v>1</v>
      </c>
      <c r="P3703" t="s">
        <v>8270</v>
      </c>
      <c r="Q3703" t="s">
        <v>8316</v>
      </c>
      <c r="R3703" t="s">
        <v>8317</v>
      </c>
      <c r="S3703" s="5">
        <f t="shared" si="230"/>
        <v>100.33333333333334</v>
      </c>
      <c r="T3703" s="4">
        <f t="shared" si="231"/>
        <v>38.589743589743591</v>
      </c>
    </row>
    <row r="3704" spans="1:20" ht="60" x14ac:dyDescent="0.25">
      <c r="A3704" s="3">
        <v>3702</v>
      </c>
      <c r="B3704" s="1" t="s">
        <v>3699</v>
      </c>
      <c r="C3704" s="1" t="s">
        <v>7811</v>
      </c>
      <c r="D3704">
        <v>3000</v>
      </c>
      <c r="E370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s="9">
        <f t="shared" si="228"/>
        <v>42561.957638888889</v>
      </c>
      <c r="L3704" s="9">
        <f t="shared" si="229"/>
        <v>42524.53800925926</v>
      </c>
      <c r="M3704" t="b">
        <v>0</v>
      </c>
      <c r="N3704">
        <v>21</v>
      </c>
      <c r="O3704" t="b">
        <v>1</v>
      </c>
      <c r="P3704" t="s">
        <v>8270</v>
      </c>
      <c r="Q3704" t="s">
        <v>8316</v>
      </c>
      <c r="R3704" t="s">
        <v>8317</v>
      </c>
      <c r="S3704" s="5">
        <f t="shared" si="230"/>
        <v>109.16666666666666</v>
      </c>
      <c r="T3704" s="4">
        <f t="shared" si="231"/>
        <v>155.95238095238096</v>
      </c>
    </row>
    <row r="3705" spans="1:20" ht="60" x14ac:dyDescent="0.25">
      <c r="A3705" s="3">
        <v>3703</v>
      </c>
      <c r="B3705" s="1" t="s">
        <v>3700</v>
      </c>
      <c r="C3705" s="1" t="s">
        <v>7812</v>
      </c>
      <c r="D3705">
        <v>1050</v>
      </c>
      <c r="E370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s="9">
        <f t="shared" si="228"/>
        <v>42595.290972222225</v>
      </c>
      <c r="L3705" s="9">
        <f t="shared" si="229"/>
        <v>42556.504490740743</v>
      </c>
      <c r="M3705" t="b">
        <v>0</v>
      </c>
      <c r="N3705">
        <v>30</v>
      </c>
      <c r="O3705" t="b">
        <v>1</v>
      </c>
      <c r="P3705" t="s">
        <v>8270</v>
      </c>
      <c r="Q3705" t="s">
        <v>8316</v>
      </c>
      <c r="R3705" t="s">
        <v>8317</v>
      </c>
      <c r="S3705" s="5">
        <f t="shared" si="230"/>
        <v>123.42857142857142</v>
      </c>
      <c r="T3705" s="4">
        <f t="shared" si="231"/>
        <v>43.2</v>
      </c>
    </row>
    <row r="3706" spans="1:20" ht="60" x14ac:dyDescent="0.25">
      <c r="A3706" s="3">
        <v>3704</v>
      </c>
      <c r="B3706" s="1" t="s">
        <v>3701</v>
      </c>
      <c r="C3706" s="1" t="s">
        <v>7813</v>
      </c>
      <c r="D3706">
        <v>300</v>
      </c>
      <c r="E370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s="9">
        <f t="shared" si="228"/>
        <v>42521.689745370371</v>
      </c>
      <c r="L3706" s="9">
        <f t="shared" si="229"/>
        <v>42461.689745370371</v>
      </c>
      <c r="M3706" t="b">
        <v>0</v>
      </c>
      <c r="N3706">
        <v>27</v>
      </c>
      <c r="O3706" t="b">
        <v>1</v>
      </c>
      <c r="P3706" t="s">
        <v>8270</v>
      </c>
      <c r="Q3706" t="s">
        <v>8316</v>
      </c>
      <c r="R3706" t="s">
        <v>8317</v>
      </c>
      <c r="S3706" s="5">
        <f t="shared" si="230"/>
        <v>136.33666666666667</v>
      </c>
      <c r="T3706" s="4">
        <f t="shared" si="231"/>
        <v>15.148518518518518</v>
      </c>
    </row>
    <row r="3707" spans="1:20" ht="60" x14ac:dyDescent="0.25">
      <c r="A3707" s="3">
        <v>3705</v>
      </c>
      <c r="B3707" s="1" t="s">
        <v>3702</v>
      </c>
      <c r="C3707" s="1" t="s">
        <v>7814</v>
      </c>
      <c r="D3707">
        <v>2827</v>
      </c>
      <c r="E370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s="9">
        <f t="shared" si="228"/>
        <v>41813.75</v>
      </c>
      <c r="L3707" s="9">
        <f t="shared" si="229"/>
        <v>41792.542986111112</v>
      </c>
      <c r="M3707" t="b">
        <v>0</v>
      </c>
      <c r="N3707">
        <v>35</v>
      </c>
      <c r="O3707" t="b">
        <v>1</v>
      </c>
      <c r="P3707" t="s">
        <v>8270</v>
      </c>
      <c r="Q3707" t="s">
        <v>8316</v>
      </c>
      <c r="R3707" t="s">
        <v>8317</v>
      </c>
      <c r="S3707" s="5">
        <f t="shared" si="230"/>
        <v>103.46657233816768</v>
      </c>
      <c r="T3707" s="4">
        <f t="shared" si="231"/>
        <v>83.571428571428569</v>
      </c>
    </row>
    <row r="3708" spans="1:20" ht="45" x14ac:dyDescent="0.25">
      <c r="A3708" s="3">
        <v>3706</v>
      </c>
      <c r="B3708" s="1" t="s">
        <v>3703</v>
      </c>
      <c r="C3708" s="1" t="s">
        <v>7815</v>
      </c>
      <c r="D3708">
        <v>1500</v>
      </c>
      <c r="E370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s="9">
        <f t="shared" si="228"/>
        <v>41894.913761574076</v>
      </c>
      <c r="L3708" s="9">
        <f t="shared" si="229"/>
        <v>41879.913761574076</v>
      </c>
      <c r="M3708" t="b">
        <v>0</v>
      </c>
      <c r="N3708">
        <v>13</v>
      </c>
      <c r="O3708" t="b">
        <v>1</v>
      </c>
      <c r="P3708" t="s">
        <v>8270</v>
      </c>
      <c r="Q3708" t="s">
        <v>8316</v>
      </c>
      <c r="R3708" t="s">
        <v>8317</v>
      </c>
      <c r="S3708" s="5">
        <f t="shared" si="230"/>
        <v>121.33333333333334</v>
      </c>
      <c r="T3708" s="4">
        <f t="shared" si="231"/>
        <v>140</v>
      </c>
    </row>
    <row r="3709" spans="1:20" ht="45" x14ac:dyDescent="0.25">
      <c r="A3709" s="3">
        <v>3707</v>
      </c>
      <c r="B3709" s="1" t="s">
        <v>3704</v>
      </c>
      <c r="C3709" s="1" t="s">
        <v>7816</v>
      </c>
      <c r="D3709">
        <v>1000</v>
      </c>
      <c r="E3709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s="9">
        <f t="shared" si="228"/>
        <v>42573.226388888885</v>
      </c>
      <c r="L3709" s="9">
        <f t="shared" si="229"/>
        <v>42552.048356481479</v>
      </c>
      <c r="M3709" t="b">
        <v>0</v>
      </c>
      <c r="N3709">
        <v>23</v>
      </c>
      <c r="O3709" t="b">
        <v>1</v>
      </c>
      <c r="P3709" t="s">
        <v>8270</v>
      </c>
      <c r="Q3709" t="s">
        <v>8316</v>
      </c>
      <c r="R3709" t="s">
        <v>8317</v>
      </c>
      <c r="S3709" s="5">
        <f t="shared" si="230"/>
        <v>186</v>
      </c>
      <c r="T3709" s="4">
        <f t="shared" si="231"/>
        <v>80.869565217391298</v>
      </c>
    </row>
    <row r="3710" spans="1:20" ht="60" x14ac:dyDescent="0.25">
      <c r="A3710" s="3">
        <v>3708</v>
      </c>
      <c r="B3710" s="1" t="s">
        <v>3705</v>
      </c>
      <c r="C3710" s="1" t="s">
        <v>7817</v>
      </c>
      <c r="D3710">
        <v>700</v>
      </c>
      <c r="E3710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s="9">
        <f t="shared" si="228"/>
        <v>41824.142199074071</v>
      </c>
      <c r="L3710" s="9">
        <f t="shared" si="229"/>
        <v>41810.142199074071</v>
      </c>
      <c r="M3710" t="b">
        <v>0</v>
      </c>
      <c r="N3710">
        <v>39</v>
      </c>
      <c r="O3710" t="b">
        <v>1</v>
      </c>
      <c r="P3710" t="s">
        <v>8270</v>
      </c>
      <c r="Q3710" t="s">
        <v>8316</v>
      </c>
      <c r="R3710" t="s">
        <v>8317</v>
      </c>
      <c r="S3710" s="5">
        <f t="shared" si="230"/>
        <v>300</v>
      </c>
      <c r="T3710" s="4">
        <f t="shared" si="231"/>
        <v>53.846153846153847</v>
      </c>
    </row>
    <row r="3711" spans="1:20" ht="45" x14ac:dyDescent="0.25">
      <c r="A3711" s="3">
        <v>3709</v>
      </c>
      <c r="B3711" s="1" t="s">
        <v>3706</v>
      </c>
      <c r="C3711" s="1" t="s">
        <v>7818</v>
      </c>
      <c r="D3711">
        <v>1000</v>
      </c>
      <c r="E3711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s="9">
        <f t="shared" si="228"/>
        <v>41815.707708333335</v>
      </c>
      <c r="L3711" s="9">
        <f t="shared" si="229"/>
        <v>41785.707708333335</v>
      </c>
      <c r="M3711" t="b">
        <v>0</v>
      </c>
      <c r="N3711">
        <v>35</v>
      </c>
      <c r="O3711" t="b">
        <v>1</v>
      </c>
      <c r="P3711" t="s">
        <v>8270</v>
      </c>
      <c r="Q3711" t="s">
        <v>8316</v>
      </c>
      <c r="R3711" t="s">
        <v>8317</v>
      </c>
      <c r="S3711" s="5">
        <f t="shared" si="230"/>
        <v>108.25</v>
      </c>
      <c r="T3711" s="4">
        <f t="shared" si="231"/>
        <v>30.928571428571427</v>
      </c>
    </row>
    <row r="3712" spans="1:20" ht="30" x14ac:dyDescent="0.25">
      <c r="A3712" s="3">
        <v>3710</v>
      </c>
      <c r="B3712" s="1" t="s">
        <v>3707</v>
      </c>
      <c r="C3712" s="1" t="s">
        <v>7819</v>
      </c>
      <c r="D3712">
        <v>1300</v>
      </c>
      <c r="E3712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s="9">
        <f t="shared" si="228"/>
        <v>42097.576249999998</v>
      </c>
      <c r="L3712" s="9">
        <f t="shared" si="229"/>
        <v>42072.576249999998</v>
      </c>
      <c r="M3712" t="b">
        <v>0</v>
      </c>
      <c r="N3712">
        <v>27</v>
      </c>
      <c r="O3712" t="b">
        <v>1</v>
      </c>
      <c r="P3712" t="s">
        <v>8270</v>
      </c>
      <c r="Q3712" t="s">
        <v>8316</v>
      </c>
      <c r="R3712" t="s">
        <v>8317</v>
      </c>
      <c r="S3712" s="5">
        <f t="shared" si="230"/>
        <v>141.15384615384616</v>
      </c>
      <c r="T3712" s="4">
        <f t="shared" si="231"/>
        <v>67.962962962962962</v>
      </c>
    </row>
    <row r="3713" spans="1:20" ht="30" x14ac:dyDescent="0.25">
      <c r="A3713" s="3">
        <v>3711</v>
      </c>
      <c r="B3713" s="1" t="s">
        <v>3708</v>
      </c>
      <c r="C3713" s="1" t="s">
        <v>7820</v>
      </c>
      <c r="D3713">
        <v>500</v>
      </c>
      <c r="E3713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s="9">
        <f t="shared" si="228"/>
        <v>41805.666666666664</v>
      </c>
      <c r="L3713" s="9">
        <f t="shared" si="229"/>
        <v>41779.724224537036</v>
      </c>
      <c r="M3713" t="b">
        <v>0</v>
      </c>
      <c r="N3713">
        <v>21</v>
      </c>
      <c r="O3713" t="b">
        <v>1</v>
      </c>
      <c r="P3713" t="s">
        <v>8270</v>
      </c>
      <c r="Q3713" t="s">
        <v>8316</v>
      </c>
      <c r="R3713" t="s">
        <v>8317</v>
      </c>
      <c r="S3713" s="5">
        <f t="shared" si="230"/>
        <v>113.99999999999999</v>
      </c>
      <c r="T3713" s="4">
        <f t="shared" si="231"/>
        <v>27.142857142857142</v>
      </c>
    </row>
    <row r="3714" spans="1:20" ht="60" x14ac:dyDescent="0.25">
      <c r="A3714" s="3">
        <v>3712</v>
      </c>
      <c r="B3714" s="1" t="s">
        <v>3709</v>
      </c>
      <c r="C3714" s="1" t="s">
        <v>7821</v>
      </c>
      <c r="D3714">
        <v>7500</v>
      </c>
      <c r="E371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s="9">
        <f t="shared" si="228"/>
        <v>42155.290972222225</v>
      </c>
      <c r="L3714" s="9">
        <f t="shared" si="229"/>
        <v>42134.172071759262</v>
      </c>
      <c r="M3714" t="b">
        <v>0</v>
      </c>
      <c r="N3714">
        <v>104</v>
      </c>
      <c r="O3714" t="b">
        <v>1</v>
      </c>
      <c r="P3714" t="s">
        <v>8270</v>
      </c>
      <c r="Q3714" t="s">
        <v>8316</v>
      </c>
      <c r="R3714" t="s">
        <v>8317</v>
      </c>
      <c r="S3714" s="5">
        <f t="shared" si="230"/>
        <v>153.73333333333335</v>
      </c>
      <c r="T3714" s="4">
        <f t="shared" si="231"/>
        <v>110.86538461538461</v>
      </c>
    </row>
    <row r="3715" spans="1:20" ht="45" x14ac:dyDescent="0.25">
      <c r="A3715" s="3">
        <v>3713</v>
      </c>
      <c r="B3715" s="1" t="s">
        <v>3710</v>
      </c>
      <c r="C3715" s="1" t="s">
        <v>7822</v>
      </c>
      <c r="D3715">
        <v>2000</v>
      </c>
      <c r="E371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s="9">
        <f t="shared" ref="K3715:K3778" si="232">(((I3715/60)/60)/24)+DATE(1970,1,1)</f>
        <v>42525.738032407404</v>
      </c>
      <c r="L3715" s="9">
        <f t="shared" ref="L3715:L3778" si="233">(((J3715/60)/60)/24)+DATE(1970,1,1)</f>
        <v>42505.738032407404</v>
      </c>
      <c r="M3715" t="b">
        <v>0</v>
      </c>
      <c r="N3715">
        <v>19</v>
      </c>
      <c r="O3715" t="b">
        <v>1</v>
      </c>
      <c r="P3715" t="s">
        <v>8270</v>
      </c>
      <c r="Q3715" t="s">
        <v>8316</v>
      </c>
      <c r="R3715" t="s">
        <v>8317</v>
      </c>
      <c r="S3715" s="5">
        <f t="shared" ref="S3715:S3778" si="234">+(E3715/D3715)*100</f>
        <v>101.49999999999999</v>
      </c>
      <c r="T3715" s="4">
        <f t="shared" ref="T3715:T3778" si="235">+E3715/N3715</f>
        <v>106.84210526315789</v>
      </c>
    </row>
    <row r="3716" spans="1:20" ht="60" x14ac:dyDescent="0.25">
      <c r="A3716" s="3">
        <v>3714</v>
      </c>
      <c r="B3716" s="1" t="s">
        <v>3711</v>
      </c>
      <c r="C3716" s="1" t="s">
        <v>7823</v>
      </c>
      <c r="D3716">
        <v>10000</v>
      </c>
      <c r="E371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s="9">
        <f t="shared" si="232"/>
        <v>42150.165972222225</v>
      </c>
      <c r="L3716" s="9">
        <f t="shared" si="233"/>
        <v>42118.556331018524</v>
      </c>
      <c r="M3716" t="b">
        <v>0</v>
      </c>
      <c r="N3716">
        <v>97</v>
      </c>
      <c r="O3716" t="b">
        <v>1</v>
      </c>
      <c r="P3716" t="s">
        <v>8270</v>
      </c>
      <c r="Q3716" t="s">
        <v>8316</v>
      </c>
      <c r="R3716" t="s">
        <v>8317</v>
      </c>
      <c r="S3716" s="5">
        <f t="shared" si="234"/>
        <v>102.35000000000001</v>
      </c>
      <c r="T3716" s="4">
        <f t="shared" si="235"/>
        <v>105.51546391752578</v>
      </c>
    </row>
    <row r="3717" spans="1:20" ht="60" x14ac:dyDescent="0.25">
      <c r="A3717" s="3">
        <v>3715</v>
      </c>
      <c r="B3717" s="1" t="s">
        <v>3712</v>
      </c>
      <c r="C3717" s="1" t="s">
        <v>7824</v>
      </c>
      <c r="D3717">
        <v>3500</v>
      </c>
      <c r="E371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s="9">
        <f t="shared" si="232"/>
        <v>42094.536111111112</v>
      </c>
      <c r="L3717" s="9">
        <f t="shared" si="233"/>
        <v>42036.995590277773</v>
      </c>
      <c r="M3717" t="b">
        <v>0</v>
      </c>
      <c r="N3717">
        <v>27</v>
      </c>
      <c r="O3717" t="b">
        <v>1</v>
      </c>
      <c r="P3717" t="s">
        <v>8270</v>
      </c>
      <c r="Q3717" t="s">
        <v>8316</v>
      </c>
      <c r="R3717" t="s">
        <v>8317</v>
      </c>
      <c r="S3717" s="5">
        <f t="shared" si="234"/>
        <v>102.57142857142858</v>
      </c>
      <c r="T3717" s="4">
        <f t="shared" si="235"/>
        <v>132.96296296296296</v>
      </c>
    </row>
    <row r="3718" spans="1:20" ht="45" x14ac:dyDescent="0.25">
      <c r="A3718" s="3">
        <v>3716</v>
      </c>
      <c r="B3718" s="1" t="s">
        <v>3713</v>
      </c>
      <c r="C3718" s="1" t="s">
        <v>7825</v>
      </c>
      <c r="D3718">
        <v>800</v>
      </c>
      <c r="E371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s="9">
        <f t="shared" si="232"/>
        <v>42390.887835648144</v>
      </c>
      <c r="L3718" s="9">
        <f t="shared" si="233"/>
        <v>42360.887835648144</v>
      </c>
      <c r="M3718" t="b">
        <v>0</v>
      </c>
      <c r="N3718">
        <v>24</v>
      </c>
      <c r="O3718" t="b">
        <v>1</v>
      </c>
      <c r="P3718" t="s">
        <v>8270</v>
      </c>
      <c r="Q3718" t="s">
        <v>8316</v>
      </c>
      <c r="R3718" t="s">
        <v>8317</v>
      </c>
      <c r="S3718" s="5">
        <f t="shared" si="234"/>
        <v>155.75</v>
      </c>
      <c r="T3718" s="4">
        <f t="shared" si="235"/>
        <v>51.916666666666664</v>
      </c>
    </row>
    <row r="3719" spans="1:20" ht="45" x14ac:dyDescent="0.25">
      <c r="A3719" s="3">
        <v>3717</v>
      </c>
      <c r="B3719" s="1" t="s">
        <v>3714</v>
      </c>
      <c r="C3719" s="1" t="s">
        <v>7826</v>
      </c>
      <c r="D3719">
        <v>4000</v>
      </c>
      <c r="E3719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s="9">
        <f t="shared" si="232"/>
        <v>42133.866307870368</v>
      </c>
      <c r="L3719" s="9">
        <f t="shared" si="233"/>
        <v>42102.866307870368</v>
      </c>
      <c r="M3719" t="b">
        <v>0</v>
      </c>
      <c r="N3719">
        <v>13</v>
      </c>
      <c r="O3719" t="b">
        <v>1</v>
      </c>
      <c r="P3719" t="s">
        <v>8270</v>
      </c>
      <c r="Q3719" t="s">
        <v>8316</v>
      </c>
      <c r="R3719" t="s">
        <v>8317</v>
      </c>
      <c r="S3719" s="5">
        <f t="shared" si="234"/>
        <v>100.75</v>
      </c>
      <c r="T3719" s="4">
        <f t="shared" si="235"/>
        <v>310</v>
      </c>
    </row>
    <row r="3720" spans="1:20" ht="45" x14ac:dyDescent="0.25">
      <c r="A3720" s="3">
        <v>3718</v>
      </c>
      <c r="B3720" s="1" t="s">
        <v>3715</v>
      </c>
      <c r="C3720" s="1" t="s">
        <v>7827</v>
      </c>
      <c r="D3720">
        <v>500</v>
      </c>
      <c r="E3720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s="9">
        <f t="shared" si="232"/>
        <v>42062.716145833328</v>
      </c>
      <c r="L3720" s="9">
        <f t="shared" si="233"/>
        <v>42032.716145833328</v>
      </c>
      <c r="M3720" t="b">
        <v>0</v>
      </c>
      <c r="N3720">
        <v>46</v>
      </c>
      <c r="O3720" t="b">
        <v>1</v>
      </c>
      <c r="P3720" t="s">
        <v>8270</v>
      </c>
      <c r="Q3720" t="s">
        <v>8316</v>
      </c>
      <c r="R3720" t="s">
        <v>8317</v>
      </c>
      <c r="S3720" s="5">
        <f t="shared" si="234"/>
        <v>239.4</v>
      </c>
      <c r="T3720" s="4">
        <f t="shared" si="235"/>
        <v>26.021739130434781</v>
      </c>
    </row>
    <row r="3721" spans="1:20" ht="30" x14ac:dyDescent="0.25">
      <c r="A3721" s="3">
        <v>3719</v>
      </c>
      <c r="B3721" s="1" t="s">
        <v>3716</v>
      </c>
      <c r="C3721" s="1" t="s">
        <v>7828</v>
      </c>
      <c r="D3721">
        <v>200</v>
      </c>
      <c r="E3721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s="9">
        <f t="shared" si="232"/>
        <v>42177.729930555557</v>
      </c>
      <c r="L3721" s="9">
        <f t="shared" si="233"/>
        <v>42147.729930555557</v>
      </c>
      <c r="M3721" t="b">
        <v>0</v>
      </c>
      <c r="N3721">
        <v>4</v>
      </c>
      <c r="O3721" t="b">
        <v>1</v>
      </c>
      <c r="P3721" t="s">
        <v>8270</v>
      </c>
      <c r="Q3721" t="s">
        <v>8316</v>
      </c>
      <c r="R3721" t="s">
        <v>8317</v>
      </c>
      <c r="S3721" s="5">
        <f t="shared" si="234"/>
        <v>210</v>
      </c>
      <c r="T3721" s="4">
        <f t="shared" si="235"/>
        <v>105</v>
      </c>
    </row>
    <row r="3722" spans="1:20" ht="30" x14ac:dyDescent="0.25">
      <c r="A3722" s="3">
        <v>3720</v>
      </c>
      <c r="B3722" s="1" t="s">
        <v>3717</v>
      </c>
      <c r="C3722" s="1" t="s">
        <v>7829</v>
      </c>
      <c r="D3722">
        <v>3300</v>
      </c>
      <c r="E3722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s="9">
        <f t="shared" si="232"/>
        <v>42187.993125000001</v>
      </c>
      <c r="L3722" s="9">
        <f t="shared" si="233"/>
        <v>42165.993125000001</v>
      </c>
      <c r="M3722" t="b">
        <v>0</v>
      </c>
      <c r="N3722">
        <v>40</v>
      </c>
      <c r="O3722" t="b">
        <v>1</v>
      </c>
      <c r="P3722" t="s">
        <v>8270</v>
      </c>
      <c r="Q3722" t="s">
        <v>8316</v>
      </c>
      <c r="R3722" t="s">
        <v>8317</v>
      </c>
      <c r="S3722" s="5">
        <f t="shared" si="234"/>
        <v>104.51515151515152</v>
      </c>
      <c r="T3722" s="4">
        <f t="shared" si="235"/>
        <v>86.224999999999994</v>
      </c>
    </row>
    <row r="3723" spans="1:20" ht="60" x14ac:dyDescent="0.25">
      <c r="A3723" s="3">
        <v>3721</v>
      </c>
      <c r="B3723" s="1" t="s">
        <v>3718</v>
      </c>
      <c r="C3723" s="1" t="s">
        <v>7830</v>
      </c>
      <c r="D3723">
        <v>5000</v>
      </c>
      <c r="E3723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s="9">
        <f t="shared" si="232"/>
        <v>41948.977824074071</v>
      </c>
      <c r="L3723" s="9">
        <f t="shared" si="233"/>
        <v>41927.936157407406</v>
      </c>
      <c r="M3723" t="b">
        <v>0</v>
      </c>
      <c r="N3723">
        <v>44</v>
      </c>
      <c r="O3723" t="b">
        <v>1</v>
      </c>
      <c r="P3723" t="s">
        <v>8270</v>
      </c>
      <c r="Q3723" t="s">
        <v>8316</v>
      </c>
      <c r="R3723" t="s">
        <v>8317</v>
      </c>
      <c r="S3723" s="5">
        <f t="shared" si="234"/>
        <v>100.8</v>
      </c>
      <c r="T3723" s="4">
        <f t="shared" si="235"/>
        <v>114.54545454545455</v>
      </c>
    </row>
    <row r="3724" spans="1:20" ht="60" x14ac:dyDescent="0.25">
      <c r="A3724" s="3">
        <v>3722</v>
      </c>
      <c r="B3724" s="1" t="s">
        <v>3719</v>
      </c>
      <c r="C3724" s="1" t="s">
        <v>7831</v>
      </c>
      <c r="D3724">
        <v>1500</v>
      </c>
      <c r="E372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s="9">
        <f t="shared" si="232"/>
        <v>42411.957638888889</v>
      </c>
      <c r="L3724" s="9">
        <f t="shared" si="233"/>
        <v>42381.671840277777</v>
      </c>
      <c r="M3724" t="b">
        <v>0</v>
      </c>
      <c r="N3724">
        <v>35</v>
      </c>
      <c r="O3724" t="b">
        <v>1</v>
      </c>
      <c r="P3724" t="s">
        <v>8270</v>
      </c>
      <c r="Q3724" t="s">
        <v>8316</v>
      </c>
      <c r="R3724" t="s">
        <v>8317</v>
      </c>
      <c r="S3724" s="5">
        <f t="shared" si="234"/>
        <v>111.20000000000002</v>
      </c>
      <c r="T3724" s="4">
        <f t="shared" si="235"/>
        <v>47.657142857142858</v>
      </c>
    </row>
    <row r="3725" spans="1:20" ht="30" x14ac:dyDescent="0.25">
      <c r="A3725" s="3">
        <v>3723</v>
      </c>
      <c r="B3725" s="1" t="s">
        <v>3720</v>
      </c>
      <c r="C3725" s="1" t="s">
        <v>7832</v>
      </c>
      <c r="D3725">
        <v>4500</v>
      </c>
      <c r="E372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s="9">
        <f t="shared" si="232"/>
        <v>41973.794699074075</v>
      </c>
      <c r="L3725" s="9">
        <f t="shared" si="233"/>
        <v>41943.753032407411</v>
      </c>
      <c r="M3725" t="b">
        <v>0</v>
      </c>
      <c r="N3725">
        <v>63</v>
      </c>
      <c r="O3725" t="b">
        <v>1</v>
      </c>
      <c r="P3725" t="s">
        <v>8270</v>
      </c>
      <c r="Q3725" t="s">
        <v>8316</v>
      </c>
      <c r="R3725" t="s">
        <v>8317</v>
      </c>
      <c r="S3725" s="5">
        <f t="shared" si="234"/>
        <v>102.04444444444445</v>
      </c>
      <c r="T3725" s="4">
        <f t="shared" si="235"/>
        <v>72.888888888888886</v>
      </c>
    </row>
    <row r="3726" spans="1:20" ht="60" x14ac:dyDescent="0.25">
      <c r="A3726" s="3">
        <v>3724</v>
      </c>
      <c r="B3726" s="1" t="s">
        <v>3721</v>
      </c>
      <c r="C3726" s="1" t="s">
        <v>7833</v>
      </c>
      <c r="D3726">
        <v>4300</v>
      </c>
      <c r="E372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s="9">
        <f t="shared" si="232"/>
        <v>42494.958333333328</v>
      </c>
      <c r="L3726" s="9">
        <f t="shared" si="233"/>
        <v>42465.491435185191</v>
      </c>
      <c r="M3726" t="b">
        <v>0</v>
      </c>
      <c r="N3726">
        <v>89</v>
      </c>
      <c r="O3726" t="b">
        <v>1</v>
      </c>
      <c r="P3726" t="s">
        <v>8270</v>
      </c>
      <c r="Q3726" t="s">
        <v>8316</v>
      </c>
      <c r="R3726" t="s">
        <v>8317</v>
      </c>
      <c r="S3726" s="5">
        <f t="shared" si="234"/>
        <v>102.54767441860466</v>
      </c>
      <c r="T3726" s="4">
        <f t="shared" si="235"/>
        <v>49.545505617977533</v>
      </c>
    </row>
    <row r="3727" spans="1:20" ht="60" x14ac:dyDescent="0.25">
      <c r="A3727" s="3">
        <v>3725</v>
      </c>
      <c r="B3727" s="1" t="s">
        <v>3722</v>
      </c>
      <c r="C3727" s="1" t="s">
        <v>7834</v>
      </c>
      <c r="D3727">
        <v>300</v>
      </c>
      <c r="E372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s="9">
        <f t="shared" si="232"/>
        <v>42418.895833333328</v>
      </c>
      <c r="L3727" s="9">
        <f t="shared" si="233"/>
        <v>42401.945219907408</v>
      </c>
      <c r="M3727" t="b">
        <v>0</v>
      </c>
      <c r="N3727">
        <v>15</v>
      </c>
      <c r="O3727" t="b">
        <v>1</v>
      </c>
      <c r="P3727" t="s">
        <v>8270</v>
      </c>
      <c r="Q3727" t="s">
        <v>8316</v>
      </c>
      <c r="R3727" t="s">
        <v>8317</v>
      </c>
      <c r="S3727" s="5">
        <f t="shared" si="234"/>
        <v>127</v>
      </c>
      <c r="T3727" s="4">
        <f t="shared" si="235"/>
        <v>25.4</v>
      </c>
    </row>
    <row r="3728" spans="1:20" ht="45" x14ac:dyDescent="0.25">
      <c r="A3728" s="3">
        <v>3726</v>
      </c>
      <c r="B3728" s="1" t="s">
        <v>3723</v>
      </c>
      <c r="C3728" s="1" t="s">
        <v>7835</v>
      </c>
      <c r="D3728">
        <v>850</v>
      </c>
      <c r="E372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s="9">
        <f t="shared" si="232"/>
        <v>42489.875</v>
      </c>
      <c r="L3728" s="9">
        <f t="shared" si="233"/>
        <v>42462.140868055561</v>
      </c>
      <c r="M3728" t="b">
        <v>0</v>
      </c>
      <c r="N3728">
        <v>46</v>
      </c>
      <c r="O3728" t="b">
        <v>1</v>
      </c>
      <c r="P3728" t="s">
        <v>8270</v>
      </c>
      <c r="Q3728" t="s">
        <v>8316</v>
      </c>
      <c r="R3728" t="s">
        <v>8317</v>
      </c>
      <c r="S3728" s="5">
        <f t="shared" si="234"/>
        <v>338.70588235294122</v>
      </c>
      <c r="T3728" s="4">
        <f t="shared" si="235"/>
        <v>62.586956521739133</v>
      </c>
    </row>
    <row r="3729" spans="1:20" ht="45" x14ac:dyDescent="0.25">
      <c r="A3729" s="3">
        <v>3727</v>
      </c>
      <c r="B3729" s="1" t="s">
        <v>3724</v>
      </c>
      <c r="C3729" s="1" t="s">
        <v>7836</v>
      </c>
      <c r="D3729">
        <v>2000</v>
      </c>
      <c r="E3729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s="9">
        <f t="shared" si="232"/>
        <v>42663.204861111109</v>
      </c>
      <c r="L3729" s="9">
        <f t="shared" si="233"/>
        <v>42632.348310185189</v>
      </c>
      <c r="M3729" t="b">
        <v>0</v>
      </c>
      <c r="N3729">
        <v>33</v>
      </c>
      <c r="O3729" t="b">
        <v>1</v>
      </c>
      <c r="P3729" t="s">
        <v>8270</v>
      </c>
      <c r="Q3729" t="s">
        <v>8316</v>
      </c>
      <c r="R3729" t="s">
        <v>8317</v>
      </c>
      <c r="S3729" s="5">
        <f t="shared" si="234"/>
        <v>100.75</v>
      </c>
      <c r="T3729" s="4">
        <f t="shared" si="235"/>
        <v>61.060606060606062</v>
      </c>
    </row>
    <row r="3730" spans="1:20" ht="45" x14ac:dyDescent="0.25">
      <c r="A3730" s="3">
        <v>3728</v>
      </c>
      <c r="B3730" s="1" t="s">
        <v>3725</v>
      </c>
      <c r="C3730" s="1" t="s">
        <v>7837</v>
      </c>
      <c r="D3730">
        <v>20000</v>
      </c>
      <c r="E3730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s="9">
        <f t="shared" si="232"/>
        <v>42235.171018518522</v>
      </c>
      <c r="L3730" s="9">
        <f t="shared" si="233"/>
        <v>42205.171018518522</v>
      </c>
      <c r="M3730" t="b">
        <v>0</v>
      </c>
      <c r="N3730">
        <v>31</v>
      </c>
      <c r="O3730" t="b">
        <v>0</v>
      </c>
      <c r="P3730" t="s">
        <v>8270</v>
      </c>
      <c r="Q3730" t="s">
        <v>8316</v>
      </c>
      <c r="R3730" t="s">
        <v>8317</v>
      </c>
      <c r="S3730" s="5">
        <f t="shared" si="234"/>
        <v>9.31</v>
      </c>
      <c r="T3730" s="4">
        <f t="shared" si="235"/>
        <v>60.064516129032256</v>
      </c>
    </row>
    <row r="3731" spans="1:20" ht="60" x14ac:dyDescent="0.25">
      <c r="A3731" s="3">
        <v>3729</v>
      </c>
      <c r="B3731" s="1" t="s">
        <v>3726</v>
      </c>
      <c r="C3731" s="1" t="s">
        <v>7838</v>
      </c>
      <c r="D3731">
        <v>5000</v>
      </c>
      <c r="E3731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s="9">
        <f t="shared" si="232"/>
        <v>42086.16333333333</v>
      </c>
      <c r="L3731" s="9">
        <f t="shared" si="233"/>
        <v>42041.205000000002</v>
      </c>
      <c r="M3731" t="b">
        <v>0</v>
      </c>
      <c r="N3731">
        <v>5</v>
      </c>
      <c r="O3731" t="b">
        <v>0</v>
      </c>
      <c r="P3731" t="s">
        <v>8270</v>
      </c>
      <c r="Q3731" t="s">
        <v>8316</v>
      </c>
      <c r="R3731" t="s">
        <v>8317</v>
      </c>
      <c r="S3731" s="5">
        <f t="shared" si="234"/>
        <v>7.24</v>
      </c>
      <c r="T3731" s="4">
        <f t="shared" si="235"/>
        <v>72.400000000000006</v>
      </c>
    </row>
    <row r="3732" spans="1:20" ht="45" x14ac:dyDescent="0.25">
      <c r="A3732" s="3">
        <v>3730</v>
      </c>
      <c r="B3732" s="1" t="s">
        <v>3727</v>
      </c>
      <c r="C3732" s="1" t="s">
        <v>7839</v>
      </c>
      <c r="D3732">
        <v>1000</v>
      </c>
      <c r="E3732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s="9">
        <f t="shared" si="232"/>
        <v>42233.677766203706</v>
      </c>
      <c r="L3732" s="9">
        <f t="shared" si="233"/>
        <v>42203.677766203706</v>
      </c>
      <c r="M3732" t="b">
        <v>0</v>
      </c>
      <c r="N3732">
        <v>1</v>
      </c>
      <c r="O3732" t="b">
        <v>0</v>
      </c>
      <c r="P3732" t="s">
        <v>8270</v>
      </c>
      <c r="Q3732" t="s">
        <v>8316</v>
      </c>
      <c r="R3732" t="s">
        <v>8317</v>
      </c>
      <c r="S3732" s="5">
        <f t="shared" si="234"/>
        <v>10</v>
      </c>
      <c r="T3732" s="4">
        <f t="shared" si="235"/>
        <v>100</v>
      </c>
    </row>
    <row r="3733" spans="1:20" ht="60" x14ac:dyDescent="0.25">
      <c r="A3733" s="3">
        <v>3731</v>
      </c>
      <c r="B3733" s="1" t="s">
        <v>3728</v>
      </c>
      <c r="C3733" s="1" t="s">
        <v>7840</v>
      </c>
      <c r="D3733">
        <v>5500</v>
      </c>
      <c r="E3733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s="9">
        <f t="shared" si="232"/>
        <v>42014.140972222223</v>
      </c>
      <c r="L3733" s="9">
        <f t="shared" si="233"/>
        <v>41983.752847222218</v>
      </c>
      <c r="M3733" t="b">
        <v>0</v>
      </c>
      <c r="N3733">
        <v>12</v>
      </c>
      <c r="O3733" t="b">
        <v>0</v>
      </c>
      <c r="P3733" t="s">
        <v>8270</v>
      </c>
      <c r="Q3733" t="s">
        <v>8316</v>
      </c>
      <c r="R3733" t="s">
        <v>8317</v>
      </c>
      <c r="S3733" s="5">
        <f t="shared" si="234"/>
        <v>11.272727272727273</v>
      </c>
      <c r="T3733" s="4">
        <f t="shared" si="235"/>
        <v>51.666666666666664</v>
      </c>
    </row>
    <row r="3734" spans="1:20" ht="45" x14ac:dyDescent="0.25">
      <c r="A3734" s="3">
        <v>3732</v>
      </c>
      <c r="B3734" s="1" t="s">
        <v>3729</v>
      </c>
      <c r="C3734" s="1" t="s">
        <v>7841</v>
      </c>
      <c r="D3734">
        <v>850</v>
      </c>
      <c r="E373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s="9">
        <f t="shared" si="232"/>
        <v>42028.5</v>
      </c>
      <c r="L3734" s="9">
        <f t="shared" si="233"/>
        <v>41968.677465277782</v>
      </c>
      <c r="M3734" t="b">
        <v>0</v>
      </c>
      <c r="N3734">
        <v>4</v>
      </c>
      <c r="O3734" t="b">
        <v>0</v>
      </c>
      <c r="P3734" t="s">
        <v>8270</v>
      </c>
      <c r="Q3734" t="s">
        <v>8316</v>
      </c>
      <c r="R3734" t="s">
        <v>8317</v>
      </c>
      <c r="S3734" s="5">
        <f t="shared" si="234"/>
        <v>15.411764705882353</v>
      </c>
      <c r="T3734" s="4">
        <f t="shared" si="235"/>
        <v>32.75</v>
      </c>
    </row>
    <row r="3735" spans="1:20" ht="45" x14ac:dyDescent="0.25">
      <c r="A3735" s="3">
        <v>3733</v>
      </c>
      <c r="B3735" s="1" t="s">
        <v>3730</v>
      </c>
      <c r="C3735" s="1" t="s">
        <v>7842</v>
      </c>
      <c r="D3735">
        <v>1500</v>
      </c>
      <c r="E373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s="9">
        <f t="shared" si="232"/>
        <v>42112.9375</v>
      </c>
      <c r="L3735" s="9">
        <f t="shared" si="233"/>
        <v>42103.024398148147</v>
      </c>
      <c r="M3735" t="b">
        <v>0</v>
      </c>
      <c r="N3735">
        <v>0</v>
      </c>
      <c r="O3735" t="b">
        <v>0</v>
      </c>
      <c r="P3735" t="s">
        <v>8270</v>
      </c>
      <c r="Q3735" t="s">
        <v>8316</v>
      </c>
      <c r="R3735" t="s">
        <v>8317</v>
      </c>
      <c r="S3735" s="5">
        <f t="shared" si="234"/>
        <v>0</v>
      </c>
      <c r="T3735" s="4" t="e">
        <f t="shared" si="235"/>
        <v>#DIV/0!</v>
      </c>
    </row>
    <row r="3736" spans="1:20" ht="60" x14ac:dyDescent="0.25">
      <c r="A3736" s="3">
        <v>3734</v>
      </c>
      <c r="B3736" s="1" t="s">
        <v>3731</v>
      </c>
      <c r="C3736" s="1" t="s">
        <v>7843</v>
      </c>
      <c r="D3736">
        <v>1500</v>
      </c>
      <c r="E373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s="9">
        <f t="shared" si="232"/>
        <v>42149.901574074072</v>
      </c>
      <c r="L3736" s="9">
        <f t="shared" si="233"/>
        <v>42089.901574074072</v>
      </c>
      <c r="M3736" t="b">
        <v>0</v>
      </c>
      <c r="N3736">
        <v>7</v>
      </c>
      <c r="O3736" t="b">
        <v>0</v>
      </c>
      <c r="P3736" t="s">
        <v>8270</v>
      </c>
      <c r="Q3736" t="s">
        <v>8316</v>
      </c>
      <c r="R3736" t="s">
        <v>8317</v>
      </c>
      <c r="S3736" s="5">
        <f t="shared" si="234"/>
        <v>28.466666666666669</v>
      </c>
      <c r="T3736" s="4">
        <f t="shared" si="235"/>
        <v>61</v>
      </c>
    </row>
    <row r="3737" spans="1:20" ht="30" x14ac:dyDescent="0.25">
      <c r="A3737" s="3">
        <v>3735</v>
      </c>
      <c r="B3737" s="1" t="s">
        <v>3732</v>
      </c>
      <c r="C3737" s="1" t="s">
        <v>7844</v>
      </c>
      <c r="D3737">
        <v>150</v>
      </c>
      <c r="E373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s="9">
        <f t="shared" si="232"/>
        <v>42152.693159722221</v>
      </c>
      <c r="L3737" s="9">
        <f t="shared" si="233"/>
        <v>42122.693159722221</v>
      </c>
      <c r="M3737" t="b">
        <v>0</v>
      </c>
      <c r="N3737">
        <v>2</v>
      </c>
      <c r="O3737" t="b">
        <v>0</v>
      </c>
      <c r="P3737" t="s">
        <v>8270</v>
      </c>
      <c r="Q3737" t="s">
        <v>8316</v>
      </c>
      <c r="R3737" t="s">
        <v>8317</v>
      </c>
      <c r="S3737" s="5">
        <f t="shared" si="234"/>
        <v>13.333333333333334</v>
      </c>
      <c r="T3737" s="4">
        <f t="shared" si="235"/>
        <v>10</v>
      </c>
    </row>
    <row r="3738" spans="1:20" ht="45" x14ac:dyDescent="0.25">
      <c r="A3738" s="3">
        <v>3736</v>
      </c>
      <c r="B3738" s="1" t="s">
        <v>3733</v>
      </c>
      <c r="C3738" s="1" t="s">
        <v>7845</v>
      </c>
      <c r="D3738">
        <v>1500</v>
      </c>
      <c r="E373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s="9">
        <f t="shared" si="232"/>
        <v>42086.75</v>
      </c>
      <c r="L3738" s="9">
        <f t="shared" si="233"/>
        <v>42048.711724537032</v>
      </c>
      <c r="M3738" t="b">
        <v>0</v>
      </c>
      <c r="N3738">
        <v>1</v>
      </c>
      <c r="O3738" t="b">
        <v>0</v>
      </c>
      <c r="P3738" t="s">
        <v>8270</v>
      </c>
      <c r="Q3738" t="s">
        <v>8316</v>
      </c>
      <c r="R3738" t="s">
        <v>8317</v>
      </c>
      <c r="S3738" s="5">
        <f t="shared" si="234"/>
        <v>0.66666666666666674</v>
      </c>
      <c r="T3738" s="4">
        <f t="shared" si="235"/>
        <v>10</v>
      </c>
    </row>
    <row r="3739" spans="1:20" ht="45" x14ac:dyDescent="0.25">
      <c r="A3739" s="3">
        <v>3737</v>
      </c>
      <c r="B3739" s="1" t="s">
        <v>3734</v>
      </c>
      <c r="C3739" s="1" t="s">
        <v>7846</v>
      </c>
      <c r="D3739">
        <v>700</v>
      </c>
      <c r="E3739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s="9">
        <f t="shared" si="232"/>
        <v>42320.290972222225</v>
      </c>
      <c r="L3739" s="9">
        <f t="shared" si="233"/>
        <v>42297.691006944442</v>
      </c>
      <c r="M3739" t="b">
        <v>0</v>
      </c>
      <c r="N3739">
        <v>4</v>
      </c>
      <c r="O3739" t="b">
        <v>0</v>
      </c>
      <c r="P3739" t="s">
        <v>8270</v>
      </c>
      <c r="Q3739" t="s">
        <v>8316</v>
      </c>
      <c r="R3739" t="s">
        <v>8317</v>
      </c>
      <c r="S3739" s="5">
        <f t="shared" si="234"/>
        <v>21.428571428571427</v>
      </c>
      <c r="T3739" s="4">
        <f t="shared" si="235"/>
        <v>37.5</v>
      </c>
    </row>
    <row r="3740" spans="1:20" ht="45" x14ac:dyDescent="0.25">
      <c r="A3740" s="3">
        <v>3738</v>
      </c>
      <c r="B3740" s="1" t="s">
        <v>3735</v>
      </c>
      <c r="C3740" s="1" t="s">
        <v>7847</v>
      </c>
      <c r="D3740">
        <v>1500</v>
      </c>
      <c r="E3740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s="9">
        <f t="shared" si="232"/>
        <v>41835.916666666664</v>
      </c>
      <c r="L3740" s="9">
        <f t="shared" si="233"/>
        <v>41813.938715277778</v>
      </c>
      <c r="M3740" t="b">
        <v>0</v>
      </c>
      <c r="N3740">
        <v>6</v>
      </c>
      <c r="O3740" t="b">
        <v>0</v>
      </c>
      <c r="P3740" t="s">
        <v>8270</v>
      </c>
      <c r="Q3740" t="s">
        <v>8316</v>
      </c>
      <c r="R3740" t="s">
        <v>8317</v>
      </c>
      <c r="S3740" s="5">
        <f t="shared" si="234"/>
        <v>18</v>
      </c>
      <c r="T3740" s="4">
        <f t="shared" si="235"/>
        <v>45</v>
      </c>
    </row>
    <row r="3741" spans="1:20" ht="60" x14ac:dyDescent="0.25">
      <c r="A3741" s="3">
        <v>3739</v>
      </c>
      <c r="B3741" s="1" t="s">
        <v>3736</v>
      </c>
      <c r="C3741" s="1" t="s">
        <v>7848</v>
      </c>
      <c r="D3741">
        <v>4000</v>
      </c>
      <c r="E3741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s="9">
        <f t="shared" si="232"/>
        <v>42568.449861111112</v>
      </c>
      <c r="L3741" s="9">
        <f t="shared" si="233"/>
        <v>42548.449861111112</v>
      </c>
      <c r="M3741" t="b">
        <v>0</v>
      </c>
      <c r="N3741">
        <v>8</v>
      </c>
      <c r="O3741" t="b">
        <v>0</v>
      </c>
      <c r="P3741" t="s">
        <v>8270</v>
      </c>
      <c r="Q3741" t="s">
        <v>8316</v>
      </c>
      <c r="R3741" t="s">
        <v>8317</v>
      </c>
      <c r="S3741" s="5">
        <f t="shared" si="234"/>
        <v>20.125</v>
      </c>
      <c r="T3741" s="4">
        <f t="shared" si="235"/>
        <v>100.625</v>
      </c>
    </row>
    <row r="3742" spans="1:20" ht="60" x14ac:dyDescent="0.25">
      <c r="A3742" s="3">
        <v>3740</v>
      </c>
      <c r="B3742" s="1" t="s">
        <v>3737</v>
      </c>
      <c r="C3742" s="1" t="s">
        <v>7849</v>
      </c>
      <c r="D3742">
        <v>2000</v>
      </c>
      <c r="E3742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s="9">
        <f t="shared" si="232"/>
        <v>41863.079143518517</v>
      </c>
      <c r="L3742" s="9">
        <f t="shared" si="233"/>
        <v>41833.089756944442</v>
      </c>
      <c r="M3742" t="b">
        <v>0</v>
      </c>
      <c r="N3742">
        <v>14</v>
      </c>
      <c r="O3742" t="b">
        <v>0</v>
      </c>
      <c r="P3742" t="s">
        <v>8270</v>
      </c>
      <c r="Q3742" t="s">
        <v>8316</v>
      </c>
      <c r="R3742" t="s">
        <v>8317</v>
      </c>
      <c r="S3742" s="5">
        <f t="shared" si="234"/>
        <v>17.899999999999999</v>
      </c>
      <c r="T3742" s="4">
        <f t="shared" si="235"/>
        <v>25.571428571428573</v>
      </c>
    </row>
    <row r="3743" spans="1:20" ht="45" x14ac:dyDescent="0.25">
      <c r="A3743" s="3">
        <v>3741</v>
      </c>
      <c r="B3743" s="1" t="s">
        <v>3738</v>
      </c>
      <c r="C3743" s="1" t="s">
        <v>7850</v>
      </c>
      <c r="D3743">
        <v>20000</v>
      </c>
      <c r="E3743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s="9">
        <f t="shared" si="232"/>
        <v>42355.920717592591</v>
      </c>
      <c r="L3743" s="9">
        <f t="shared" si="233"/>
        <v>42325.920717592591</v>
      </c>
      <c r="M3743" t="b">
        <v>0</v>
      </c>
      <c r="N3743">
        <v>0</v>
      </c>
      <c r="O3743" t="b">
        <v>0</v>
      </c>
      <c r="P3743" t="s">
        <v>8270</v>
      </c>
      <c r="Q3743" t="s">
        <v>8316</v>
      </c>
      <c r="R3743" t="s">
        <v>8317</v>
      </c>
      <c r="S3743" s="5">
        <f t="shared" si="234"/>
        <v>0</v>
      </c>
      <c r="T3743" s="4" t="e">
        <f t="shared" si="235"/>
        <v>#DIV/0!</v>
      </c>
    </row>
    <row r="3744" spans="1:20" ht="60" x14ac:dyDescent="0.25">
      <c r="A3744" s="3">
        <v>3742</v>
      </c>
      <c r="B3744" s="1" t="s">
        <v>3739</v>
      </c>
      <c r="C3744" s="1" t="s">
        <v>7851</v>
      </c>
      <c r="D3744">
        <v>5000</v>
      </c>
      <c r="E374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s="9">
        <f t="shared" si="232"/>
        <v>41888.214629629627</v>
      </c>
      <c r="L3744" s="9">
        <f t="shared" si="233"/>
        <v>41858.214629629627</v>
      </c>
      <c r="M3744" t="b">
        <v>0</v>
      </c>
      <c r="N3744">
        <v>4</v>
      </c>
      <c r="O3744" t="b">
        <v>0</v>
      </c>
      <c r="P3744" t="s">
        <v>8270</v>
      </c>
      <c r="Q3744" t="s">
        <v>8316</v>
      </c>
      <c r="R3744" t="s">
        <v>8317</v>
      </c>
      <c r="S3744" s="5">
        <f t="shared" si="234"/>
        <v>2</v>
      </c>
      <c r="T3744" s="4">
        <f t="shared" si="235"/>
        <v>25</v>
      </c>
    </row>
    <row r="3745" spans="1:20" ht="45" x14ac:dyDescent="0.25">
      <c r="A3745" s="3">
        <v>3743</v>
      </c>
      <c r="B3745" s="1" t="s">
        <v>3740</v>
      </c>
      <c r="C3745" s="1" t="s">
        <v>7852</v>
      </c>
      <c r="D3745">
        <v>2200</v>
      </c>
      <c r="E374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s="9">
        <f t="shared" si="232"/>
        <v>41823.710231481484</v>
      </c>
      <c r="L3745" s="9">
        <f t="shared" si="233"/>
        <v>41793.710231481484</v>
      </c>
      <c r="M3745" t="b">
        <v>0</v>
      </c>
      <c r="N3745">
        <v>0</v>
      </c>
      <c r="O3745" t="b">
        <v>0</v>
      </c>
      <c r="P3745" t="s">
        <v>8270</v>
      </c>
      <c r="Q3745" t="s">
        <v>8316</v>
      </c>
      <c r="R3745" t="s">
        <v>8317</v>
      </c>
      <c r="S3745" s="5">
        <f t="shared" si="234"/>
        <v>0</v>
      </c>
      <c r="T3745" s="4" t="e">
        <f t="shared" si="235"/>
        <v>#DIV/0!</v>
      </c>
    </row>
    <row r="3746" spans="1:20" ht="60" x14ac:dyDescent="0.25">
      <c r="A3746" s="3">
        <v>3744</v>
      </c>
      <c r="B3746" s="1" t="s">
        <v>3741</v>
      </c>
      <c r="C3746" s="1" t="s">
        <v>7853</v>
      </c>
      <c r="D3746">
        <v>1200</v>
      </c>
      <c r="E374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s="9">
        <f t="shared" si="232"/>
        <v>41825.165972222225</v>
      </c>
      <c r="L3746" s="9">
        <f t="shared" si="233"/>
        <v>41793.814259259263</v>
      </c>
      <c r="M3746" t="b">
        <v>0</v>
      </c>
      <c r="N3746">
        <v>0</v>
      </c>
      <c r="O3746" t="b">
        <v>0</v>
      </c>
      <c r="P3746" t="s">
        <v>8270</v>
      </c>
      <c r="Q3746" t="s">
        <v>8316</v>
      </c>
      <c r="R3746" t="s">
        <v>8317</v>
      </c>
      <c r="S3746" s="5">
        <f t="shared" si="234"/>
        <v>0</v>
      </c>
      <c r="T3746" s="4" t="e">
        <f t="shared" si="235"/>
        <v>#DIV/0!</v>
      </c>
    </row>
    <row r="3747" spans="1:20" ht="45" x14ac:dyDescent="0.25">
      <c r="A3747" s="3">
        <v>3745</v>
      </c>
      <c r="B3747" s="1" t="s">
        <v>3742</v>
      </c>
      <c r="C3747" s="1" t="s">
        <v>7854</v>
      </c>
      <c r="D3747">
        <v>100</v>
      </c>
      <c r="E374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s="9">
        <f t="shared" si="232"/>
        <v>41861.697939814818</v>
      </c>
      <c r="L3747" s="9">
        <f t="shared" si="233"/>
        <v>41831.697939814818</v>
      </c>
      <c r="M3747" t="b">
        <v>0</v>
      </c>
      <c r="N3747">
        <v>1</v>
      </c>
      <c r="O3747" t="b">
        <v>0</v>
      </c>
      <c r="P3747" t="s">
        <v>8270</v>
      </c>
      <c r="Q3747" t="s">
        <v>8316</v>
      </c>
      <c r="R3747" t="s">
        <v>8317</v>
      </c>
      <c r="S3747" s="5">
        <f t="shared" si="234"/>
        <v>10</v>
      </c>
      <c r="T3747" s="4">
        <f t="shared" si="235"/>
        <v>10</v>
      </c>
    </row>
    <row r="3748" spans="1:20" ht="30" x14ac:dyDescent="0.25">
      <c r="A3748" s="3">
        <v>3746</v>
      </c>
      <c r="B3748" s="1" t="s">
        <v>3743</v>
      </c>
      <c r="C3748" s="1" t="s">
        <v>7855</v>
      </c>
      <c r="D3748">
        <v>8500</v>
      </c>
      <c r="E374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s="9">
        <f t="shared" si="232"/>
        <v>42651.389340277776</v>
      </c>
      <c r="L3748" s="9">
        <f t="shared" si="233"/>
        <v>42621.389340277776</v>
      </c>
      <c r="M3748" t="b">
        <v>0</v>
      </c>
      <c r="N3748">
        <v>1</v>
      </c>
      <c r="O3748" t="b">
        <v>0</v>
      </c>
      <c r="P3748" t="s">
        <v>8270</v>
      </c>
      <c r="Q3748" t="s">
        <v>8316</v>
      </c>
      <c r="R3748" t="s">
        <v>8317</v>
      </c>
      <c r="S3748" s="5">
        <f t="shared" si="234"/>
        <v>2.3764705882352941</v>
      </c>
      <c r="T3748" s="4">
        <f t="shared" si="235"/>
        <v>202</v>
      </c>
    </row>
    <row r="3749" spans="1:20" ht="30" x14ac:dyDescent="0.25">
      <c r="A3749" s="3">
        <v>3747</v>
      </c>
      <c r="B3749" s="1" t="s">
        <v>3744</v>
      </c>
      <c r="C3749" s="1" t="s">
        <v>7856</v>
      </c>
      <c r="D3749">
        <v>2500</v>
      </c>
      <c r="E3749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s="9">
        <f t="shared" si="232"/>
        <v>42190.957638888889</v>
      </c>
      <c r="L3749" s="9">
        <f t="shared" si="233"/>
        <v>42164.299722222218</v>
      </c>
      <c r="M3749" t="b">
        <v>0</v>
      </c>
      <c r="N3749">
        <v>1</v>
      </c>
      <c r="O3749" t="b">
        <v>0</v>
      </c>
      <c r="P3749" t="s">
        <v>8270</v>
      </c>
      <c r="Q3749" t="s">
        <v>8316</v>
      </c>
      <c r="R3749" t="s">
        <v>8317</v>
      </c>
      <c r="S3749" s="5">
        <f t="shared" si="234"/>
        <v>1</v>
      </c>
      <c r="T3749" s="4">
        <f t="shared" si="235"/>
        <v>25</v>
      </c>
    </row>
    <row r="3750" spans="1:20" ht="60" x14ac:dyDescent="0.25">
      <c r="A3750" s="3">
        <v>3748</v>
      </c>
      <c r="B3750" s="1" t="s">
        <v>3745</v>
      </c>
      <c r="C3750" s="1" t="s">
        <v>7857</v>
      </c>
      <c r="D3750">
        <v>5000</v>
      </c>
      <c r="E3750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s="9">
        <f t="shared" si="232"/>
        <v>42416.249305555553</v>
      </c>
      <c r="L3750" s="9">
        <f t="shared" si="233"/>
        <v>42395.706435185188</v>
      </c>
      <c r="M3750" t="b">
        <v>0</v>
      </c>
      <c r="N3750">
        <v>52</v>
      </c>
      <c r="O3750" t="b">
        <v>1</v>
      </c>
      <c r="P3750" t="s">
        <v>8304</v>
      </c>
      <c r="Q3750" t="s">
        <v>8316</v>
      </c>
      <c r="R3750" t="s">
        <v>8358</v>
      </c>
      <c r="S3750" s="5">
        <f t="shared" si="234"/>
        <v>103.52</v>
      </c>
      <c r="T3750" s="4">
        <f t="shared" si="235"/>
        <v>99.538461538461533</v>
      </c>
    </row>
    <row r="3751" spans="1:20" ht="45" x14ac:dyDescent="0.25">
      <c r="A3751" s="3">
        <v>3749</v>
      </c>
      <c r="B3751" s="1" t="s">
        <v>3746</v>
      </c>
      <c r="C3751" s="1" t="s">
        <v>7858</v>
      </c>
      <c r="D3751">
        <v>500</v>
      </c>
      <c r="E3751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s="9">
        <f t="shared" si="232"/>
        <v>42489.165972222225</v>
      </c>
      <c r="L3751" s="9">
        <f t="shared" si="233"/>
        <v>42458.127175925925</v>
      </c>
      <c r="M3751" t="b">
        <v>0</v>
      </c>
      <c r="N3751">
        <v>7</v>
      </c>
      <c r="O3751" t="b">
        <v>1</v>
      </c>
      <c r="P3751" t="s">
        <v>8304</v>
      </c>
      <c r="Q3751" t="s">
        <v>8316</v>
      </c>
      <c r="R3751" t="s">
        <v>8358</v>
      </c>
      <c r="S3751" s="5">
        <f t="shared" si="234"/>
        <v>105</v>
      </c>
      <c r="T3751" s="4">
        <f t="shared" si="235"/>
        <v>75</v>
      </c>
    </row>
    <row r="3752" spans="1:20" ht="105" x14ac:dyDescent="0.25">
      <c r="A3752" s="3">
        <v>3750</v>
      </c>
      <c r="B3752" s="1" t="s">
        <v>3747</v>
      </c>
      <c r="C3752" s="1" t="s">
        <v>7859</v>
      </c>
      <c r="D3752">
        <v>6000</v>
      </c>
      <c r="E3752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s="9">
        <f t="shared" si="232"/>
        <v>42045.332638888889</v>
      </c>
      <c r="L3752" s="9">
        <f t="shared" si="233"/>
        <v>42016.981574074074</v>
      </c>
      <c r="M3752" t="b">
        <v>0</v>
      </c>
      <c r="N3752">
        <v>28</v>
      </c>
      <c r="O3752" t="b">
        <v>1</v>
      </c>
      <c r="P3752" t="s">
        <v>8304</v>
      </c>
      <c r="Q3752" t="s">
        <v>8316</v>
      </c>
      <c r="R3752" t="s">
        <v>8358</v>
      </c>
      <c r="S3752" s="5">
        <f t="shared" si="234"/>
        <v>100.44999999999999</v>
      </c>
      <c r="T3752" s="4">
        <f t="shared" si="235"/>
        <v>215.25</v>
      </c>
    </row>
    <row r="3753" spans="1:20" ht="45" x14ac:dyDescent="0.25">
      <c r="A3753" s="3">
        <v>3751</v>
      </c>
      <c r="B3753" s="1" t="s">
        <v>3748</v>
      </c>
      <c r="C3753" s="1" t="s">
        <v>7860</v>
      </c>
      <c r="D3753">
        <v>1000</v>
      </c>
      <c r="E3753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s="9">
        <f t="shared" si="232"/>
        <v>42462.993900462956</v>
      </c>
      <c r="L3753" s="9">
        <f t="shared" si="233"/>
        <v>42403.035567129627</v>
      </c>
      <c r="M3753" t="b">
        <v>0</v>
      </c>
      <c r="N3753">
        <v>11</v>
      </c>
      <c r="O3753" t="b">
        <v>1</v>
      </c>
      <c r="P3753" t="s">
        <v>8304</v>
      </c>
      <c r="Q3753" t="s">
        <v>8316</v>
      </c>
      <c r="R3753" t="s">
        <v>8358</v>
      </c>
      <c r="S3753" s="5">
        <f t="shared" si="234"/>
        <v>132.6</v>
      </c>
      <c r="T3753" s="4">
        <f t="shared" si="235"/>
        <v>120.54545454545455</v>
      </c>
    </row>
    <row r="3754" spans="1:20" ht="60" x14ac:dyDescent="0.25">
      <c r="A3754" s="3">
        <v>3752</v>
      </c>
      <c r="B3754" s="1" t="s">
        <v>3749</v>
      </c>
      <c r="C3754" s="1" t="s">
        <v>7861</v>
      </c>
      <c r="D3754">
        <v>500</v>
      </c>
      <c r="E375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s="9">
        <f t="shared" si="232"/>
        <v>42659.875</v>
      </c>
      <c r="L3754" s="9">
        <f t="shared" si="233"/>
        <v>42619.802488425921</v>
      </c>
      <c r="M3754" t="b">
        <v>0</v>
      </c>
      <c r="N3754">
        <v>15</v>
      </c>
      <c r="O3754" t="b">
        <v>1</v>
      </c>
      <c r="P3754" t="s">
        <v>8304</v>
      </c>
      <c r="Q3754" t="s">
        <v>8316</v>
      </c>
      <c r="R3754" t="s">
        <v>8358</v>
      </c>
      <c r="S3754" s="5">
        <f t="shared" si="234"/>
        <v>112.99999999999999</v>
      </c>
      <c r="T3754" s="4">
        <f t="shared" si="235"/>
        <v>37.666666666666664</v>
      </c>
    </row>
    <row r="3755" spans="1:20" ht="60" x14ac:dyDescent="0.25">
      <c r="A3755" s="3">
        <v>3753</v>
      </c>
      <c r="B3755" s="1" t="s">
        <v>3750</v>
      </c>
      <c r="C3755" s="1" t="s">
        <v>7862</v>
      </c>
      <c r="D3755">
        <v>5000</v>
      </c>
      <c r="E375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s="9">
        <f t="shared" si="232"/>
        <v>42158</v>
      </c>
      <c r="L3755" s="9">
        <f t="shared" si="233"/>
        <v>42128.824074074073</v>
      </c>
      <c r="M3755" t="b">
        <v>0</v>
      </c>
      <c r="N3755">
        <v>30</v>
      </c>
      <c r="O3755" t="b">
        <v>1</v>
      </c>
      <c r="P3755" t="s">
        <v>8304</v>
      </c>
      <c r="Q3755" t="s">
        <v>8316</v>
      </c>
      <c r="R3755" t="s">
        <v>8358</v>
      </c>
      <c r="S3755" s="5">
        <f t="shared" si="234"/>
        <v>103.34</v>
      </c>
      <c r="T3755" s="4">
        <f t="shared" si="235"/>
        <v>172.23333333333332</v>
      </c>
    </row>
    <row r="3756" spans="1:20" ht="45" x14ac:dyDescent="0.25">
      <c r="A3756" s="3">
        <v>3754</v>
      </c>
      <c r="B3756" s="1" t="s">
        <v>3751</v>
      </c>
      <c r="C3756" s="1" t="s">
        <v>7863</v>
      </c>
      <c r="D3756">
        <v>2500</v>
      </c>
      <c r="E375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s="9">
        <f t="shared" si="232"/>
        <v>41846.207638888889</v>
      </c>
      <c r="L3756" s="9">
        <f t="shared" si="233"/>
        <v>41808.881215277775</v>
      </c>
      <c r="M3756" t="b">
        <v>0</v>
      </c>
      <c r="N3756">
        <v>27</v>
      </c>
      <c r="O3756" t="b">
        <v>1</v>
      </c>
      <c r="P3756" t="s">
        <v>8304</v>
      </c>
      <c r="Q3756" t="s">
        <v>8316</v>
      </c>
      <c r="R3756" t="s">
        <v>8358</v>
      </c>
      <c r="S3756" s="5">
        <f t="shared" si="234"/>
        <v>120</v>
      </c>
      <c r="T3756" s="4">
        <f t="shared" si="235"/>
        <v>111.11111111111111</v>
      </c>
    </row>
    <row r="3757" spans="1:20" ht="60" x14ac:dyDescent="0.25">
      <c r="A3757" s="3">
        <v>3755</v>
      </c>
      <c r="B3757" s="1" t="s">
        <v>3752</v>
      </c>
      <c r="C3757" s="1" t="s">
        <v>7864</v>
      </c>
      <c r="D3757">
        <v>550</v>
      </c>
      <c r="E375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s="9">
        <f t="shared" si="232"/>
        <v>42475.866979166662</v>
      </c>
      <c r="L3757" s="9">
        <f t="shared" si="233"/>
        <v>42445.866979166662</v>
      </c>
      <c r="M3757" t="b">
        <v>0</v>
      </c>
      <c r="N3757">
        <v>28</v>
      </c>
      <c r="O3757" t="b">
        <v>1</v>
      </c>
      <c r="P3757" t="s">
        <v>8304</v>
      </c>
      <c r="Q3757" t="s">
        <v>8316</v>
      </c>
      <c r="R3757" t="s">
        <v>8358</v>
      </c>
      <c r="S3757" s="5">
        <f t="shared" si="234"/>
        <v>129.63636363636363</v>
      </c>
      <c r="T3757" s="4">
        <f t="shared" si="235"/>
        <v>25.464285714285715</v>
      </c>
    </row>
    <row r="3758" spans="1:20" ht="60" x14ac:dyDescent="0.25">
      <c r="A3758" s="3">
        <v>3756</v>
      </c>
      <c r="B3758" s="1" t="s">
        <v>3753</v>
      </c>
      <c r="C3758" s="1" t="s">
        <v>7865</v>
      </c>
      <c r="D3758">
        <v>4500</v>
      </c>
      <c r="E375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s="9">
        <f t="shared" si="232"/>
        <v>41801.814791666664</v>
      </c>
      <c r="L3758" s="9">
        <f t="shared" si="233"/>
        <v>41771.814791666664</v>
      </c>
      <c r="M3758" t="b">
        <v>0</v>
      </c>
      <c r="N3758">
        <v>17</v>
      </c>
      <c r="O3758" t="b">
        <v>1</v>
      </c>
      <c r="P3758" t="s">
        <v>8304</v>
      </c>
      <c r="Q3758" t="s">
        <v>8316</v>
      </c>
      <c r="R3758" t="s">
        <v>8358</v>
      </c>
      <c r="S3758" s="5">
        <f t="shared" si="234"/>
        <v>101.11111111111111</v>
      </c>
      <c r="T3758" s="4">
        <f t="shared" si="235"/>
        <v>267.64705882352939</v>
      </c>
    </row>
    <row r="3759" spans="1:20" ht="45" x14ac:dyDescent="0.25">
      <c r="A3759" s="3">
        <v>3757</v>
      </c>
      <c r="B3759" s="1" t="s">
        <v>3754</v>
      </c>
      <c r="C3759" s="1" t="s">
        <v>7866</v>
      </c>
      <c r="D3759">
        <v>3500</v>
      </c>
      <c r="E3759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s="9">
        <f t="shared" si="232"/>
        <v>41974.850868055553</v>
      </c>
      <c r="L3759" s="9">
        <f t="shared" si="233"/>
        <v>41954.850868055553</v>
      </c>
      <c r="M3759" t="b">
        <v>0</v>
      </c>
      <c r="N3759">
        <v>50</v>
      </c>
      <c r="O3759" t="b">
        <v>1</v>
      </c>
      <c r="P3759" t="s">
        <v>8304</v>
      </c>
      <c r="Q3759" t="s">
        <v>8316</v>
      </c>
      <c r="R3759" t="s">
        <v>8358</v>
      </c>
      <c r="S3759" s="5">
        <f t="shared" si="234"/>
        <v>108.51428571428572</v>
      </c>
      <c r="T3759" s="4">
        <f t="shared" si="235"/>
        <v>75.959999999999994</v>
      </c>
    </row>
    <row r="3760" spans="1:20" ht="30" x14ac:dyDescent="0.25">
      <c r="A3760" s="3">
        <v>3758</v>
      </c>
      <c r="B3760" s="1" t="s">
        <v>3755</v>
      </c>
      <c r="C3760" s="1" t="s">
        <v>7867</v>
      </c>
      <c r="D3760">
        <v>1500</v>
      </c>
      <c r="E3760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s="9">
        <f t="shared" si="232"/>
        <v>41778.208333333336</v>
      </c>
      <c r="L3760" s="9">
        <f t="shared" si="233"/>
        <v>41747.471504629626</v>
      </c>
      <c r="M3760" t="b">
        <v>0</v>
      </c>
      <c r="N3760">
        <v>26</v>
      </c>
      <c r="O3760" t="b">
        <v>1</v>
      </c>
      <c r="P3760" t="s">
        <v>8304</v>
      </c>
      <c r="Q3760" t="s">
        <v>8316</v>
      </c>
      <c r="R3760" t="s">
        <v>8358</v>
      </c>
      <c r="S3760" s="5">
        <f t="shared" si="234"/>
        <v>102.33333333333334</v>
      </c>
      <c r="T3760" s="4">
        <f t="shared" si="235"/>
        <v>59.03846153846154</v>
      </c>
    </row>
    <row r="3761" spans="1:20" ht="30" x14ac:dyDescent="0.25">
      <c r="A3761" s="3">
        <v>3759</v>
      </c>
      <c r="B3761" s="1" t="s">
        <v>3756</v>
      </c>
      <c r="C3761" s="1" t="s">
        <v>7868</v>
      </c>
      <c r="D3761">
        <v>4000</v>
      </c>
      <c r="E3761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s="9">
        <f t="shared" si="232"/>
        <v>42242.108252314814</v>
      </c>
      <c r="L3761" s="9">
        <f t="shared" si="233"/>
        <v>42182.108252314814</v>
      </c>
      <c r="M3761" t="b">
        <v>0</v>
      </c>
      <c r="N3761">
        <v>88</v>
      </c>
      <c r="O3761" t="b">
        <v>1</v>
      </c>
      <c r="P3761" t="s">
        <v>8304</v>
      </c>
      <c r="Q3761" t="s">
        <v>8316</v>
      </c>
      <c r="R3761" t="s">
        <v>8358</v>
      </c>
      <c r="S3761" s="5">
        <f t="shared" si="234"/>
        <v>110.24425000000002</v>
      </c>
      <c r="T3761" s="4">
        <f t="shared" si="235"/>
        <v>50.111022727272733</v>
      </c>
    </row>
    <row r="3762" spans="1:20" ht="60" x14ac:dyDescent="0.25">
      <c r="A3762" s="3">
        <v>3760</v>
      </c>
      <c r="B3762" s="1" t="s">
        <v>3757</v>
      </c>
      <c r="C3762" s="1" t="s">
        <v>7869</v>
      </c>
      <c r="D3762">
        <v>5000</v>
      </c>
      <c r="E3762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s="9">
        <f t="shared" si="232"/>
        <v>41764.525300925925</v>
      </c>
      <c r="L3762" s="9">
        <f t="shared" si="233"/>
        <v>41739.525300925925</v>
      </c>
      <c r="M3762" t="b">
        <v>0</v>
      </c>
      <c r="N3762">
        <v>91</v>
      </c>
      <c r="O3762" t="b">
        <v>1</v>
      </c>
      <c r="P3762" t="s">
        <v>8304</v>
      </c>
      <c r="Q3762" t="s">
        <v>8316</v>
      </c>
      <c r="R3762" t="s">
        <v>8358</v>
      </c>
      <c r="S3762" s="5">
        <f t="shared" si="234"/>
        <v>101.0154</v>
      </c>
      <c r="T3762" s="4">
        <f t="shared" si="235"/>
        <v>55.502967032967035</v>
      </c>
    </row>
    <row r="3763" spans="1:20" ht="60" x14ac:dyDescent="0.25">
      <c r="A3763" s="3">
        <v>3761</v>
      </c>
      <c r="B3763" s="1" t="s">
        <v>3758</v>
      </c>
      <c r="C3763" s="1" t="s">
        <v>7870</v>
      </c>
      <c r="D3763">
        <v>500</v>
      </c>
      <c r="E3763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s="9">
        <f t="shared" si="232"/>
        <v>42226.958333333328</v>
      </c>
      <c r="L3763" s="9">
        <f t="shared" si="233"/>
        <v>42173.466863425929</v>
      </c>
      <c r="M3763" t="b">
        <v>0</v>
      </c>
      <c r="N3763">
        <v>3</v>
      </c>
      <c r="O3763" t="b">
        <v>1</v>
      </c>
      <c r="P3763" t="s">
        <v>8304</v>
      </c>
      <c r="Q3763" t="s">
        <v>8316</v>
      </c>
      <c r="R3763" t="s">
        <v>8358</v>
      </c>
      <c r="S3763" s="5">
        <f t="shared" si="234"/>
        <v>100</v>
      </c>
      <c r="T3763" s="4">
        <f t="shared" si="235"/>
        <v>166.66666666666666</v>
      </c>
    </row>
    <row r="3764" spans="1:20" ht="45" x14ac:dyDescent="0.25">
      <c r="A3764" s="3">
        <v>3762</v>
      </c>
      <c r="B3764" s="1" t="s">
        <v>3759</v>
      </c>
      <c r="C3764" s="1" t="s">
        <v>7871</v>
      </c>
      <c r="D3764">
        <v>1250</v>
      </c>
      <c r="E376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s="9">
        <f t="shared" si="232"/>
        <v>42218.813530092593</v>
      </c>
      <c r="L3764" s="9">
        <f t="shared" si="233"/>
        <v>42193.813530092593</v>
      </c>
      <c r="M3764" t="b">
        <v>0</v>
      </c>
      <c r="N3764">
        <v>28</v>
      </c>
      <c r="O3764" t="b">
        <v>1</v>
      </c>
      <c r="P3764" t="s">
        <v>8304</v>
      </c>
      <c r="Q3764" t="s">
        <v>8316</v>
      </c>
      <c r="R3764" t="s">
        <v>8358</v>
      </c>
      <c r="S3764" s="5">
        <f t="shared" si="234"/>
        <v>106.24</v>
      </c>
      <c r="T3764" s="4">
        <f t="shared" si="235"/>
        <v>47.428571428571431</v>
      </c>
    </row>
    <row r="3765" spans="1:20" ht="30" x14ac:dyDescent="0.25">
      <c r="A3765" s="3">
        <v>3763</v>
      </c>
      <c r="B3765" s="1" t="s">
        <v>3760</v>
      </c>
      <c r="C3765" s="1" t="s">
        <v>7872</v>
      </c>
      <c r="D3765">
        <v>5000</v>
      </c>
      <c r="E376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s="9">
        <f t="shared" si="232"/>
        <v>42095.708634259259</v>
      </c>
      <c r="L3765" s="9">
        <f t="shared" si="233"/>
        <v>42065.750300925924</v>
      </c>
      <c r="M3765" t="b">
        <v>0</v>
      </c>
      <c r="N3765">
        <v>77</v>
      </c>
      <c r="O3765" t="b">
        <v>1</v>
      </c>
      <c r="P3765" t="s">
        <v>8304</v>
      </c>
      <c r="Q3765" t="s">
        <v>8316</v>
      </c>
      <c r="R3765" t="s">
        <v>8358</v>
      </c>
      <c r="S3765" s="5">
        <f t="shared" si="234"/>
        <v>100</v>
      </c>
      <c r="T3765" s="4">
        <f t="shared" si="235"/>
        <v>64.935064935064929</v>
      </c>
    </row>
    <row r="3766" spans="1:20" ht="45" x14ac:dyDescent="0.25">
      <c r="A3766" s="3">
        <v>3764</v>
      </c>
      <c r="B3766" s="1" t="s">
        <v>3761</v>
      </c>
      <c r="C3766" s="1" t="s">
        <v>7873</v>
      </c>
      <c r="D3766">
        <v>1500</v>
      </c>
      <c r="E376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s="9">
        <f t="shared" si="232"/>
        <v>42519.024999999994</v>
      </c>
      <c r="L3766" s="9">
        <f t="shared" si="233"/>
        <v>42499.842962962968</v>
      </c>
      <c r="M3766" t="b">
        <v>0</v>
      </c>
      <c r="N3766">
        <v>27</v>
      </c>
      <c r="O3766" t="b">
        <v>1</v>
      </c>
      <c r="P3766" t="s">
        <v>8304</v>
      </c>
      <c r="Q3766" t="s">
        <v>8316</v>
      </c>
      <c r="R3766" t="s">
        <v>8358</v>
      </c>
      <c r="S3766" s="5">
        <f t="shared" si="234"/>
        <v>100</v>
      </c>
      <c r="T3766" s="4">
        <f t="shared" si="235"/>
        <v>55.555555555555557</v>
      </c>
    </row>
    <row r="3767" spans="1:20" ht="60" x14ac:dyDescent="0.25">
      <c r="A3767" s="3">
        <v>3765</v>
      </c>
      <c r="B3767" s="1" t="s">
        <v>3762</v>
      </c>
      <c r="C3767" s="1" t="s">
        <v>7874</v>
      </c>
      <c r="D3767">
        <v>7000</v>
      </c>
      <c r="E376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s="9">
        <f t="shared" si="232"/>
        <v>41850.776412037041</v>
      </c>
      <c r="L3767" s="9">
        <f t="shared" si="233"/>
        <v>41820.776412037041</v>
      </c>
      <c r="M3767" t="b">
        <v>0</v>
      </c>
      <c r="N3767">
        <v>107</v>
      </c>
      <c r="O3767" t="b">
        <v>1</v>
      </c>
      <c r="P3767" t="s">
        <v>8304</v>
      </c>
      <c r="Q3767" t="s">
        <v>8316</v>
      </c>
      <c r="R3767" t="s">
        <v>8358</v>
      </c>
      <c r="S3767" s="5">
        <f t="shared" si="234"/>
        <v>113.45714285714286</v>
      </c>
      <c r="T3767" s="4">
        <f t="shared" si="235"/>
        <v>74.224299065420567</v>
      </c>
    </row>
    <row r="3768" spans="1:20" ht="45" x14ac:dyDescent="0.25">
      <c r="A3768" s="3">
        <v>3766</v>
      </c>
      <c r="B3768" s="1" t="s">
        <v>3763</v>
      </c>
      <c r="C3768" s="1" t="s">
        <v>7875</v>
      </c>
      <c r="D3768">
        <v>10000</v>
      </c>
      <c r="E376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s="9">
        <f t="shared" si="232"/>
        <v>41823.167187500003</v>
      </c>
      <c r="L3768" s="9">
        <f t="shared" si="233"/>
        <v>41788.167187500003</v>
      </c>
      <c r="M3768" t="b">
        <v>0</v>
      </c>
      <c r="N3768">
        <v>96</v>
      </c>
      <c r="O3768" t="b">
        <v>1</v>
      </c>
      <c r="P3768" t="s">
        <v>8304</v>
      </c>
      <c r="Q3768" t="s">
        <v>8316</v>
      </c>
      <c r="R3768" t="s">
        <v>8358</v>
      </c>
      <c r="S3768" s="5">
        <f t="shared" si="234"/>
        <v>102.65010000000001</v>
      </c>
      <c r="T3768" s="4">
        <f t="shared" si="235"/>
        <v>106.9271875</v>
      </c>
    </row>
    <row r="3769" spans="1:20" ht="60" x14ac:dyDescent="0.25">
      <c r="A3769" s="3">
        <v>3767</v>
      </c>
      <c r="B3769" s="1" t="s">
        <v>3764</v>
      </c>
      <c r="C3769" s="1" t="s">
        <v>7876</v>
      </c>
      <c r="D3769">
        <v>2000</v>
      </c>
      <c r="E3769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s="9">
        <f t="shared" si="232"/>
        <v>42064.207638888889</v>
      </c>
      <c r="L3769" s="9">
        <f t="shared" si="233"/>
        <v>42050.019641203704</v>
      </c>
      <c r="M3769" t="b">
        <v>0</v>
      </c>
      <c r="N3769">
        <v>56</v>
      </c>
      <c r="O3769" t="b">
        <v>1</v>
      </c>
      <c r="P3769" t="s">
        <v>8304</v>
      </c>
      <c r="Q3769" t="s">
        <v>8316</v>
      </c>
      <c r="R3769" t="s">
        <v>8358</v>
      </c>
      <c r="S3769" s="5">
        <f t="shared" si="234"/>
        <v>116.75</v>
      </c>
      <c r="T3769" s="4">
        <f t="shared" si="235"/>
        <v>41.696428571428569</v>
      </c>
    </row>
    <row r="3770" spans="1:20" ht="60" x14ac:dyDescent="0.25">
      <c r="A3770" s="3">
        <v>3768</v>
      </c>
      <c r="B3770" s="1" t="s">
        <v>3765</v>
      </c>
      <c r="C3770" s="1" t="s">
        <v>7877</v>
      </c>
      <c r="D3770">
        <v>4000</v>
      </c>
      <c r="E3770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s="9">
        <f t="shared" si="232"/>
        <v>41802.727893518517</v>
      </c>
      <c r="L3770" s="9">
        <f t="shared" si="233"/>
        <v>41772.727893518517</v>
      </c>
      <c r="M3770" t="b">
        <v>0</v>
      </c>
      <c r="N3770">
        <v>58</v>
      </c>
      <c r="O3770" t="b">
        <v>1</v>
      </c>
      <c r="P3770" t="s">
        <v>8304</v>
      </c>
      <c r="Q3770" t="s">
        <v>8316</v>
      </c>
      <c r="R3770" t="s">
        <v>8358</v>
      </c>
      <c r="S3770" s="5">
        <f t="shared" si="234"/>
        <v>107.65274999999998</v>
      </c>
      <c r="T3770" s="4">
        <f t="shared" si="235"/>
        <v>74.243275862068955</v>
      </c>
    </row>
    <row r="3771" spans="1:20" ht="45" x14ac:dyDescent="0.25">
      <c r="A3771" s="3">
        <v>3769</v>
      </c>
      <c r="B3771" s="1" t="s">
        <v>3766</v>
      </c>
      <c r="C3771" s="1" t="s">
        <v>7878</v>
      </c>
      <c r="D3771">
        <v>1100</v>
      </c>
      <c r="E3771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s="9">
        <f t="shared" si="232"/>
        <v>42475.598136574074</v>
      </c>
      <c r="L3771" s="9">
        <f t="shared" si="233"/>
        <v>42445.598136574074</v>
      </c>
      <c r="M3771" t="b">
        <v>0</v>
      </c>
      <c r="N3771">
        <v>15</v>
      </c>
      <c r="O3771" t="b">
        <v>1</v>
      </c>
      <c r="P3771" t="s">
        <v>8304</v>
      </c>
      <c r="Q3771" t="s">
        <v>8316</v>
      </c>
      <c r="R3771" t="s">
        <v>8358</v>
      </c>
      <c r="S3771" s="5">
        <f t="shared" si="234"/>
        <v>100</v>
      </c>
      <c r="T3771" s="4">
        <f t="shared" si="235"/>
        <v>73.333333333333329</v>
      </c>
    </row>
    <row r="3772" spans="1:20" ht="60" x14ac:dyDescent="0.25">
      <c r="A3772" s="3">
        <v>3770</v>
      </c>
      <c r="B3772" s="1" t="s">
        <v>3767</v>
      </c>
      <c r="C3772" s="1" t="s">
        <v>7879</v>
      </c>
      <c r="D3772">
        <v>2000</v>
      </c>
      <c r="E3772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s="9">
        <f t="shared" si="232"/>
        <v>42168.930671296301</v>
      </c>
      <c r="L3772" s="9">
        <f t="shared" si="233"/>
        <v>42138.930671296301</v>
      </c>
      <c r="M3772" t="b">
        <v>0</v>
      </c>
      <c r="N3772">
        <v>20</v>
      </c>
      <c r="O3772" t="b">
        <v>1</v>
      </c>
      <c r="P3772" t="s">
        <v>8304</v>
      </c>
      <c r="Q3772" t="s">
        <v>8316</v>
      </c>
      <c r="R3772" t="s">
        <v>8358</v>
      </c>
      <c r="S3772" s="5">
        <f t="shared" si="234"/>
        <v>100</v>
      </c>
      <c r="T3772" s="4">
        <f t="shared" si="235"/>
        <v>100</v>
      </c>
    </row>
    <row r="3773" spans="1:20" ht="30" x14ac:dyDescent="0.25">
      <c r="A3773" s="3">
        <v>3771</v>
      </c>
      <c r="B3773" s="1" t="s">
        <v>3768</v>
      </c>
      <c r="C3773" s="1" t="s">
        <v>7880</v>
      </c>
      <c r="D3773">
        <v>1000</v>
      </c>
      <c r="E3773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s="9">
        <f t="shared" si="232"/>
        <v>42508</v>
      </c>
      <c r="L3773" s="9">
        <f t="shared" si="233"/>
        <v>42493.857083333336</v>
      </c>
      <c r="M3773" t="b">
        <v>0</v>
      </c>
      <c r="N3773">
        <v>38</v>
      </c>
      <c r="O3773" t="b">
        <v>1</v>
      </c>
      <c r="P3773" t="s">
        <v>8304</v>
      </c>
      <c r="Q3773" t="s">
        <v>8316</v>
      </c>
      <c r="R3773" t="s">
        <v>8358</v>
      </c>
      <c r="S3773" s="5">
        <f t="shared" si="234"/>
        <v>146</v>
      </c>
      <c r="T3773" s="4">
        <f t="shared" si="235"/>
        <v>38.421052631578945</v>
      </c>
    </row>
    <row r="3774" spans="1:20" ht="45" x14ac:dyDescent="0.25">
      <c r="A3774" s="3">
        <v>3772</v>
      </c>
      <c r="B3774" s="1" t="s">
        <v>3769</v>
      </c>
      <c r="C3774" s="1" t="s">
        <v>7881</v>
      </c>
      <c r="D3774">
        <v>5000</v>
      </c>
      <c r="E377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s="9">
        <f t="shared" si="232"/>
        <v>42703.25</v>
      </c>
      <c r="L3774" s="9">
        <f t="shared" si="233"/>
        <v>42682.616967592592</v>
      </c>
      <c r="M3774" t="b">
        <v>0</v>
      </c>
      <c r="N3774">
        <v>33</v>
      </c>
      <c r="O3774" t="b">
        <v>1</v>
      </c>
      <c r="P3774" t="s">
        <v>8304</v>
      </c>
      <c r="Q3774" t="s">
        <v>8316</v>
      </c>
      <c r="R3774" t="s">
        <v>8358</v>
      </c>
      <c r="S3774" s="5">
        <f t="shared" si="234"/>
        <v>110.2</v>
      </c>
      <c r="T3774" s="4">
        <f t="shared" si="235"/>
        <v>166.96969696969697</v>
      </c>
    </row>
    <row r="3775" spans="1:20" ht="30" x14ac:dyDescent="0.25">
      <c r="A3775" s="3">
        <v>3773</v>
      </c>
      <c r="B3775" s="1" t="s">
        <v>3770</v>
      </c>
      <c r="C3775" s="1" t="s">
        <v>7882</v>
      </c>
      <c r="D3775">
        <v>5000</v>
      </c>
      <c r="E377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s="9">
        <f t="shared" si="232"/>
        <v>42689.088888888888</v>
      </c>
      <c r="L3775" s="9">
        <f t="shared" si="233"/>
        <v>42656.005173611105</v>
      </c>
      <c r="M3775" t="b">
        <v>0</v>
      </c>
      <c r="N3775">
        <v>57</v>
      </c>
      <c r="O3775" t="b">
        <v>1</v>
      </c>
      <c r="P3775" t="s">
        <v>8304</v>
      </c>
      <c r="Q3775" t="s">
        <v>8316</v>
      </c>
      <c r="R3775" t="s">
        <v>8358</v>
      </c>
      <c r="S3775" s="5">
        <f t="shared" si="234"/>
        <v>108.2</v>
      </c>
      <c r="T3775" s="4">
        <f t="shared" si="235"/>
        <v>94.912280701754383</v>
      </c>
    </row>
    <row r="3776" spans="1:20" ht="60" x14ac:dyDescent="0.25">
      <c r="A3776" s="3">
        <v>3774</v>
      </c>
      <c r="B3776" s="1" t="s">
        <v>3771</v>
      </c>
      <c r="C3776" s="1" t="s">
        <v>7883</v>
      </c>
      <c r="D3776">
        <v>2500</v>
      </c>
      <c r="E377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s="9">
        <f t="shared" si="232"/>
        <v>42103.792303240742</v>
      </c>
      <c r="L3776" s="9">
        <f t="shared" si="233"/>
        <v>42087.792303240742</v>
      </c>
      <c r="M3776" t="b">
        <v>0</v>
      </c>
      <c r="N3776">
        <v>25</v>
      </c>
      <c r="O3776" t="b">
        <v>1</v>
      </c>
      <c r="P3776" t="s">
        <v>8304</v>
      </c>
      <c r="Q3776" t="s">
        <v>8316</v>
      </c>
      <c r="R3776" t="s">
        <v>8358</v>
      </c>
      <c r="S3776" s="5">
        <f t="shared" si="234"/>
        <v>100</v>
      </c>
      <c r="T3776" s="4">
        <f t="shared" si="235"/>
        <v>100</v>
      </c>
    </row>
    <row r="3777" spans="1:20" ht="45" x14ac:dyDescent="0.25">
      <c r="A3777" s="3">
        <v>3775</v>
      </c>
      <c r="B3777" s="1" t="s">
        <v>3772</v>
      </c>
      <c r="C3777" s="1" t="s">
        <v>7884</v>
      </c>
      <c r="D3777">
        <v>2000</v>
      </c>
      <c r="E377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s="9">
        <f t="shared" si="232"/>
        <v>42103.166666666672</v>
      </c>
      <c r="L3777" s="9">
        <f t="shared" si="233"/>
        <v>42075.942627314813</v>
      </c>
      <c r="M3777" t="b">
        <v>0</v>
      </c>
      <c r="N3777">
        <v>14</v>
      </c>
      <c r="O3777" t="b">
        <v>1</v>
      </c>
      <c r="P3777" t="s">
        <v>8304</v>
      </c>
      <c r="Q3777" t="s">
        <v>8316</v>
      </c>
      <c r="R3777" t="s">
        <v>8358</v>
      </c>
      <c r="S3777" s="5">
        <f t="shared" si="234"/>
        <v>100.25</v>
      </c>
      <c r="T3777" s="4">
        <f t="shared" si="235"/>
        <v>143.21428571428572</v>
      </c>
    </row>
    <row r="3778" spans="1:20" ht="60" x14ac:dyDescent="0.25">
      <c r="A3778" s="3">
        <v>3776</v>
      </c>
      <c r="B3778" s="1" t="s">
        <v>3773</v>
      </c>
      <c r="C3778" s="1" t="s">
        <v>7885</v>
      </c>
      <c r="D3778">
        <v>8000</v>
      </c>
      <c r="E377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s="9">
        <f t="shared" si="232"/>
        <v>41852.041666666664</v>
      </c>
      <c r="L3778" s="9">
        <f t="shared" si="233"/>
        <v>41814.367800925924</v>
      </c>
      <c r="M3778" t="b">
        <v>0</v>
      </c>
      <c r="N3778">
        <v>94</v>
      </c>
      <c r="O3778" t="b">
        <v>1</v>
      </c>
      <c r="P3778" t="s">
        <v>8304</v>
      </c>
      <c r="Q3778" t="s">
        <v>8316</v>
      </c>
      <c r="R3778" t="s">
        <v>8358</v>
      </c>
      <c r="S3778" s="5">
        <f t="shared" si="234"/>
        <v>106.71250000000001</v>
      </c>
      <c r="T3778" s="4">
        <f t="shared" si="235"/>
        <v>90.819148936170208</v>
      </c>
    </row>
    <row r="3779" spans="1:20" ht="45" x14ac:dyDescent="0.25">
      <c r="A3779" s="3">
        <v>3777</v>
      </c>
      <c r="B3779" s="1" t="s">
        <v>3774</v>
      </c>
      <c r="C3779" s="1" t="s">
        <v>7886</v>
      </c>
      <c r="D3779">
        <v>2000</v>
      </c>
      <c r="E3779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s="9">
        <f t="shared" ref="K3779:K3842" si="236">(((I3779/60)/60)/24)+DATE(1970,1,1)</f>
        <v>41909.166666666664</v>
      </c>
      <c r="L3779" s="9">
        <f t="shared" ref="L3779:L3842" si="237">(((J3779/60)/60)/24)+DATE(1970,1,1)</f>
        <v>41887.111354166671</v>
      </c>
      <c r="M3779" t="b">
        <v>0</v>
      </c>
      <c r="N3779">
        <v>59</v>
      </c>
      <c r="O3779" t="b">
        <v>1</v>
      </c>
      <c r="P3779" t="s">
        <v>8304</v>
      </c>
      <c r="Q3779" t="s">
        <v>8316</v>
      </c>
      <c r="R3779" t="s">
        <v>8358</v>
      </c>
      <c r="S3779" s="5">
        <f t="shared" ref="S3779:S3842" si="238">+(E3779/D3779)*100</f>
        <v>143.19999999999999</v>
      </c>
      <c r="T3779" s="4">
        <f t="shared" ref="T3779:T3842" si="239">+E3779/N3779</f>
        <v>48.542372881355931</v>
      </c>
    </row>
    <row r="3780" spans="1:20" ht="30" x14ac:dyDescent="0.25">
      <c r="A3780" s="3">
        <v>3778</v>
      </c>
      <c r="B3780" s="1" t="s">
        <v>3775</v>
      </c>
      <c r="C3780" s="1" t="s">
        <v>7887</v>
      </c>
      <c r="D3780">
        <v>2400</v>
      </c>
      <c r="E3780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s="9">
        <f t="shared" si="236"/>
        <v>42049.819212962961</v>
      </c>
      <c r="L3780" s="9">
        <f t="shared" si="237"/>
        <v>41989.819212962961</v>
      </c>
      <c r="M3780" t="b">
        <v>0</v>
      </c>
      <c r="N3780">
        <v>36</v>
      </c>
      <c r="O3780" t="b">
        <v>1</v>
      </c>
      <c r="P3780" t="s">
        <v>8304</v>
      </c>
      <c r="Q3780" t="s">
        <v>8316</v>
      </c>
      <c r="R3780" t="s">
        <v>8358</v>
      </c>
      <c r="S3780" s="5">
        <f t="shared" si="238"/>
        <v>105.04166666666667</v>
      </c>
      <c r="T3780" s="4">
        <f t="shared" si="239"/>
        <v>70.027777777777771</v>
      </c>
    </row>
    <row r="3781" spans="1:20" ht="30" x14ac:dyDescent="0.25">
      <c r="A3781" s="3">
        <v>3779</v>
      </c>
      <c r="B3781" s="1" t="s">
        <v>3776</v>
      </c>
      <c r="C3781" s="1" t="s">
        <v>7888</v>
      </c>
      <c r="D3781">
        <v>15000</v>
      </c>
      <c r="E3781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s="9">
        <f t="shared" si="236"/>
        <v>42455.693750000006</v>
      </c>
      <c r="L3781" s="9">
        <f t="shared" si="237"/>
        <v>42425.735416666663</v>
      </c>
      <c r="M3781" t="b">
        <v>0</v>
      </c>
      <c r="N3781">
        <v>115</v>
      </c>
      <c r="O3781" t="b">
        <v>1</v>
      </c>
      <c r="P3781" t="s">
        <v>8304</v>
      </c>
      <c r="Q3781" t="s">
        <v>8316</v>
      </c>
      <c r="R3781" t="s">
        <v>8358</v>
      </c>
      <c r="S3781" s="5">
        <f t="shared" si="238"/>
        <v>103.98</v>
      </c>
      <c r="T3781" s="4">
        <f t="shared" si="239"/>
        <v>135.62608695652173</v>
      </c>
    </row>
    <row r="3782" spans="1:20" ht="45" x14ac:dyDescent="0.25">
      <c r="A3782" s="3">
        <v>3780</v>
      </c>
      <c r="B3782" s="1" t="s">
        <v>3777</v>
      </c>
      <c r="C3782" s="1" t="s">
        <v>7889</v>
      </c>
      <c r="D3782">
        <v>2500</v>
      </c>
      <c r="E3782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s="9">
        <f t="shared" si="236"/>
        <v>42198.837499999994</v>
      </c>
      <c r="L3782" s="9">
        <f t="shared" si="237"/>
        <v>42166.219733796301</v>
      </c>
      <c r="M3782" t="b">
        <v>0</v>
      </c>
      <c r="N3782">
        <v>30</v>
      </c>
      <c r="O3782" t="b">
        <v>1</v>
      </c>
      <c r="P3782" t="s">
        <v>8304</v>
      </c>
      <c r="Q3782" t="s">
        <v>8316</v>
      </c>
      <c r="R3782" t="s">
        <v>8358</v>
      </c>
      <c r="S3782" s="5">
        <f t="shared" si="238"/>
        <v>120</v>
      </c>
      <c r="T3782" s="4">
        <f t="shared" si="239"/>
        <v>100</v>
      </c>
    </row>
    <row r="3783" spans="1:20" ht="60" x14ac:dyDescent="0.25">
      <c r="A3783" s="3">
        <v>3781</v>
      </c>
      <c r="B3783" s="1" t="s">
        <v>3778</v>
      </c>
      <c r="C3783" s="1" t="s">
        <v>7890</v>
      </c>
      <c r="D3783">
        <v>4500</v>
      </c>
      <c r="E3783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s="9">
        <f t="shared" si="236"/>
        <v>41890.882928240739</v>
      </c>
      <c r="L3783" s="9">
        <f t="shared" si="237"/>
        <v>41865.882928240739</v>
      </c>
      <c r="M3783" t="b">
        <v>0</v>
      </c>
      <c r="N3783">
        <v>52</v>
      </c>
      <c r="O3783" t="b">
        <v>1</v>
      </c>
      <c r="P3783" t="s">
        <v>8304</v>
      </c>
      <c r="Q3783" t="s">
        <v>8316</v>
      </c>
      <c r="R3783" t="s">
        <v>8358</v>
      </c>
      <c r="S3783" s="5">
        <f t="shared" si="238"/>
        <v>109.66666666666667</v>
      </c>
      <c r="T3783" s="4">
        <f t="shared" si="239"/>
        <v>94.90384615384616</v>
      </c>
    </row>
    <row r="3784" spans="1:20" ht="60" x14ac:dyDescent="0.25">
      <c r="A3784" s="3">
        <v>3782</v>
      </c>
      <c r="B3784" s="1" t="s">
        <v>3779</v>
      </c>
      <c r="C3784" s="1" t="s">
        <v>7891</v>
      </c>
      <c r="D3784">
        <v>2000</v>
      </c>
      <c r="E378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s="9">
        <f t="shared" si="236"/>
        <v>42575.958333333328</v>
      </c>
      <c r="L3784" s="9">
        <f t="shared" si="237"/>
        <v>42546.862233796302</v>
      </c>
      <c r="M3784" t="b">
        <v>0</v>
      </c>
      <c r="N3784">
        <v>27</v>
      </c>
      <c r="O3784" t="b">
        <v>1</v>
      </c>
      <c r="P3784" t="s">
        <v>8304</v>
      </c>
      <c r="Q3784" t="s">
        <v>8316</v>
      </c>
      <c r="R3784" t="s">
        <v>8358</v>
      </c>
      <c r="S3784" s="5">
        <f t="shared" si="238"/>
        <v>101.75</v>
      </c>
      <c r="T3784" s="4">
        <f t="shared" si="239"/>
        <v>75.370370370370367</v>
      </c>
    </row>
    <row r="3785" spans="1:20" ht="45" x14ac:dyDescent="0.25">
      <c r="A3785" s="3">
        <v>3783</v>
      </c>
      <c r="B3785" s="1" t="s">
        <v>3780</v>
      </c>
      <c r="C3785" s="1" t="s">
        <v>7892</v>
      </c>
      <c r="D3785">
        <v>1200</v>
      </c>
      <c r="E378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s="9">
        <f t="shared" si="236"/>
        <v>42444.666666666672</v>
      </c>
      <c r="L3785" s="9">
        <f t="shared" si="237"/>
        <v>42420.140277777777</v>
      </c>
      <c r="M3785" t="b">
        <v>0</v>
      </c>
      <c r="N3785">
        <v>24</v>
      </c>
      <c r="O3785" t="b">
        <v>1</v>
      </c>
      <c r="P3785" t="s">
        <v>8304</v>
      </c>
      <c r="Q3785" t="s">
        <v>8316</v>
      </c>
      <c r="R3785" t="s">
        <v>8358</v>
      </c>
      <c r="S3785" s="5">
        <f t="shared" si="238"/>
        <v>128.91666666666666</v>
      </c>
      <c r="T3785" s="4">
        <f t="shared" si="239"/>
        <v>64.458333333333329</v>
      </c>
    </row>
    <row r="3786" spans="1:20" ht="60" x14ac:dyDescent="0.25">
      <c r="A3786" s="3">
        <v>3784</v>
      </c>
      <c r="B3786" s="1" t="s">
        <v>3781</v>
      </c>
      <c r="C3786" s="1" t="s">
        <v>7893</v>
      </c>
      <c r="D3786">
        <v>1000</v>
      </c>
      <c r="E378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s="9">
        <f t="shared" si="236"/>
        <v>42561.980694444443</v>
      </c>
      <c r="L3786" s="9">
        <f t="shared" si="237"/>
        <v>42531.980694444443</v>
      </c>
      <c r="M3786" t="b">
        <v>0</v>
      </c>
      <c r="N3786">
        <v>10</v>
      </c>
      <c r="O3786" t="b">
        <v>1</v>
      </c>
      <c r="P3786" t="s">
        <v>8304</v>
      </c>
      <c r="Q3786" t="s">
        <v>8316</v>
      </c>
      <c r="R3786" t="s">
        <v>8358</v>
      </c>
      <c r="S3786" s="5">
        <f t="shared" si="238"/>
        <v>114.99999999999999</v>
      </c>
      <c r="T3786" s="4">
        <f t="shared" si="239"/>
        <v>115</v>
      </c>
    </row>
    <row r="3787" spans="1:20" ht="60" x14ac:dyDescent="0.25">
      <c r="A3787" s="3">
        <v>3785</v>
      </c>
      <c r="B3787" s="1" t="s">
        <v>3782</v>
      </c>
      <c r="C3787" s="1" t="s">
        <v>7894</v>
      </c>
      <c r="D3787">
        <v>2000</v>
      </c>
      <c r="E378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s="9">
        <f t="shared" si="236"/>
        <v>42584.418749999997</v>
      </c>
      <c r="L3787" s="9">
        <f t="shared" si="237"/>
        <v>42548.63853009259</v>
      </c>
      <c r="M3787" t="b">
        <v>0</v>
      </c>
      <c r="N3787">
        <v>30</v>
      </c>
      <c r="O3787" t="b">
        <v>1</v>
      </c>
      <c r="P3787" t="s">
        <v>8304</v>
      </c>
      <c r="Q3787" t="s">
        <v>8316</v>
      </c>
      <c r="R3787" t="s">
        <v>8358</v>
      </c>
      <c r="S3787" s="5">
        <f t="shared" si="238"/>
        <v>150.75</v>
      </c>
      <c r="T3787" s="4">
        <f t="shared" si="239"/>
        <v>100.5</v>
      </c>
    </row>
    <row r="3788" spans="1:20" ht="45" x14ac:dyDescent="0.25">
      <c r="A3788" s="3">
        <v>3786</v>
      </c>
      <c r="B3788" s="1" t="s">
        <v>3783</v>
      </c>
      <c r="C3788" s="1" t="s">
        <v>7895</v>
      </c>
      <c r="D3788">
        <v>6000</v>
      </c>
      <c r="E378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s="9">
        <f t="shared" si="236"/>
        <v>42517.037905092591</v>
      </c>
      <c r="L3788" s="9">
        <f t="shared" si="237"/>
        <v>42487.037905092591</v>
      </c>
      <c r="M3788" t="b">
        <v>0</v>
      </c>
      <c r="N3788">
        <v>71</v>
      </c>
      <c r="O3788" t="b">
        <v>1</v>
      </c>
      <c r="P3788" t="s">
        <v>8304</v>
      </c>
      <c r="Q3788" t="s">
        <v>8316</v>
      </c>
      <c r="R3788" t="s">
        <v>8358</v>
      </c>
      <c r="S3788" s="5">
        <f t="shared" si="238"/>
        <v>110.96666666666665</v>
      </c>
      <c r="T3788" s="4">
        <f t="shared" si="239"/>
        <v>93.774647887323937</v>
      </c>
    </row>
    <row r="3789" spans="1:20" ht="45" x14ac:dyDescent="0.25">
      <c r="A3789" s="3">
        <v>3787</v>
      </c>
      <c r="B3789" s="1" t="s">
        <v>3784</v>
      </c>
      <c r="C3789" s="1" t="s">
        <v>7896</v>
      </c>
      <c r="D3789">
        <v>350</v>
      </c>
      <c r="E3789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s="9">
        <f t="shared" si="236"/>
        <v>42196.165972222225</v>
      </c>
      <c r="L3789" s="9">
        <f t="shared" si="237"/>
        <v>42167.534791666665</v>
      </c>
      <c r="M3789" t="b">
        <v>0</v>
      </c>
      <c r="N3789">
        <v>10</v>
      </c>
      <c r="O3789" t="b">
        <v>1</v>
      </c>
      <c r="P3789" t="s">
        <v>8304</v>
      </c>
      <c r="Q3789" t="s">
        <v>8316</v>
      </c>
      <c r="R3789" t="s">
        <v>8358</v>
      </c>
      <c r="S3789" s="5">
        <f t="shared" si="238"/>
        <v>100.28571428571429</v>
      </c>
      <c r="T3789" s="4">
        <f t="shared" si="239"/>
        <v>35.1</v>
      </c>
    </row>
    <row r="3790" spans="1:20" ht="75" x14ac:dyDescent="0.25">
      <c r="A3790" s="3">
        <v>3788</v>
      </c>
      <c r="B3790" s="1" t="s">
        <v>3785</v>
      </c>
      <c r="C3790" s="1" t="s">
        <v>7897</v>
      </c>
      <c r="D3790">
        <v>75000</v>
      </c>
      <c r="E3790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s="9">
        <f t="shared" si="236"/>
        <v>42361.679166666669</v>
      </c>
      <c r="L3790" s="9">
        <f t="shared" si="237"/>
        <v>42333.695821759262</v>
      </c>
      <c r="M3790" t="b">
        <v>0</v>
      </c>
      <c r="N3790">
        <v>1</v>
      </c>
      <c r="O3790" t="b">
        <v>0</v>
      </c>
      <c r="P3790" t="s">
        <v>8304</v>
      </c>
      <c r="Q3790" t="s">
        <v>8316</v>
      </c>
      <c r="R3790" t="s">
        <v>8358</v>
      </c>
      <c r="S3790" s="5">
        <f t="shared" si="238"/>
        <v>0.66666666666666674</v>
      </c>
      <c r="T3790" s="4">
        <f t="shared" si="239"/>
        <v>500</v>
      </c>
    </row>
    <row r="3791" spans="1:20" ht="45" x14ac:dyDescent="0.25">
      <c r="A3791" s="3">
        <v>3789</v>
      </c>
      <c r="B3791" s="1" t="s">
        <v>3786</v>
      </c>
      <c r="C3791" s="1" t="s">
        <v>7898</v>
      </c>
      <c r="D3791">
        <v>3550</v>
      </c>
      <c r="E3791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s="9">
        <f t="shared" si="236"/>
        <v>42170.798819444448</v>
      </c>
      <c r="L3791" s="9">
        <f t="shared" si="237"/>
        <v>42138.798819444448</v>
      </c>
      <c r="M3791" t="b">
        <v>0</v>
      </c>
      <c r="N3791">
        <v>4</v>
      </c>
      <c r="O3791" t="b">
        <v>0</v>
      </c>
      <c r="P3791" t="s">
        <v>8304</v>
      </c>
      <c r="Q3791" t="s">
        <v>8316</v>
      </c>
      <c r="R3791" t="s">
        <v>8358</v>
      </c>
      <c r="S3791" s="5">
        <f t="shared" si="238"/>
        <v>3.267605633802817</v>
      </c>
      <c r="T3791" s="4">
        <f t="shared" si="239"/>
        <v>29</v>
      </c>
    </row>
    <row r="3792" spans="1:20" ht="60" x14ac:dyDescent="0.25">
      <c r="A3792" s="3">
        <v>3790</v>
      </c>
      <c r="B3792" s="1" t="s">
        <v>3787</v>
      </c>
      <c r="C3792" s="1" t="s">
        <v>7899</v>
      </c>
      <c r="D3792">
        <v>15000</v>
      </c>
      <c r="E3792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s="9">
        <f t="shared" si="236"/>
        <v>42696.708599537036</v>
      </c>
      <c r="L3792" s="9">
        <f t="shared" si="237"/>
        <v>42666.666932870372</v>
      </c>
      <c r="M3792" t="b">
        <v>0</v>
      </c>
      <c r="N3792">
        <v>0</v>
      </c>
      <c r="O3792" t="b">
        <v>0</v>
      </c>
      <c r="P3792" t="s">
        <v>8304</v>
      </c>
      <c r="Q3792" t="s">
        <v>8316</v>
      </c>
      <c r="R3792" t="s">
        <v>8358</v>
      </c>
      <c r="S3792" s="5">
        <f t="shared" si="238"/>
        <v>0</v>
      </c>
      <c r="T3792" s="4" t="e">
        <f t="shared" si="239"/>
        <v>#DIV/0!</v>
      </c>
    </row>
    <row r="3793" spans="1:20" ht="30" x14ac:dyDescent="0.25">
      <c r="A3793" s="3">
        <v>3791</v>
      </c>
      <c r="B3793" s="1" t="s">
        <v>3788</v>
      </c>
      <c r="C3793" s="1" t="s">
        <v>7900</v>
      </c>
      <c r="D3793">
        <v>1500</v>
      </c>
      <c r="E3793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s="9">
        <f t="shared" si="236"/>
        <v>41826.692037037035</v>
      </c>
      <c r="L3793" s="9">
        <f t="shared" si="237"/>
        <v>41766.692037037035</v>
      </c>
      <c r="M3793" t="b">
        <v>0</v>
      </c>
      <c r="N3793">
        <v>0</v>
      </c>
      <c r="O3793" t="b">
        <v>0</v>
      </c>
      <c r="P3793" t="s">
        <v>8304</v>
      </c>
      <c r="Q3793" t="s">
        <v>8316</v>
      </c>
      <c r="R3793" t="s">
        <v>8358</v>
      </c>
      <c r="S3793" s="5">
        <f t="shared" si="238"/>
        <v>0</v>
      </c>
      <c r="T3793" s="4" t="e">
        <f t="shared" si="239"/>
        <v>#DIV/0!</v>
      </c>
    </row>
    <row r="3794" spans="1:20" ht="30" x14ac:dyDescent="0.25">
      <c r="A3794" s="3">
        <v>3792</v>
      </c>
      <c r="B3794" s="1" t="s">
        <v>3789</v>
      </c>
      <c r="C3794" s="1" t="s">
        <v>7901</v>
      </c>
      <c r="D3794">
        <v>12500</v>
      </c>
      <c r="E379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s="9">
        <f t="shared" si="236"/>
        <v>42200.447013888886</v>
      </c>
      <c r="L3794" s="9">
        <f t="shared" si="237"/>
        <v>42170.447013888886</v>
      </c>
      <c r="M3794" t="b">
        <v>0</v>
      </c>
      <c r="N3794">
        <v>2</v>
      </c>
      <c r="O3794" t="b">
        <v>0</v>
      </c>
      <c r="P3794" t="s">
        <v>8304</v>
      </c>
      <c r="Q3794" t="s">
        <v>8316</v>
      </c>
      <c r="R3794" t="s">
        <v>8358</v>
      </c>
      <c r="S3794" s="5">
        <f t="shared" si="238"/>
        <v>0.27999999999999997</v>
      </c>
      <c r="T3794" s="4">
        <f t="shared" si="239"/>
        <v>17.5</v>
      </c>
    </row>
    <row r="3795" spans="1:20" ht="60" x14ac:dyDescent="0.25">
      <c r="A3795" s="3">
        <v>3793</v>
      </c>
      <c r="B3795" s="1" t="s">
        <v>3790</v>
      </c>
      <c r="C3795" s="1" t="s">
        <v>7902</v>
      </c>
      <c r="D3795">
        <v>7000</v>
      </c>
      <c r="E379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s="9">
        <f t="shared" si="236"/>
        <v>41989.938993055555</v>
      </c>
      <c r="L3795" s="9">
        <f t="shared" si="237"/>
        <v>41968.938993055555</v>
      </c>
      <c r="M3795" t="b">
        <v>0</v>
      </c>
      <c r="N3795">
        <v>24</v>
      </c>
      <c r="O3795" t="b">
        <v>0</v>
      </c>
      <c r="P3795" t="s">
        <v>8304</v>
      </c>
      <c r="Q3795" t="s">
        <v>8316</v>
      </c>
      <c r="R3795" t="s">
        <v>8358</v>
      </c>
      <c r="S3795" s="5">
        <f t="shared" si="238"/>
        <v>59.657142857142851</v>
      </c>
      <c r="T3795" s="4">
        <f t="shared" si="239"/>
        <v>174</v>
      </c>
    </row>
    <row r="3796" spans="1:20" ht="60" x14ac:dyDescent="0.25">
      <c r="A3796" s="3">
        <v>3794</v>
      </c>
      <c r="B3796" s="1" t="s">
        <v>3791</v>
      </c>
      <c r="C3796" s="1" t="s">
        <v>7903</v>
      </c>
      <c r="D3796">
        <v>5000</v>
      </c>
      <c r="E379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s="9">
        <f t="shared" si="236"/>
        <v>42162.58048611111</v>
      </c>
      <c r="L3796" s="9">
        <f t="shared" si="237"/>
        <v>42132.58048611111</v>
      </c>
      <c r="M3796" t="b">
        <v>0</v>
      </c>
      <c r="N3796">
        <v>1</v>
      </c>
      <c r="O3796" t="b">
        <v>0</v>
      </c>
      <c r="P3796" t="s">
        <v>8304</v>
      </c>
      <c r="Q3796" t="s">
        <v>8316</v>
      </c>
      <c r="R3796" t="s">
        <v>8358</v>
      </c>
      <c r="S3796" s="5">
        <f t="shared" si="238"/>
        <v>1</v>
      </c>
      <c r="T3796" s="4">
        <f t="shared" si="239"/>
        <v>50</v>
      </c>
    </row>
    <row r="3797" spans="1:20" ht="45" x14ac:dyDescent="0.25">
      <c r="A3797" s="3">
        <v>3795</v>
      </c>
      <c r="B3797" s="1" t="s">
        <v>3792</v>
      </c>
      <c r="C3797" s="1" t="s">
        <v>7904</v>
      </c>
      <c r="D3797">
        <v>600</v>
      </c>
      <c r="E379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s="9">
        <f t="shared" si="236"/>
        <v>42244.9375</v>
      </c>
      <c r="L3797" s="9">
        <f t="shared" si="237"/>
        <v>42201.436226851853</v>
      </c>
      <c r="M3797" t="b">
        <v>0</v>
      </c>
      <c r="N3797">
        <v>2</v>
      </c>
      <c r="O3797" t="b">
        <v>0</v>
      </c>
      <c r="P3797" t="s">
        <v>8304</v>
      </c>
      <c r="Q3797" t="s">
        <v>8316</v>
      </c>
      <c r="R3797" t="s">
        <v>8358</v>
      </c>
      <c r="S3797" s="5">
        <f t="shared" si="238"/>
        <v>1.6666666666666667</v>
      </c>
      <c r="T3797" s="4">
        <f t="shared" si="239"/>
        <v>5</v>
      </c>
    </row>
    <row r="3798" spans="1:20" ht="60" x14ac:dyDescent="0.25">
      <c r="A3798" s="3">
        <v>3796</v>
      </c>
      <c r="B3798" s="1" t="s">
        <v>3793</v>
      </c>
      <c r="C3798" s="1" t="s">
        <v>7905</v>
      </c>
      <c r="D3798">
        <v>22500</v>
      </c>
      <c r="E379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s="9">
        <f t="shared" si="236"/>
        <v>42749.029583333337</v>
      </c>
      <c r="L3798" s="9">
        <f t="shared" si="237"/>
        <v>42689.029583333337</v>
      </c>
      <c r="M3798" t="b">
        <v>0</v>
      </c>
      <c r="N3798">
        <v>1</v>
      </c>
      <c r="O3798" t="b">
        <v>0</v>
      </c>
      <c r="P3798" t="s">
        <v>8304</v>
      </c>
      <c r="Q3798" t="s">
        <v>8316</v>
      </c>
      <c r="R3798" t="s">
        <v>8358</v>
      </c>
      <c r="S3798" s="5">
        <f t="shared" si="238"/>
        <v>4.4444444444444444E-3</v>
      </c>
      <c r="T3798" s="4">
        <f t="shared" si="239"/>
        <v>1</v>
      </c>
    </row>
    <row r="3799" spans="1:20" ht="60" x14ac:dyDescent="0.25">
      <c r="A3799" s="3">
        <v>3797</v>
      </c>
      <c r="B3799" s="1" t="s">
        <v>3794</v>
      </c>
      <c r="C3799" s="1" t="s">
        <v>7906</v>
      </c>
      <c r="D3799">
        <v>6000</v>
      </c>
      <c r="E3799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s="9">
        <f t="shared" si="236"/>
        <v>42114.881539351853</v>
      </c>
      <c r="L3799" s="9">
        <f t="shared" si="237"/>
        <v>42084.881539351853</v>
      </c>
      <c r="M3799" t="b">
        <v>0</v>
      </c>
      <c r="N3799">
        <v>37</v>
      </c>
      <c r="O3799" t="b">
        <v>0</v>
      </c>
      <c r="P3799" t="s">
        <v>8304</v>
      </c>
      <c r="Q3799" t="s">
        <v>8316</v>
      </c>
      <c r="R3799" t="s">
        <v>8358</v>
      </c>
      <c r="S3799" s="5">
        <f t="shared" si="238"/>
        <v>89.666666666666657</v>
      </c>
      <c r="T3799" s="4">
        <f t="shared" si="239"/>
        <v>145.40540540540542</v>
      </c>
    </row>
    <row r="3800" spans="1:20" ht="60" x14ac:dyDescent="0.25">
      <c r="A3800" s="3">
        <v>3798</v>
      </c>
      <c r="B3800" s="1" t="s">
        <v>3795</v>
      </c>
      <c r="C3800" s="1" t="s">
        <v>7907</v>
      </c>
      <c r="D3800">
        <v>70000</v>
      </c>
      <c r="E3800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s="9">
        <f t="shared" si="236"/>
        <v>41861.722777777781</v>
      </c>
      <c r="L3800" s="9">
        <f t="shared" si="237"/>
        <v>41831.722777777781</v>
      </c>
      <c r="M3800" t="b">
        <v>0</v>
      </c>
      <c r="N3800">
        <v>5</v>
      </c>
      <c r="O3800" t="b">
        <v>0</v>
      </c>
      <c r="P3800" t="s">
        <v>8304</v>
      </c>
      <c r="Q3800" t="s">
        <v>8316</v>
      </c>
      <c r="R3800" t="s">
        <v>8358</v>
      </c>
      <c r="S3800" s="5">
        <f t="shared" si="238"/>
        <v>1.4642857142857144</v>
      </c>
      <c r="T3800" s="4">
        <f t="shared" si="239"/>
        <v>205</v>
      </c>
    </row>
    <row r="3801" spans="1:20" ht="45" x14ac:dyDescent="0.25">
      <c r="A3801" s="3">
        <v>3799</v>
      </c>
      <c r="B3801" s="1" t="s">
        <v>3796</v>
      </c>
      <c r="C3801" s="1" t="s">
        <v>7908</v>
      </c>
      <c r="D3801">
        <v>10000</v>
      </c>
      <c r="E3801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s="9">
        <f t="shared" si="236"/>
        <v>42440.93105324074</v>
      </c>
      <c r="L3801" s="9">
        <f t="shared" si="237"/>
        <v>42410.93105324074</v>
      </c>
      <c r="M3801" t="b">
        <v>0</v>
      </c>
      <c r="N3801">
        <v>4</v>
      </c>
      <c r="O3801" t="b">
        <v>0</v>
      </c>
      <c r="P3801" t="s">
        <v>8304</v>
      </c>
      <c r="Q3801" t="s">
        <v>8316</v>
      </c>
      <c r="R3801" t="s">
        <v>8358</v>
      </c>
      <c r="S3801" s="5">
        <f t="shared" si="238"/>
        <v>4.0199999999999996</v>
      </c>
      <c r="T3801" s="4">
        <f t="shared" si="239"/>
        <v>100.5</v>
      </c>
    </row>
    <row r="3802" spans="1:20" ht="60" x14ac:dyDescent="0.25">
      <c r="A3802" s="3">
        <v>3800</v>
      </c>
      <c r="B3802" s="1" t="s">
        <v>3797</v>
      </c>
      <c r="C3802" s="1" t="s">
        <v>7909</v>
      </c>
      <c r="D3802">
        <v>22000</v>
      </c>
      <c r="E3802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s="9">
        <f t="shared" si="236"/>
        <v>42015.207638888889</v>
      </c>
      <c r="L3802" s="9">
        <f t="shared" si="237"/>
        <v>41982.737071759257</v>
      </c>
      <c r="M3802" t="b">
        <v>0</v>
      </c>
      <c r="N3802">
        <v>16</v>
      </c>
      <c r="O3802" t="b">
        <v>0</v>
      </c>
      <c r="P3802" t="s">
        <v>8304</v>
      </c>
      <c r="Q3802" t="s">
        <v>8316</v>
      </c>
      <c r="R3802" t="s">
        <v>8358</v>
      </c>
      <c r="S3802" s="5">
        <f t="shared" si="238"/>
        <v>4.004545454545454</v>
      </c>
      <c r="T3802" s="4">
        <f t="shared" si="239"/>
        <v>55.0625</v>
      </c>
    </row>
    <row r="3803" spans="1:20" ht="45" x14ac:dyDescent="0.25">
      <c r="A3803" s="3">
        <v>3801</v>
      </c>
      <c r="B3803" s="1" t="s">
        <v>3798</v>
      </c>
      <c r="C3803" s="1" t="s">
        <v>7910</v>
      </c>
      <c r="D3803">
        <v>5000</v>
      </c>
      <c r="E3803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s="9">
        <f t="shared" si="236"/>
        <v>42006.676111111112</v>
      </c>
      <c r="L3803" s="9">
        <f t="shared" si="237"/>
        <v>41975.676111111112</v>
      </c>
      <c r="M3803" t="b">
        <v>0</v>
      </c>
      <c r="N3803">
        <v>9</v>
      </c>
      <c r="O3803" t="b">
        <v>0</v>
      </c>
      <c r="P3803" t="s">
        <v>8304</v>
      </c>
      <c r="Q3803" t="s">
        <v>8316</v>
      </c>
      <c r="R3803" t="s">
        <v>8358</v>
      </c>
      <c r="S3803" s="5">
        <f t="shared" si="238"/>
        <v>8.52</v>
      </c>
      <c r="T3803" s="4">
        <f t="shared" si="239"/>
        <v>47.333333333333336</v>
      </c>
    </row>
    <row r="3804" spans="1:20" ht="45" x14ac:dyDescent="0.25">
      <c r="A3804" s="3">
        <v>3802</v>
      </c>
      <c r="B3804" s="1" t="s">
        <v>3799</v>
      </c>
      <c r="C3804" s="1" t="s">
        <v>7911</v>
      </c>
      <c r="D3804">
        <v>3000</v>
      </c>
      <c r="E380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s="9">
        <f t="shared" si="236"/>
        <v>42299.126226851848</v>
      </c>
      <c r="L3804" s="9">
        <f t="shared" si="237"/>
        <v>42269.126226851848</v>
      </c>
      <c r="M3804" t="b">
        <v>0</v>
      </c>
      <c r="N3804">
        <v>0</v>
      </c>
      <c r="O3804" t="b">
        <v>0</v>
      </c>
      <c r="P3804" t="s">
        <v>8304</v>
      </c>
      <c r="Q3804" t="s">
        <v>8316</v>
      </c>
      <c r="R3804" t="s">
        <v>8358</v>
      </c>
      <c r="S3804" s="5">
        <f t="shared" si="238"/>
        <v>0</v>
      </c>
      <c r="T3804" s="4" t="e">
        <f t="shared" si="239"/>
        <v>#DIV/0!</v>
      </c>
    </row>
    <row r="3805" spans="1:20" ht="30" x14ac:dyDescent="0.25">
      <c r="A3805" s="3">
        <v>3803</v>
      </c>
      <c r="B3805" s="1" t="s">
        <v>3800</v>
      </c>
      <c r="C3805" s="1" t="s">
        <v>7912</v>
      </c>
      <c r="D3805">
        <v>12000</v>
      </c>
      <c r="E380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s="9">
        <f t="shared" si="236"/>
        <v>42433.971851851849</v>
      </c>
      <c r="L3805" s="9">
        <f t="shared" si="237"/>
        <v>42403.971851851849</v>
      </c>
      <c r="M3805" t="b">
        <v>0</v>
      </c>
      <c r="N3805">
        <v>40</v>
      </c>
      <c r="O3805" t="b">
        <v>0</v>
      </c>
      <c r="P3805" t="s">
        <v>8304</v>
      </c>
      <c r="Q3805" t="s">
        <v>8316</v>
      </c>
      <c r="R3805" t="s">
        <v>8358</v>
      </c>
      <c r="S3805" s="5">
        <f t="shared" si="238"/>
        <v>19.650000000000002</v>
      </c>
      <c r="T3805" s="4">
        <f t="shared" si="239"/>
        <v>58.95</v>
      </c>
    </row>
    <row r="3806" spans="1:20" ht="60" x14ac:dyDescent="0.25">
      <c r="A3806" s="3">
        <v>3804</v>
      </c>
      <c r="B3806" s="1" t="s">
        <v>3801</v>
      </c>
      <c r="C3806" s="1" t="s">
        <v>7913</v>
      </c>
      <c r="D3806">
        <v>8000</v>
      </c>
      <c r="E380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s="9">
        <f t="shared" si="236"/>
        <v>42582.291666666672</v>
      </c>
      <c r="L3806" s="9">
        <f t="shared" si="237"/>
        <v>42527.00953703704</v>
      </c>
      <c r="M3806" t="b">
        <v>0</v>
      </c>
      <c r="N3806">
        <v>0</v>
      </c>
      <c r="O3806" t="b">
        <v>0</v>
      </c>
      <c r="P3806" t="s">
        <v>8304</v>
      </c>
      <c r="Q3806" t="s">
        <v>8316</v>
      </c>
      <c r="R3806" t="s">
        <v>8358</v>
      </c>
      <c r="S3806" s="5">
        <f t="shared" si="238"/>
        <v>0</v>
      </c>
      <c r="T3806" s="4" t="e">
        <f t="shared" si="239"/>
        <v>#DIV/0!</v>
      </c>
    </row>
    <row r="3807" spans="1:20" ht="45" x14ac:dyDescent="0.25">
      <c r="A3807" s="3">
        <v>3805</v>
      </c>
      <c r="B3807" s="1" t="s">
        <v>3802</v>
      </c>
      <c r="C3807" s="1" t="s">
        <v>7914</v>
      </c>
      <c r="D3807">
        <v>150000</v>
      </c>
      <c r="E380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s="9">
        <f t="shared" si="236"/>
        <v>41909.887037037035</v>
      </c>
      <c r="L3807" s="9">
        <f t="shared" si="237"/>
        <v>41849.887037037035</v>
      </c>
      <c r="M3807" t="b">
        <v>0</v>
      </c>
      <c r="N3807">
        <v>2</v>
      </c>
      <c r="O3807" t="b">
        <v>0</v>
      </c>
      <c r="P3807" t="s">
        <v>8304</v>
      </c>
      <c r="Q3807" t="s">
        <v>8316</v>
      </c>
      <c r="R3807" t="s">
        <v>8358</v>
      </c>
      <c r="S3807" s="5">
        <f t="shared" si="238"/>
        <v>2E-3</v>
      </c>
      <c r="T3807" s="4">
        <f t="shared" si="239"/>
        <v>1.5</v>
      </c>
    </row>
    <row r="3808" spans="1:20" ht="60" x14ac:dyDescent="0.25">
      <c r="A3808" s="3">
        <v>3806</v>
      </c>
      <c r="B3808" s="1" t="s">
        <v>3803</v>
      </c>
      <c r="C3808" s="1" t="s">
        <v>7915</v>
      </c>
      <c r="D3808">
        <v>7500</v>
      </c>
      <c r="E380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s="9">
        <f t="shared" si="236"/>
        <v>41819.259039351848</v>
      </c>
      <c r="L3808" s="9">
        <f t="shared" si="237"/>
        <v>41799.259039351848</v>
      </c>
      <c r="M3808" t="b">
        <v>0</v>
      </c>
      <c r="N3808">
        <v>1</v>
      </c>
      <c r="O3808" t="b">
        <v>0</v>
      </c>
      <c r="P3808" t="s">
        <v>8304</v>
      </c>
      <c r="Q3808" t="s">
        <v>8316</v>
      </c>
      <c r="R3808" t="s">
        <v>8358</v>
      </c>
      <c r="S3808" s="5">
        <f t="shared" si="238"/>
        <v>6.6666666666666666E-2</v>
      </c>
      <c r="T3808" s="4">
        <f t="shared" si="239"/>
        <v>5</v>
      </c>
    </row>
    <row r="3809" spans="1:20" ht="60" x14ac:dyDescent="0.25">
      <c r="A3809" s="3">
        <v>3807</v>
      </c>
      <c r="B3809" s="1" t="s">
        <v>3804</v>
      </c>
      <c r="C3809" s="1" t="s">
        <v>7916</v>
      </c>
      <c r="D3809">
        <v>1500</v>
      </c>
      <c r="E3809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s="9">
        <f t="shared" si="236"/>
        <v>42097.909016203703</v>
      </c>
      <c r="L3809" s="9">
        <f t="shared" si="237"/>
        <v>42090.909016203703</v>
      </c>
      <c r="M3809" t="b">
        <v>0</v>
      </c>
      <c r="N3809">
        <v>9</v>
      </c>
      <c r="O3809" t="b">
        <v>0</v>
      </c>
      <c r="P3809" t="s">
        <v>8304</v>
      </c>
      <c r="Q3809" t="s">
        <v>8316</v>
      </c>
      <c r="R3809" t="s">
        <v>8358</v>
      </c>
      <c r="S3809" s="5">
        <f t="shared" si="238"/>
        <v>30.333333333333336</v>
      </c>
      <c r="T3809" s="4">
        <f t="shared" si="239"/>
        <v>50.555555555555557</v>
      </c>
    </row>
    <row r="3810" spans="1:20" ht="45" x14ac:dyDescent="0.25">
      <c r="A3810" s="3">
        <v>3808</v>
      </c>
      <c r="B3810" s="1" t="s">
        <v>3805</v>
      </c>
      <c r="C3810" s="1" t="s">
        <v>7917</v>
      </c>
      <c r="D3810">
        <v>1000</v>
      </c>
      <c r="E3810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s="9">
        <f t="shared" si="236"/>
        <v>42119.412256944444</v>
      </c>
      <c r="L3810" s="9">
        <f t="shared" si="237"/>
        <v>42059.453923611116</v>
      </c>
      <c r="M3810" t="b">
        <v>0</v>
      </c>
      <c r="N3810">
        <v>24</v>
      </c>
      <c r="O3810" t="b">
        <v>1</v>
      </c>
      <c r="P3810" t="s">
        <v>8270</v>
      </c>
      <c r="Q3810" t="s">
        <v>8316</v>
      </c>
      <c r="R3810" t="s">
        <v>8317</v>
      </c>
      <c r="S3810" s="5">
        <f t="shared" si="238"/>
        <v>100</v>
      </c>
      <c r="T3810" s="4">
        <f t="shared" si="239"/>
        <v>41.666666666666664</v>
      </c>
    </row>
    <row r="3811" spans="1:20" ht="60" x14ac:dyDescent="0.25">
      <c r="A3811" s="3">
        <v>3809</v>
      </c>
      <c r="B3811" s="1" t="s">
        <v>3806</v>
      </c>
      <c r="C3811" s="1" t="s">
        <v>7918</v>
      </c>
      <c r="D3811">
        <v>2000</v>
      </c>
      <c r="E3811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s="9">
        <f t="shared" si="236"/>
        <v>41850.958333333336</v>
      </c>
      <c r="L3811" s="9">
        <f t="shared" si="237"/>
        <v>41800.526701388888</v>
      </c>
      <c r="M3811" t="b">
        <v>0</v>
      </c>
      <c r="N3811">
        <v>38</v>
      </c>
      <c r="O3811" t="b">
        <v>1</v>
      </c>
      <c r="P3811" t="s">
        <v>8270</v>
      </c>
      <c r="Q3811" t="s">
        <v>8316</v>
      </c>
      <c r="R3811" t="s">
        <v>8317</v>
      </c>
      <c r="S3811" s="5">
        <f t="shared" si="238"/>
        <v>101.25</v>
      </c>
      <c r="T3811" s="4">
        <f t="shared" si="239"/>
        <v>53.289473684210527</v>
      </c>
    </row>
    <row r="3812" spans="1:20" ht="60" x14ac:dyDescent="0.25">
      <c r="A3812" s="3">
        <v>3810</v>
      </c>
      <c r="B3812" s="1" t="s">
        <v>3807</v>
      </c>
      <c r="C3812" s="1" t="s">
        <v>7919</v>
      </c>
      <c r="D3812">
        <v>1500</v>
      </c>
      <c r="E3812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s="9">
        <f t="shared" si="236"/>
        <v>42084.807384259257</v>
      </c>
      <c r="L3812" s="9">
        <f t="shared" si="237"/>
        <v>42054.849050925928</v>
      </c>
      <c r="M3812" t="b">
        <v>0</v>
      </c>
      <c r="N3812">
        <v>26</v>
      </c>
      <c r="O3812" t="b">
        <v>1</v>
      </c>
      <c r="P3812" t="s">
        <v>8270</v>
      </c>
      <c r="Q3812" t="s">
        <v>8316</v>
      </c>
      <c r="R3812" t="s">
        <v>8317</v>
      </c>
      <c r="S3812" s="5">
        <f t="shared" si="238"/>
        <v>121.73333333333333</v>
      </c>
      <c r="T3812" s="4">
        <f t="shared" si="239"/>
        <v>70.230769230769226</v>
      </c>
    </row>
    <row r="3813" spans="1:20" ht="60" x14ac:dyDescent="0.25">
      <c r="A3813" s="3">
        <v>3811</v>
      </c>
      <c r="B3813" s="1" t="s">
        <v>3808</v>
      </c>
      <c r="C3813" s="1" t="s">
        <v>7920</v>
      </c>
      <c r="D3813">
        <v>250</v>
      </c>
      <c r="E3813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s="9">
        <f t="shared" si="236"/>
        <v>42521.458333333328</v>
      </c>
      <c r="L3813" s="9">
        <f t="shared" si="237"/>
        <v>42487.62700231481</v>
      </c>
      <c r="M3813" t="b">
        <v>0</v>
      </c>
      <c r="N3813">
        <v>19</v>
      </c>
      <c r="O3813" t="b">
        <v>1</v>
      </c>
      <c r="P3813" t="s">
        <v>8270</v>
      </c>
      <c r="Q3813" t="s">
        <v>8316</v>
      </c>
      <c r="R3813" t="s">
        <v>8317</v>
      </c>
      <c r="S3813" s="5">
        <f t="shared" si="238"/>
        <v>330</v>
      </c>
      <c r="T3813" s="4">
        <f t="shared" si="239"/>
        <v>43.421052631578945</v>
      </c>
    </row>
    <row r="3814" spans="1:20" ht="60" x14ac:dyDescent="0.25">
      <c r="A3814" s="3">
        <v>3812</v>
      </c>
      <c r="B3814" s="1" t="s">
        <v>3809</v>
      </c>
      <c r="C3814" s="1" t="s">
        <v>7921</v>
      </c>
      <c r="D3814">
        <v>2000</v>
      </c>
      <c r="E381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s="9">
        <f t="shared" si="236"/>
        <v>42156.165972222225</v>
      </c>
      <c r="L3814" s="9">
        <f t="shared" si="237"/>
        <v>42109.751250000001</v>
      </c>
      <c r="M3814" t="b">
        <v>0</v>
      </c>
      <c r="N3814">
        <v>11</v>
      </c>
      <c r="O3814" t="b">
        <v>1</v>
      </c>
      <c r="P3814" t="s">
        <v>8270</v>
      </c>
      <c r="Q3814" t="s">
        <v>8316</v>
      </c>
      <c r="R3814" t="s">
        <v>8317</v>
      </c>
      <c r="S3814" s="5">
        <f t="shared" si="238"/>
        <v>109.55</v>
      </c>
      <c r="T3814" s="4">
        <f t="shared" si="239"/>
        <v>199.18181818181819</v>
      </c>
    </row>
    <row r="3815" spans="1:20" ht="60" x14ac:dyDescent="0.25">
      <c r="A3815" s="3">
        <v>3813</v>
      </c>
      <c r="B3815" s="1" t="s">
        <v>3810</v>
      </c>
      <c r="C3815" s="1" t="s">
        <v>7922</v>
      </c>
      <c r="D3815">
        <v>2100</v>
      </c>
      <c r="E381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s="9">
        <f t="shared" si="236"/>
        <v>42535.904861111107</v>
      </c>
      <c r="L3815" s="9">
        <f t="shared" si="237"/>
        <v>42497.275706018518</v>
      </c>
      <c r="M3815" t="b">
        <v>0</v>
      </c>
      <c r="N3815">
        <v>27</v>
      </c>
      <c r="O3815" t="b">
        <v>1</v>
      </c>
      <c r="P3815" t="s">
        <v>8270</v>
      </c>
      <c r="Q3815" t="s">
        <v>8316</v>
      </c>
      <c r="R3815" t="s">
        <v>8317</v>
      </c>
      <c r="S3815" s="5">
        <f t="shared" si="238"/>
        <v>100.95190476190474</v>
      </c>
      <c r="T3815" s="4">
        <f t="shared" si="239"/>
        <v>78.518148148148143</v>
      </c>
    </row>
    <row r="3816" spans="1:20" ht="60" x14ac:dyDescent="0.25">
      <c r="A3816" s="3">
        <v>3814</v>
      </c>
      <c r="B3816" s="1" t="s">
        <v>3811</v>
      </c>
      <c r="C3816" s="1" t="s">
        <v>7923</v>
      </c>
      <c r="D3816">
        <v>1500</v>
      </c>
      <c r="E381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s="9">
        <f t="shared" si="236"/>
        <v>42095.165972222225</v>
      </c>
      <c r="L3816" s="9">
        <f t="shared" si="237"/>
        <v>42058.904074074075</v>
      </c>
      <c r="M3816" t="b">
        <v>0</v>
      </c>
      <c r="N3816">
        <v>34</v>
      </c>
      <c r="O3816" t="b">
        <v>1</v>
      </c>
      <c r="P3816" t="s">
        <v>8270</v>
      </c>
      <c r="Q3816" t="s">
        <v>8316</v>
      </c>
      <c r="R3816" t="s">
        <v>8317</v>
      </c>
      <c r="S3816" s="5">
        <f t="shared" si="238"/>
        <v>140.13333333333333</v>
      </c>
      <c r="T3816" s="4">
        <f t="shared" si="239"/>
        <v>61.823529411764703</v>
      </c>
    </row>
    <row r="3817" spans="1:20" ht="30" x14ac:dyDescent="0.25">
      <c r="A3817" s="3">
        <v>3815</v>
      </c>
      <c r="B3817" s="1" t="s">
        <v>3812</v>
      </c>
      <c r="C3817" s="1" t="s">
        <v>7924</v>
      </c>
      <c r="D3817">
        <v>1000</v>
      </c>
      <c r="E381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s="9">
        <f t="shared" si="236"/>
        <v>42236.958333333328</v>
      </c>
      <c r="L3817" s="9">
        <f t="shared" si="237"/>
        <v>42207.259918981479</v>
      </c>
      <c r="M3817" t="b">
        <v>0</v>
      </c>
      <c r="N3817">
        <v>20</v>
      </c>
      <c r="O3817" t="b">
        <v>1</v>
      </c>
      <c r="P3817" t="s">
        <v>8270</v>
      </c>
      <c r="Q3817" t="s">
        <v>8316</v>
      </c>
      <c r="R3817" t="s">
        <v>8317</v>
      </c>
      <c r="S3817" s="5">
        <f t="shared" si="238"/>
        <v>100.001</v>
      </c>
      <c r="T3817" s="4">
        <f t="shared" si="239"/>
        <v>50.000500000000002</v>
      </c>
    </row>
    <row r="3818" spans="1:20" ht="60" x14ac:dyDescent="0.25">
      <c r="A3818" s="3">
        <v>3816</v>
      </c>
      <c r="B3818" s="1" t="s">
        <v>3813</v>
      </c>
      <c r="C3818" s="1" t="s">
        <v>7925</v>
      </c>
      <c r="D3818">
        <v>1500</v>
      </c>
      <c r="E381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s="9">
        <f t="shared" si="236"/>
        <v>41837.690081018518</v>
      </c>
      <c r="L3818" s="9">
        <f t="shared" si="237"/>
        <v>41807.690081018518</v>
      </c>
      <c r="M3818" t="b">
        <v>0</v>
      </c>
      <c r="N3818">
        <v>37</v>
      </c>
      <c r="O3818" t="b">
        <v>1</v>
      </c>
      <c r="P3818" t="s">
        <v>8270</v>
      </c>
      <c r="Q3818" t="s">
        <v>8316</v>
      </c>
      <c r="R3818" t="s">
        <v>8317</v>
      </c>
      <c r="S3818" s="5">
        <f t="shared" si="238"/>
        <v>119.238</v>
      </c>
      <c r="T3818" s="4">
        <f t="shared" si="239"/>
        <v>48.339729729729726</v>
      </c>
    </row>
    <row r="3819" spans="1:20" ht="60" x14ac:dyDescent="0.25">
      <c r="A3819" s="3">
        <v>3817</v>
      </c>
      <c r="B3819" s="1" t="s">
        <v>3814</v>
      </c>
      <c r="C3819" s="1" t="s">
        <v>7926</v>
      </c>
      <c r="D3819">
        <v>2000</v>
      </c>
      <c r="E3819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s="9">
        <f t="shared" si="236"/>
        <v>42301.165972222225</v>
      </c>
      <c r="L3819" s="9">
        <f t="shared" si="237"/>
        <v>42284.69694444444</v>
      </c>
      <c r="M3819" t="b">
        <v>0</v>
      </c>
      <c r="N3819">
        <v>20</v>
      </c>
      <c r="O3819" t="b">
        <v>1</v>
      </c>
      <c r="P3819" t="s">
        <v>8270</v>
      </c>
      <c r="Q3819" t="s">
        <v>8316</v>
      </c>
      <c r="R3819" t="s">
        <v>8317</v>
      </c>
      <c r="S3819" s="5">
        <f t="shared" si="238"/>
        <v>107.25</v>
      </c>
      <c r="T3819" s="4">
        <f t="shared" si="239"/>
        <v>107.25</v>
      </c>
    </row>
    <row r="3820" spans="1:20" ht="45" x14ac:dyDescent="0.25">
      <c r="A3820" s="3">
        <v>3818</v>
      </c>
      <c r="B3820" s="1" t="s">
        <v>3815</v>
      </c>
      <c r="C3820" s="1" t="s">
        <v>7927</v>
      </c>
      <c r="D3820">
        <v>250</v>
      </c>
      <c r="E3820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s="9">
        <f t="shared" si="236"/>
        <v>42075.800717592589</v>
      </c>
      <c r="L3820" s="9">
        <f t="shared" si="237"/>
        <v>42045.84238425926</v>
      </c>
      <c r="M3820" t="b">
        <v>0</v>
      </c>
      <c r="N3820">
        <v>10</v>
      </c>
      <c r="O3820" t="b">
        <v>1</v>
      </c>
      <c r="P3820" t="s">
        <v>8270</v>
      </c>
      <c r="Q3820" t="s">
        <v>8316</v>
      </c>
      <c r="R3820" t="s">
        <v>8317</v>
      </c>
      <c r="S3820" s="5">
        <f t="shared" si="238"/>
        <v>227.99999999999997</v>
      </c>
      <c r="T3820" s="4">
        <f t="shared" si="239"/>
        <v>57</v>
      </c>
    </row>
    <row r="3821" spans="1:20" ht="45" x14ac:dyDescent="0.25">
      <c r="A3821" s="3">
        <v>3819</v>
      </c>
      <c r="B3821" s="1" t="s">
        <v>3816</v>
      </c>
      <c r="C3821" s="1" t="s">
        <v>7816</v>
      </c>
      <c r="D3821">
        <v>1000</v>
      </c>
      <c r="E3821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s="9">
        <f t="shared" si="236"/>
        <v>42202.876388888893</v>
      </c>
      <c r="L3821" s="9">
        <f t="shared" si="237"/>
        <v>42184.209537037037</v>
      </c>
      <c r="M3821" t="b">
        <v>0</v>
      </c>
      <c r="N3821">
        <v>26</v>
      </c>
      <c r="O3821" t="b">
        <v>1</v>
      </c>
      <c r="P3821" t="s">
        <v>8270</v>
      </c>
      <c r="Q3821" t="s">
        <v>8316</v>
      </c>
      <c r="R3821" t="s">
        <v>8317</v>
      </c>
      <c r="S3821" s="5">
        <f t="shared" si="238"/>
        <v>106.4</v>
      </c>
      <c r="T3821" s="4">
        <f t="shared" si="239"/>
        <v>40.92307692307692</v>
      </c>
    </row>
    <row r="3822" spans="1:20" ht="45" x14ac:dyDescent="0.25">
      <c r="A3822" s="3">
        <v>3820</v>
      </c>
      <c r="B3822" s="1" t="s">
        <v>3817</v>
      </c>
      <c r="C3822" s="1" t="s">
        <v>7928</v>
      </c>
      <c r="D3822">
        <v>300</v>
      </c>
      <c r="E3822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s="9">
        <f t="shared" si="236"/>
        <v>42190.651817129634</v>
      </c>
      <c r="L3822" s="9">
        <f t="shared" si="237"/>
        <v>42160.651817129634</v>
      </c>
      <c r="M3822" t="b">
        <v>0</v>
      </c>
      <c r="N3822">
        <v>20</v>
      </c>
      <c r="O3822" t="b">
        <v>1</v>
      </c>
      <c r="P3822" t="s">
        <v>8270</v>
      </c>
      <c r="Q3822" t="s">
        <v>8316</v>
      </c>
      <c r="R3822" t="s">
        <v>8317</v>
      </c>
      <c r="S3822" s="5">
        <f t="shared" si="238"/>
        <v>143.33333333333334</v>
      </c>
      <c r="T3822" s="4">
        <f t="shared" si="239"/>
        <v>21.5</v>
      </c>
    </row>
    <row r="3823" spans="1:20" ht="60" x14ac:dyDescent="0.25">
      <c r="A3823" s="3">
        <v>3821</v>
      </c>
      <c r="B3823" s="1" t="s">
        <v>3818</v>
      </c>
      <c r="C3823" s="1" t="s">
        <v>7929</v>
      </c>
      <c r="D3823">
        <v>3500</v>
      </c>
      <c r="E3823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s="9">
        <f t="shared" si="236"/>
        <v>42373.180636574078</v>
      </c>
      <c r="L3823" s="9">
        <f t="shared" si="237"/>
        <v>42341.180636574078</v>
      </c>
      <c r="M3823" t="b">
        <v>0</v>
      </c>
      <c r="N3823">
        <v>46</v>
      </c>
      <c r="O3823" t="b">
        <v>1</v>
      </c>
      <c r="P3823" t="s">
        <v>8270</v>
      </c>
      <c r="Q3823" t="s">
        <v>8316</v>
      </c>
      <c r="R3823" t="s">
        <v>8317</v>
      </c>
      <c r="S3823" s="5">
        <f t="shared" si="238"/>
        <v>104.54285714285714</v>
      </c>
      <c r="T3823" s="4">
        <f t="shared" si="239"/>
        <v>79.543478260869563</v>
      </c>
    </row>
    <row r="3824" spans="1:20" ht="60" x14ac:dyDescent="0.25">
      <c r="A3824" s="3">
        <v>3822</v>
      </c>
      <c r="B3824" s="1" t="s">
        <v>3819</v>
      </c>
      <c r="C3824" s="1" t="s">
        <v>7930</v>
      </c>
      <c r="D3824">
        <v>5000</v>
      </c>
      <c r="E382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s="9">
        <f t="shared" si="236"/>
        <v>42388.957638888889</v>
      </c>
      <c r="L3824" s="9">
        <f t="shared" si="237"/>
        <v>42329.838159722218</v>
      </c>
      <c r="M3824" t="b">
        <v>0</v>
      </c>
      <c r="N3824">
        <v>76</v>
      </c>
      <c r="O3824" t="b">
        <v>1</v>
      </c>
      <c r="P3824" t="s">
        <v>8270</v>
      </c>
      <c r="Q3824" t="s">
        <v>8316</v>
      </c>
      <c r="R3824" t="s">
        <v>8317</v>
      </c>
      <c r="S3824" s="5">
        <f t="shared" si="238"/>
        <v>110.02000000000001</v>
      </c>
      <c r="T3824" s="4">
        <f t="shared" si="239"/>
        <v>72.381578947368425</v>
      </c>
    </row>
    <row r="3825" spans="1:20" ht="60" x14ac:dyDescent="0.25">
      <c r="A3825" s="3">
        <v>3823</v>
      </c>
      <c r="B3825" s="1" t="s">
        <v>3820</v>
      </c>
      <c r="C3825" s="1" t="s">
        <v>7931</v>
      </c>
      <c r="D3825">
        <v>2500</v>
      </c>
      <c r="E382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s="9">
        <f t="shared" si="236"/>
        <v>42205.165972222225</v>
      </c>
      <c r="L3825" s="9">
        <f t="shared" si="237"/>
        <v>42170.910231481481</v>
      </c>
      <c r="M3825" t="b">
        <v>0</v>
      </c>
      <c r="N3825">
        <v>41</v>
      </c>
      <c r="O3825" t="b">
        <v>1</v>
      </c>
      <c r="P3825" t="s">
        <v>8270</v>
      </c>
      <c r="Q3825" t="s">
        <v>8316</v>
      </c>
      <c r="R3825" t="s">
        <v>8317</v>
      </c>
      <c r="S3825" s="5">
        <f t="shared" si="238"/>
        <v>106</v>
      </c>
      <c r="T3825" s="4">
        <f t="shared" si="239"/>
        <v>64.634146341463421</v>
      </c>
    </row>
    <row r="3826" spans="1:20" ht="60" x14ac:dyDescent="0.25">
      <c r="A3826" s="3">
        <v>3824</v>
      </c>
      <c r="B3826" s="1" t="s">
        <v>3821</v>
      </c>
      <c r="C3826" s="1" t="s">
        <v>7932</v>
      </c>
      <c r="D3826">
        <v>250</v>
      </c>
      <c r="E382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s="9">
        <f t="shared" si="236"/>
        <v>42583.570138888885</v>
      </c>
      <c r="L3826" s="9">
        <f t="shared" si="237"/>
        <v>42571.626192129625</v>
      </c>
      <c r="M3826" t="b">
        <v>0</v>
      </c>
      <c r="N3826">
        <v>7</v>
      </c>
      <c r="O3826" t="b">
        <v>1</v>
      </c>
      <c r="P3826" t="s">
        <v>8270</v>
      </c>
      <c r="Q3826" t="s">
        <v>8316</v>
      </c>
      <c r="R3826" t="s">
        <v>8317</v>
      </c>
      <c r="S3826" s="5">
        <f t="shared" si="238"/>
        <v>108</v>
      </c>
      <c r="T3826" s="4">
        <f t="shared" si="239"/>
        <v>38.571428571428569</v>
      </c>
    </row>
    <row r="3827" spans="1:20" ht="60" x14ac:dyDescent="0.25">
      <c r="A3827" s="3">
        <v>3825</v>
      </c>
      <c r="B3827" s="1" t="s">
        <v>3822</v>
      </c>
      <c r="C3827" s="1" t="s">
        <v>7933</v>
      </c>
      <c r="D3827">
        <v>5000</v>
      </c>
      <c r="E382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s="9">
        <f t="shared" si="236"/>
        <v>42172.069606481484</v>
      </c>
      <c r="L3827" s="9">
        <f t="shared" si="237"/>
        <v>42151.069606481484</v>
      </c>
      <c r="M3827" t="b">
        <v>0</v>
      </c>
      <c r="N3827">
        <v>49</v>
      </c>
      <c r="O3827" t="b">
        <v>1</v>
      </c>
      <c r="P3827" t="s">
        <v>8270</v>
      </c>
      <c r="Q3827" t="s">
        <v>8316</v>
      </c>
      <c r="R3827" t="s">
        <v>8317</v>
      </c>
      <c r="S3827" s="5">
        <f t="shared" si="238"/>
        <v>105.42</v>
      </c>
      <c r="T3827" s="4">
        <f t="shared" si="239"/>
        <v>107.57142857142857</v>
      </c>
    </row>
    <row r="3828" spans="1:20" ht="45" x14ac:dyDescent="0.25">
      <c r="A3828" s="3">
        <v>3826</v>
      </c>
      <c r="B3828" s="1" t="s">
        <v>3823</v>
      </c>
      <c r="C3828" s="1" t="s">
        <v>7934</v>
      </c>
      <c r="D3828">
        <v>600</v>
      </c>
      <c r="E382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s="9">
        <f t="shared" si="236"/>
        <v>42131.423541666663</v>
      </c>
      <c r="L3828" s="9">
        <f t="shared" si="237"/>
        <v>42101.423541666663</v>
      </c>
      <c r="M3828" t="b">
        <v>0</v>
      </c>
      <c r="N3828">
        <v>26</v>
      </c>
      <c r="O3828" t="b">
        <v>1</v>
      </c>
      <c r="P3828" t="s">
        <v>8270</v>
      </c>
      <c r="Q3828" t="s">
        <v>8316</v>
      </c>
      <c r="R3828" t="s">
        <v>8317</v>
      </c>
      <c r="S3828" s="5">
        <f t="shared" si="238"/>
        <v>119.16666666666667</v>
      </c>
      <c r="T3828" s="4">
        <f t="shared" si="239"/>
        <v>27.5</v>
      </c>
    </row>
    <row r="3829" spans="1:20" ht="60" x14ac:dyDescent="0.25">
      <c r="A3829" s="3">
        <v>3827</v>
      </c>
      <c r="B3829" s="1" t="s">
        <v>3824</v>
      </c>
      <c r="C3829" s="1" t="s">
        <v>7935</v>
      </c>
      <c r="D3829">
        <v>3000</v>
      </c>
      <c r="E3829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s="9">
        <f t="shared" si="236"/>
        <v>42090</v>
      </c>
      <c r="L3829" s="9">
        <f t="shared" si="237"/>
        <v>42034.928252314814</v>
      </c>
      <c r="M3829" t="b">
        <v>0</v>
      </c>
      <c r="N3829">
        <v>65</v>
      </c>
      <c r="O3829" t="b">
        <v>1</v>
      </c>
      <c r="P3829" t="s">
        <v>8270</v>
      </c>
      <c r="Q3829" t="s">
        <v>8316</v>
      </c>
      <c r="R3829" t="s">
        <v>8317</v>
      </c>
      <c r="S3829" s="5">
        <f t="shared" si="238"/>
        <v>152.66666666666666</v>
      </c>
      <c r="T3829" s="4">
        <f t="shared" si="239"/>
        <v>70.461538461538467</v>
      </c>
    </row>
    <row r="3830" spans="1:20" ht="60" x14ac:dyDescent="0.25">
      <c r="A3830" s="3">
        <v>3828</v>
      </c>
      <c r="B3830" s="1" t="s">
        <v>3825</v>
      </c>
      <c r="C3830" s="1" t="s">
        <v>7936</v>
      </c>
      <c r="D3830">
        <v>5000</v>
      </c>
      <c r="E3830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s="9">
        <f t="shared" si="236"/>
        <v>42004.569293981483</v>
      </c>
      <c r="L3830" s="9">
        <f t="shared" si="237"/>
        <v>41944.527627314819</v>
      </c>
      <c r="M3830" t="b">
        <v>0</v>
      </c>
      <c r="N3830">
        <v>28</v>
      </c>
      <c r="O3830" t="b">
        <v>1</v>
      </c>
      <c r="P3830" t="s">
        <v>8270</v>
      </c>
      <c r="Q3830" t="s">
        <v>8316</v>
      </c>
      <c r="R3830" t="s">
        <v>8317</v>
      </c>
      <c r="S3830" s="5">
        <f t="shared" si="238"/>
        <v>100</v>
      </c>
      <c r="T3830" s="4">
        <f t="shared" si="239"/>
        <v>178.57142857142858</v>
      </c>
    </row>
    <row r="3831" spans="1:20" ht="60" x14ac:dyDescent="0.25">
      <c r="A3831" s="3">
        <v>3829</v>
      </c>
      <c r="B3831" s="1" t="s">
        <v>3826</v>
      </c>
      <c r="C3831" s="1" t="s">
        <v>7937</v>
      </c>
      <c r="D3831">
        <v>500</v>
      </c>
      <c r="E3831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s="9">
        <f t="shared" si="236"/>
        <v>42613.865405092598</v>
      </c>
      <c r="L3831" s="9">
        <f t="shared" si="237"/>
        <v>42593.865405092598</v>
      </c>
      <c r="M3831" t="b">
        <v>0</v>
      </c>
      <c r="N3831">
        <v>8</v>
      </c>
      <c r="O3831" t="b">
        <v>1</v>
      </c>
      <c r="P3831" t="s">
        <v>8270</v>
      </c>
      <c r="Q3831" t="s">
        <v>8316</v>
      </c>
      <c r="R3831" t="s">
        <v>8317</v>
      </c>
      <c r="S3831" s="5">
        <f t="shared" si="238"/>
        <v>100.2</v>
      </c>
      <c r="T3831" s="4">
        <f t="shared" si="239"/>
        <v>62.625</v>
      </c>
    </row>
    <row r="3832" spans="1:20" ht="45" x14ac:dyDescent="0.25">
      <c r="A3832" s="3">
        <v>3830</v>
      </c>
      <c r="B3832" s="1" t="s">
        <v>3827</v>
      </c>
      <c r="C3832" s="1" t="s">
        <v>7938</v>
      </c>
      <c r="D3832">
        <v>100</v>
      </c>
      <c r="E3832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s="9">
        <f t="shared" si="236"/>
        <v>42517.740868055553</v>
      </c>
      <c r="L3832" s="9">
        <f t="shared" si="237"/>
        <v>42503.740868055553</v>
      </c>
      <c r="M3832" t="b">
        <v>0</v>
      </c>
      <c r="N3832">
        <v>3</v>
      </c>
      <c r="O3832" t="b">
        <v>1</v>
      </c>
      <c r="P3832" t="s">
        <v>8270</v>
      </c>
      <c r="Q3832" t="s">
        <v>8316</v>
      </c>
      <c r="R3832" t="s">
        <v>8317</v>
      </c>
      <c r="S3832" s="5">
        <f t="shared" si="238"/>
        <v>225</v>
      </c>
      <c r="T3832" s="4">
        <f t="shared" si="239"/>
        <v>75</v>
      </c>
    </row>
    <row r="3833" spans="1:20" ht="60" x14ac:dyDescent="0.25">
      <c r="A3833" s="3">
        <v>3831</v>
      </c>
      <c r="B3833" s="1" t="s">
        <v>3828</v>
      </c>
      <c r="C3833" s="1" t="s">
        <v>7939</v>
      </c>
      <c r="D3833">
        <v>500</v>
      </c>
      <c r="E3833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s="9">
        <f t="shared" si="236"/>
        <v>41948.890567129631</v>
      </c>
      <c r="L3833" s="9">
        <f t="shared" si="237"/>
        <v>41927.848900462966</v>
      </c>
      <c r="M3833" t="b">
        <v>0</v>
      </c>
      <c r="N3833">
        <v>9</v>
      </c>
      <c r="O3833" t="b">
        <v>1</v>
      </c>
      <c r="P3833" t="s">
        <v>8270</v>
      </c>
      <c r="Q3833" t="s">
        <v>8316</v>
      </c>
      <c r="R3833" t="s">
        <v>8317</v>
      </c>
      <c r="S3833" s="5">
        <f t="shared" si="238"/>
        <v>106.02199999999999</v>
      </c>
      <c r="T3833" s="4">
        <f t="shared" si="239"/>
        <v>58.901111111111113</v>
      </c>
    </row>
    <row r="3834" spans="1:20" ht="60" x14ac:dyDescent="0.25">
      <c r="A3834" s="3">
        <v>3832</v>
      </c>
      <c r="B3834" s="1" t="s">
        <v>3829</v>
      </c>
      <c r="C3834" s="1" t="s">
        <v>7940</v>
      </c>
      <c r="D3834">
        <v>1200</v>
      </c>
      <c r="E383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s="9">
        <f t="shared" si="236"/>
        <v>42420.114988425921</v>
      </c>
      <c r="L3834" s="9">
        <f t="shared" si="237"/>
        <v>42375.114988425921</v>
      </c>
      <c r="M3834" t="b">
        <v>0</v>
      </c>
      <c r="N3834">
        <v>9</v>
      </c>
      <c r="O3834" t="b">
        <v>1</v>
      </c>
      <c r="P3834" t="s">
        <v>8270</v>
      </c>
      <c r="Q3834" t="s">
        <v>8316</v>
      </c>
      <c r="R3834" t="s">
        <v>8317</v>
      </c>
      <c r="S3834" s="5">
        <f t="shared" si="238"/>
        <v>104.66666666666666</v>
      </c>
      <c r="T3834" s="4">
        <f t="shared" si="239"/>
        <v>139.55555555555554</v>
      </c>
    </row>
    <row r="3835" spans="1:20" ht="60" x14ac:dyDescent="0.25">
      <c r="A3835" s="3">
        <v>3833</v>
      </c>
      <c r="B3835" s="1" t="s">
        <v>3830</v>
      </c>
      <c r="C3835" s="1" t="s">
        <v>7941</v>
      </c>
      <c r="D3835">
        <v>1200</v>
      </c>
      <c r="E383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s="9">
        <f t="shared" si="236"/>
        <v>41974.797916666663</v>
      </c>
      <c r="L3835" s="9">
        <f t="shared" si="237"/>
        <v>41963.872361111105</v>
      </c>
      <c r="M3835" t="b">
        <v>0</v>
      </c>
      <c r="N3835">
        <v>20</v>
      </c>
      <c r="O3835" t="b">
        <v>1</v>
      </c>
      <c r="P3835" t="s">
        <v>8270</v>
      </c>
      <c r="Q3835" t="s">
        <v>8316</v>
      </c>
      <c r="R3835" t="s">
        <v>8317</v>
      </c>
      <c r="S3835" s="5">
        <f t="shared" si="238"/>
        <v>116.66666666666667</v>
      </c>
      <c r="T3835" s="4">
        <f t="shared" si="239"/>
        <v>70</v>
      </c>
    </row>
    <row r="3836" spans="1:20" ht="60" x14ac:dyDescent="0.25">
      <c r="A3836" s="3">
        <v>3834</v>
      </c>
      <c r="B3836" s="1" t="s">
        <v>3831</v>
      </c>
      <c r="C3836" s="1" t="s">
        <v>7942</v>
      </c>
      <c r="D3836">
        <v>3000</v>
      </c>
      <c r="E383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s="9">
        <f t="shared" si="236"/>
        <v>42173.445219907408</v>
      </c>
      <c r="L3836" s="9">
        <f t="shared" si="237"/>
        <v>42143.445219907408</v>
      </c>
      <c r="M3836" t="b">
        <v>0</v>
      </c>
      <c r="N3836">
        <v>57</v>
      </c>
      <c r="O3836" t="b">
        <v>1</v>
      </c>
      <c r="P3836" t="s">
        <v>8270</v>
      </c>
      <c r="Q3836" t="s">
        <v>8316</v>
      </c>
      <c r="R3836" t="s">
        <v>8317</v>
      </c>
      <c r="S3836" s="5">
        <f t="shared" si="238"/>
        <v>109.03333333333333</v>
      </c>
      <c r="T3836" s="4">
        <f t="shared" si="239"/>
        <v>57.385964912280699</v>
      </c>
    </row>
    <row r="3837" spans="1:20" ht="60" x14ac:dyDescent="0.25">
      <c r="A3837" s="3">
        <v>3835</v>
      </c>
      <c r="B3837" s="1" t="s">
        <v>3832</v>
      </c>
      <c r="C3837" s="1" t="s">
        <v>7943</v>
      </c>
      <c r="D3837">
        <v>200</v>
      </c>
      <c r="E383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s="9">
        <f t="shared" si="236"/>
        <v>42481.94222222222</v>
      </c>
      <c r="L3837" s="9">
        <f t="shared" si="237"/>
        <v>42460.94222222222</v>
      </c>
      <c r="M3837" t="b">
        <v>0</v>
      </c>
      <c r="N3837">
        <v>8</v>
      </c>
      <c r="O3837" t="b">
        <v>1</v>
      </c>
      <c r="P3837" t="s">
        <v>8270</v>
      </c>
      <c r="Q3837" t="s">
        <v>8316</v>
      </c>
      <c r="R3837" t="s">
        <v>8317</v>
      </c>
      <c r="S3837" s="5">
        <f t="shared" si="238"/>
        <v>160</v>
      </c>
      <c r="T3837" s="4">
        <f t="shared" si="239"/>
        <v>40</v>
      </c>
    </row>
    <row r="3838" spans="1:20" ht="45" x14ac:dyDescent="0.25">
      <c r="A3838" s="3">
        <v>3836</v>
      </c>
      <c r="B3838" s="1" t="s">
        <v>3833</v>
      </c>
      <c r="C3838" s="1" t="s">
        <v>7944</v>
      </c>
      <c r="D3838">
        <v>800</v>
      </c>
      <c r="E383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s="9">
        <f t="shared" si="236"/>
        <v>42585.172916666663</v>
      </c>
      <c r="L3838" s="9">
        <f t="shared" si="237"/>
        <v>42553.926527777774</v>
      </c>
      <c r="M3838" t="b">
        <v>0</v>
      </c>
      <c r="N3838">
        <v>14</v>
      </c>
      <c r="O3838" t="b">
        <v>1</v>
      </c>
      <c r="P3838" t="s">
        <v>8270</v>
      </c>
      <c r="Q3838" t="s">
        <v>8316</v>
      </c>
      <c r="R3838" t="s">
        <v>8317</v>
      </c>
      <c r="S3838" s="5">
        <f t="shared" si="238"/>
        <v>112.5</v>
      </c>
      <c r="T3838" s="4">
        <f t="shared" si="239"/>
        <v>64.285714285714292</v>
      </c>
    </row>
    <row r="3839" spans="1:20" ht="30" x14ac:dyDescent="0.25">
      <c r="A3839" s="3">
        <v>3837</v>
      </c>
      <c r="B3839" s="1" t="s">
        <v>3834</v>
      </c>
      <c r="C3839" s="1" t="s">
        <v>7945</v>
      </c>
      <c r="D3839">
        <v>2000</v>
      </c>
      <c r="E3839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s="9">
        <f t="shared" si="236"/>
        <v>42188.765717592592</v>
      </c>
      <c r="L3839" s="9">
        <f t="shared" si="237"/>
        <v>42152.765717592592</v>
      </c>
      <c r="M3839" t="b">
        <v>0</v>
      </c>
      <c r="N3839">
        <v>17</v>
      </c>
      <c r="O3839" t="b">
        <v>1</v>
      </c>
      <c r="P3839" t="s">
        <v>8270</v>
      </c>
      <c r="Q3839" t="s">
        <v>8316</v>
      </c>
      <c r="R3839" t="s">
        <v>8317</v>
      </c>
      <c r="S3839" s="5">
        <f t="shared" si="238"/>
        <v>102.1</v>
      </c>
      <c r="T3839" s="4">
        <f t="shared" si="239"/>
        <v>120.11764705882354</v>
      </c>
    </row>
    <row r="3840" spans="1:20" ht="60" x14ac:dyDescent="0.25">
      <c r="A3840" s="3">
        <v>3838</v>
      </c>
      <c r="B3840" s="1" t="s">
        <v>3835</v>
      </c>
      <c r="C3840" s="1" t="s">
        <v>7946</v>
      </c>
      <c r="D3840">
        <v>100000</v>
      </c>
      <c r="E3840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s="9">
        <f t="shared" si="236"/>
        <v>42146.710752314815</v>
      </c>
      <c r="L3840" s="9">
        <f t="shared" si="237"/>
        <v>42116.710752314815</v>
      </c>
      <c r="M3840" t="b">
        <v>0</v>
      </c>
      <c r="N3840">
        <v>100</v>
      </c>
      <c r="O3840" t="b">
        <v>1</v>
      </c>
      <c r="P3840" t="s">
        <v>8270</v>
      </c>
      <c r="Q3840" t="s">
        <v>8316</v>
      </c>
      <c r="R3840" t="s">
        <v>8317</v>
      </c>
      <c r="S3840" s="5">
        <f t="shared" si="238"/>
        <v>100.824</v>
      </c>
      <c r="T3840" s="4">
        <f t="shared" si="239"/>
        <v>1008.24</v>
      </c>
    </row>
    <row r="3841" spans="1:20" ht="60" x14ac:dyDescent="0.25">
      <c r="A3841" s="3">
        <v>3839</v>
      </c>
      <c r="B3841" s="1" t="s">
        <v>3836</v>
      </c>
      <c r="C3841" s="1" t="s">
        <v>7947</v>
      </c>
      <c r="D3841">
        <v>2000</v>
      </c>
      <c r="E3841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s="9">
        <f t="shared" si="236"/>
        <v>42215.142638888887</v>
      </c>
      <c r="L3841" s="9">
        <f t="shared" si="237"/>
        <v>42155.142638888887</v>
      </c>
      <c r="M3841" t="b">
        <v>0</v>
      </c>
      <c r="N3841">
        <v>32</v>
      </c>
      <c r="O3841" t="b">
        <v>1</v>
      </c>
      <c r="P3841" t="s">
        <v>8270</v>
      </c>
      <c r="Q3841" t="s">
        <v>8316</v>
      </c>
      <c r="R3841" t="s">
        <v>8317</v>
      </c>
      <c r="S3841" s="5">
        <f t="shared" si="238"/>
        <v>101.25</v>
      </c>
      <c r="T3841" s="4">
        <f t="shared" si="239"/>
        <v>63.28125</v>
      </c>
    </row>
    <row r="3842" spans="1:20" ht="45" x14ac:dyDescent="0.25">
      <c r="A3842" s="3">
        <v>3840</v>
      </c>
      <c r="B3842" s="1" t="s">
        <v>3837</v>
      </c>
      <c r="C3842" s="1" t="s">
        <v>7948</v>
      </c>
      <c r="D3842">
        <v>1</v>
      </c>
      <c r="E3842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s="9">
        <f t="shared" si="236"/>
        <v>42457.660057870366</v>
      </c>
      <c r="L3842" s="9">
        <f t="shared" si="237"/>
        <v>42432.701724537037</v>
      </c>
      <c r="M3842" t="b">
        <v>0</v>
      </c>
      <c r="N3842">
        <v>3</v>
      </c>
      <c r="O3842" t="b">
        <v>1</v>
      </c>
      <c r="P3842" t="s">
        <v>8270</v>
      </c>
      <c r="Q3842" t="s">
        <v>8316</v>
      </c>
      <c r="R3842" t="s">
        <v>8317</v>
      </c>
      <c r="S3842" s="5">
        <f t="shared" si="238"/>
        <v>6500</v>
      </c>
      <c r="T3842" s="4">
        <f t="shared" si="239"/>
        <v>21.666666666666668</v>
      </c>
    </row>
    <row r="3843" spans="1:20" ht="60" x14ac:dyDescent="0.25">
      <c r="A3843" s="3">
        <v>3841</v>
      </c>
      <c r="B3843" s="1" t="s">
        <v>3838</v>
      </c>
      <c r="C3843" s="1" t="s">
        <v>7949</v>
      </c>
      <c r="D3843">
        <v>10000</v>
      </c>
      <c r="E3843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s="9">
        <f t="shared" ref="K3843:K3906" si="240">(((I3843/60)/60)/24)+DATE(1970,1,1)</f>
        <v>41840.785729166666</v>
      </c>
      <c r="L3843" s="9">
        <f t="shared" ref="L3843:L3906" si="241">(((J3843/60)/60)/24)+DATE(1970,1,1)</f>
        <v>41780.785729166666</v>
      </c>
      <c r="M3843" t="b">
        <v>1</v>
      </c>
      <c r="N3843">
        <v>34</v>
      </c>
      <c r="O3843" t="b">
        <v>0</v>
      </c>
      <c r="P3843" t="s">
        <v>8270</v>
      </c>
      <c r="Q3843" t="s">
        <v>8316</v>
      </c>
      <c r="R3843" t="s">
        <v>8317</v>
      </c>
      <c r="S3843" s="5">
        <f t="shared" ref="S3843:S3906" si="242">+(E3843/D3843)*100</f>
        <v>8.7200000000000006</v>
      </c>
      <c r="T3843" s="4">
        <f t="shared" ref="T3843:T3906" si="243">+E3843/N3843</f>
        <v>25.647058823529413</v>
      </c>
    </row>
    <row r="3844" spans="1:20" ht="60" x14ac:dyDescent="0.25">
      <c r="A3844" s="3">
        <v>3842</v>
      </c>
      <c r="B3844" s="1" t="s">
        <v>3839</v>
      </c>
      <c r="C3844" s="1" t="s">
        <v>7950</v>
      </c>
      <c r="D3844">
        <v>5000</v>
      </c>
      <c r="E384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s="9">
        <f t="shared" si="240"/>
        <v>41770.493657407409</v>
      </c>
      <c r="L3844" s="9">
        <f t="shared" si="241"/>
        <v>41740.493657407409</v>
      </c>
      <c r="M3844" t="b">
        <v>1</v>
      </c>
      <c r="N3844">
        <v>23</v>
      </c>
      <c r="O3844" t="b">
        <v>0</v>
      </c>
      <c r="P3844" t="s">
        <v>8270</v>
      </c>
      <c r="Q3844" t="s">
        <v>8316</v>
      </c>
      <c r="R3844" t="s">
        <v>8317</v>
      </c>
      <c r="S3844" s="5">
        <f t="shared" si="242"/>
        <v>21.94</v>
      </c>
      <c r="T3844" s="4">
        <f t="shared" si="243"/>
        <v>47.695652173913047</v>
      </c>
    </row>
    <row r="3845" spans="1:20" ht="60" x14ac:dyDescent="0.25">
      <c r="A3845" s="3">
        <v>3843</v>
      </c>
      <c r="B3845" s="1" t="s">
        <v>3840</v>
      </c>
      <c r="C3845" s="1" t="s">
        <v>7951</v>
      </c>
      <c r="D3845">
        <v>5000</v>
      </c>
      <c r="E384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s="9">
        <f t="shared" si="240"/>
        <v>41791.072500000002</v>
      </c>
      <c r="L3845" s="9">
        <f t="shared" si="241"/>
        <v>41766.072500000002</v>
      </c>
      <c r="M3845" t="b">
        <v>1</v>
      </c>
      <c r="N3845">
        <v>19</v>
      </c>
      <c r="O3845" t="b">
        <v>0</v>
      </c>
      <c r="P3845" t="s">
        <v>8270</v>
      </c>
      <c r="Q3845" t="s">
        <v>8316</v>
      </c>
      <c r="R3845" t="s">
        <v>8317</v>
      </c>
      <c r="S3845" s="5">
        <f t="shared" si="242"/>
        <v>21.3</v>
      </c>
      <c r="T3845" s="4">
        <f t="shared" si="243"/>
        <v>56.05263157894737</v>
      </c>
    </row>
    <row r="3846" spans="1:20" ht="60" x14ac:dyDescent="0.25">
      <c r="A3846" s="3">
        <v>3844</v>
      </c>
      <c r="B3846" s="1" t="s">
        <v>3841</v>
      </c>
      <c r="C3846" s="1" t="s">
        <v>7952</v>
      </c>
      <c r="D3846">
        <v>9800</v>
      </c>
      <c r="E384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s="9">
        <f t="shared" si="240"/>
        <v>41793.290972222225</v>
      </c>
      <c r="L3846" s="9">
        <f t="shared" si="241"/>
        <v>41766.617291666669</v>
      </c>
      <c r="M3846" t="b">
        <v>1</v>
      </c>
      <c r="N3846">
        <v>50</v>
      </c>
      <c r="O3846" t="b">
        <v>0</v>
      </c>
      <c r="P3846" t="s">
        <v>8270</v>
      </c>
      <c r="Q3846" t="s">
        <v>8316</v>
      </c>
      <c r="R3846" t="s">
        <v>8317</v>
      </c>
      <c r="S3846" s="5">
        <f t="shared" si="242"/>
        <v>41.489795918367342</v>
      </c>
      <c r="T3846" s="4">
        <f t="shared" si="243"/>
        <v>81.319999999999993</v>
      </c>
    </row>
    <row r="3847" spans="1:20" ht="60" x14ac:dyDescent="0.25">
      <c r="A3847" s="3">
        <v>3845</v>
      </c>
      <c r="B3847" s="1" t="s">
        <v>3842</v>
      </c>
      <c r="C3847" s="1" t="s">
        <v>7953</v>
      </c>
      <c r="D3847">
        <v>40000</v>
      </c>
      <c r="E384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s="9">
        <f t="shared" si="240"/>
        <v>42278.627013888887</v>
      </c>
      <c r="L3847" s="9">
        <f t="shared" si="241"/>
        <v>42248.627013888887</v>
      </c>
      <c r="M3847" t="b">
        <v>1</v>
      </c>
      <c r="N3847">
        <v>12</v>
      </c>
      <c r="O3847" t="b">
        <v>0</v>
      </c>
      <c r="P3847" t="s">
        <v>8270</v>
      </c>
      <c r="Q3847" t="s">
        <v>8316</v>
      </c>
      <c r="R3847" t="s">
        <v>8317</v>
      </c>
      <c r="S3847" s="5">
        <f t="shared" si="242"/>
        <v>2.105</v>
      </c>
      <c r="T3847" s="4">
        <f t="shared" si="243"/>
        <v>70.166666666666671</v>
      </c>
    </row>
    <row r="3848" spans="1:20" ht="45" x14ac:dyDescent="0.25">
      <c r="A3848" s="3">
        <v>3846</v>
      </c>
      <c r="B3848" s="1" t="s">
        <v>3843</v>
      </c>
      <c r="C3848" s="1" t="s">
        <v>7954</v>
      </c>
      <c r="D3848">
        <v>7000</v>
      </c>
      <c r="E384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s="9">
        <f t="shared" si="240"/>
        <v>41916.290972222225</v>
      </c>
      <c r="L3848" s="9">
        <f t="shared" si="241"/>
        <v>41885.221550925926</v>
      </c>
      <c r="M3848" t="b">
        <v>1</v>
      </c>
      <c r="N3848">
        <v>8</v>
      </c>
      <c r="O3848" t="b">
        <v>0</v>
      </c>
      <c r="P3848" t="s">
        <v>8270</v>
      </c>
      <c r="Q3848" t="s">
        <v>8316</v>
      </c>
      <c r="R3848" t="s">
        <v>8317</v>
      </c>
      <c r="S3848" s="5">
        <f t="shared" si="242"/>
        <v>2.7</v>
      </c>
      <c r="T3848" s="4">
        <f t="shared" si="243"/>
        <v>23.625</v>
      </c>
    </row>
    <row r="3849" spans="1:20" ht="45" x14ac:dyDescent="0.25">
      <c r="A3849" s="3">
        <v>3847</v>
      </c>
      <c r="B3849" s="1" t="s">
        <v>3844</v>
      </c>
      <c r="C3849" s="1" t="s">
        <v>7955</v>
      </c>
      <c r="D3849">
        <v>10500</v>
      </c>
      <c r="E3849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s="9">
        <f t="shared" si="240"/>
        <v>42204.224432870367</v>
      </c>
      <c r="L3849" s="9">
        <f t="shared" si="241"/>
        <v>42159.224432870367</v>
      </c>
      <c r="M3849" t="b">
        <v>1</v>
      </c>
      <c r="N3849">
        <v>9</v>
      </c>
      <c r="O3849" t="b">
        <v>0</v>
      </c>
      <c r="P3849" t="s">
        <v>8270</v>
      </c>
      <c r="Q3849" t="s">
        <v>8316</v>
      </c>
      <c r="R3849" t="s">
        <v>8317</v>
      </c>
      <c r="S3849" s="5">
        <f t="shared" si="242"/>
        <v>16.161904761904761</v>
      </c>
      <c r="T3849" s="4">
        <f t="shared" si="243"/>
        <v>188.55555555555554</v>
      </c>
    </row>
    <row r="3850" spans="1:20" ht="60" x14ac:dyDescent="0.25">
      <c r="A3850" s="3">
        <v>3848</v>
      </c>
      <c r="B3850" s="1" t="s">
        <v>3845</v>
      </c>
      <c r="C3850" s="1" t="s">
        <v>7956</v>
      </c>
      <c r="D3850">
        <v>13000</v>
      </c>
      <c r="E3850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s="9">
        <f t="shared" si="240"/>
        <v>42295.817002314812</v>
      </c>
      <c r="L3850" s="9">
        <f t="shared" si="241"/>
        <v>42265.817002314812</v>
      </c>
      <c r="M3850" t="b">
        <v>1</v>
      </c>
      <c r="N3850">
        <v>43</v>
      </c>
      <c r="O3850" t="b">
        <v>0</v>
      </c>
      <c r="P3850" t="s">
        <v>8270</v>
      </c>
      <c r="Q3850" t="s">
        <v>8316</v>
      </c>
      <c r="R3850" t="s">
        <v>8317</v>
      </c>
      <c r="S3850" s="5">
        <f t="shared" si="242"/>
        <v>16.376923076923077</v>
      </c>
      <c r="T3850" s="4">
        <f t="shared" si="243"/>
        <v>49.511627906976742</v>
      </c>
    </row>
    <row r="3851" spans="1:20" ht="75" x14ac:dyDescent="0.25">
      <c r="A3851" s="3">
        <v>3849</v>
      </c>
      <c r="B3851" s="1" t="s">
        <v>3846</v>
      </c>
      <c r="C3851" s="1" t="s">
        <v>7957</v>
      </c>
      <c r="D3851">
        <v>30000</v>
      </c>
      <c r="E3851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s="9">
        <f t="shared" si="240"/>
        <v>42166.767175925925</v>
      </c>
      <c r="L3851" s="9">
        <f t="shared" si="241"/>
        <v>42136.767175925925</v>
      </c>
      <c r="M3851" t="b">
        <v>1</v>
      </c>
      <c r="N3851">
        <v>28</v>
      </c>
      <c r="O3851" t="b">
        <v>0</v>
      </c>
      <c r="P3851" t="s">
        <v>8270</v>
      </c>
      <c r="Q3851" t="s">
        <v>8316</v>
      </c>
      <c r="R3851" t="s">
        <v>8317</v>
      </c>
      <c r="S3851" s="5">
        <f t="shared" si="242"/>
        <v>7.043333333333333</v>
      </c>
      <c r="T3851" s="4">
        <f t="shared" si="243"/>
        <v>75.464285714285708</v>
      </c>
    </row>
    <row r="3852" spans="1:20" ht="30" x14ac:dyDescent="0.25">
      <c r="A3852" s="3">
        <v>3850</v>
      </c>
      <c r="B3852" s="1" t="s">
        <v>3847</v>
      </c>
      <c r="C3852" s="1" t="s">
        <v>7958</v>
      </c>
      <c r="D3852">
        <v>1000</v>
      </c>
      <c r="E3852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s="9">
        <f t="shared" si="240"/>
        <v>42005.124340277776</v>
      </c>
      <c r="L3852" s="9">
        <f t="shared" si="241"/>
        <v>41975.124340277776</v>
      </c>
      <c r="M3852" t="b">
        <v>1</v>
      </c>
      <c r="N3852">
        <v>4</v>
      </c>
      <c r="O3852" t="b">
        <v>0</v>
      </c>
      <c r="P3852" t="s">
        <v>8270</v>
      </c>
      <c r="Q3852" t="s">
        <v>8316</v>
      </c>
      <c r="R3852" t="s">
        <v>8317</v>
      </c>
      <c r="S3852" s="5">
        <f t="shared" si="242"/>
        <v>3.8</v>
      </c>
      <c r="T3852" s="4">
        <f t="shared" si="243"/>
        <v>9.5</v>
      </c>
    </row>
    <row r="3853" spans="1:20" ht="45" x14ac:dyDescent="0.25">
      <c r="A3853" s="3">
        <v>3851</v>
      </c>
      <c r="B3853" s="1" t="s">
        <v>3848</v>
      </c>
      <c r="C3853" s="1" t="s">
        <v>7959</v>
      </c>
      <c r="D3853">
        <v>2500</v>
      </c>
      <c r="E3853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s="9">
        <f t="shared" si="240"/>
        <v>42202.439571759256</v>
      </c>
      <c r="L3853" s="9">
        <f t="shared" si="241"/>
        <v>42172.439571759256</v>
      </c>
      <c r="M3853" t="b">
        <v>1</v>
      </c>
      <c r="N3853">
        <v>24</v>
      </c>
      <c r="O3853" t="b">
        <v>0</v>
      </c>
      <c r="P3853" t="s">
        <v>8270</v>
      </c>
      <c r="Q3853" t="s">
        <v>8316</v>
      </c>
      <c r="R3853" t="s">
        <v>8317</v>
      </c>
      <c r="S3853" s="5">
        <f t="shared" si="242"/>
        <v>34.08</v>
      </c>
      <c r="T3853" s="4">
        <f t="shared" si="243"/>
        <v>35.5</v>
      </c>
    </row>
    <row r="3854" spans="1:20" ht="45" x14ac:dyDescent="0.25">
      <c r="A3854" s="3">
        <v>3852</v>
      </c>
      <c r="B3854" s="1" t="s">
        <v>3849</v>
      </c>
      <c r="C3854" s="1" t="s">
        <v>7960</v>
      </c>
      <c r="D3854">
        <v>10000</v>
      </c>
      <c r="E385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s="9">
        <f t="shared" si="240"/>
        <v>42090.149027777778</v>
      </c>
      <c r="L3854" s="9">
        <f t="shared" si="241"/>
        <v>42065.190694444449</v>
      </c>
      <c r="M3854" t="b">
        <v>0</v>
      </c>
      <c r="N3854">
        <v>2</v>
      </c>
      <c r="O3854" t="b">
        <v>0</v>
      </c>
      <c r="P3854" t="s">
        <v>8270</v>
      </c>
      <c r="Q3854" t="s">
        <v>8316</v>
      </c>
      <c r="R3854" t="s">
        <v>8317</v>
      </c>
      <c r="S3854" s="5">
        <f t="shared" si="242"/>
        <v>0.2</v>
      </c>
      <c r="T3854" s="4">
        <f t="shared" si="243"/>
        <v>10</v>
      </c>
    </row>
    <row r="3855" spans="1:20" ht="45" x14ac:dyDescent="0.25">
      <c r="A3855" s="3">
        <v>3853</v>
      </c>
      <c r="B3855" s="1" t="s">
        <v>3850</v>
      </c>
      <c r="C3855" s="1" t="s">
        <v>7961</v>
      </c>
      <c r="D3855">
        <v>100000</v>
      </c>
      <c r="E385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s="9">
        <f t="shared" si="240"/>
        <v>41883.84002314815</v>
      </c>
      <c r="L3855" s="9">
        <f t="shared" si="241"/>
        <v>41848.84002314815</v>
      </c>
      <c r="M3855" t="b">
        <v>0</v>
      </c>
      <c r="N3855">
        <v>2</v>
      </c>
      <c r="O3855" t="b">
        <v>0</v>
      </c>
      <c r="P3855" t="s">
        <v>8270</v>
      </c>
      <c r="Q3855" t="s">
        <v>8316</v>
      </c>
      <c r="R3855" t="s">
        <v>8317</v>
      </c>
      <c r="S3855" s="5">
        <f t="shared" si="242"/>
        <v>2.5999999999999999E-2</v>
      </c>
      <c r="T3855" s="4">
        <f t="shared" si="243"/>
        <v>13</v>
      </c>
    </row>
    <row r="3856" spans="1:20" ht="30" x14ac:dyDescent="0.25">
      <c r="A3856" s="3">
        <v>3854</v>
      </c>
      <c r="B3856" s="1" t="s">
        <v>3851</v>
      </c>
      <c r="C3856" s="1" t="s">
        <v>7962</v>
      </c>
      <c r="D3856">
        <v>11000</v>
      </c>
      <c r="E385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s="9">
        <f t="shared" si="240"/>
        <v>42133.884930555556</v>
      </c>
      <c r="L3856" s="9">
        <f t="shared" si="241"/>
        <v>42103.884930555556</v>
      </c>
      <c r="M3856" t="b">
        <v>0</v>
      </c>
      <c r="N3856">
        <v>20</v>
      </c>
      <c r="O3856" t="b">
        <v>0</v>
      </c>
      <c r="P3856" t="s">
        <v>8270</v>
      </c>
      <c r="Q3856" t="s">
        <v>8316</v>
      </c>
      <c r="R3856" t="s">
        <v>8317</v>
      </c>
      <c r="S3856" s="5">
        <f t="shared" si="242"/>
        <v>16.254545454545454</v>
      </c>
      <c r="T3856" s="4">
        <f t="shared" si="243"/>
        <v>89.4</v>
      </c>
    </row>
    <row r="3857" spans="1:20" ht="75" x14ac:dyDescent="0.25">
      <c r="A3857" s="3">
        <v>3855</v>
      </c>
      <c r="B3857" s="1" t="s">
        <v>3852</v>
      </c>
      <c r="C3857" s="1" t="s">
        <v>7963</v>
      </c>
      <c r="D3857">
        <v>1000</v>
      </c>
      <c r="E385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s="9">
        <f t="shared" si="240"/>
        <v>42089.929062499999</v>
      </c>
      <c r="L3857" s="9">
        <f t="shared" si="241"/>
        <v>42059.970729166671</v>
      </c>
      <c r="M3857" t="b">
        <v>0</v>
      </c>
      <c r="N3857">
        <v>1</v>
      </c>
      <c r="O3857" t="b">
        <v>0</v>
      </c>
      <c r="P3857" t="s">
        <v>8270</v>
      </c>
      <c r="Q3857" t="s">
        <v>8316</v>
      </c>
      <c r="R3857" t="s">
        <v>8317</v>
      </c>
      <c r="S3857" s="5">
        <f t="shared" si="242"/>
        <v>2.5</v>
      </c>
      <c r="T3857" s="4">
        <f t="shared" si="243"/>
        <v>25</v>
      </c>
    </row>
    <row r="3858" spans="1:20" ht="60" x14ac:dyDescent="0.25">
      <c r="A3858" s="3">
        <v>3856</v>
      </c>
      <c r="B3858" s="1" t="s">
        <v>3853</v>
      </c>
      <c r="C3858" s="1" t="s">
        <v>7964</v>
      </c>
      <c r="D3858">
        <v>5000</v>
      </c>
      <c r="E385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s="9">
        <f t="shared" si="240"/>
        <v>42071.701423611114</v>
      </c>
      <c r="L3858" s="9">
        <f t="shared" si="241"/>
        <v>42041.743090277778</v>
      </c>
      <c r="M3858" t="b">
        <v>0</v>
      </c>
      <c r="N3858">
        <v>1</v>
      </c>
      <c r="O3858" t="b">
        <v>0</v>
      </c>
      <c r="P3858" t="s">
        <v>8270</v>
      </c>
      <c r="Q3858" t="s">
        <v>8316</v>
      </c>
      <c r="R3858" t="s">
        <v>8317</v>
      </c>
      <c r="S3858" s="5">
        <f t="shared" si="242"/>
        <v>0.02</v>
      </c>
      <c r="T3858" s="4">
        <f t="shared" si="243"/>
        <v>1</v>
      </c>
    </row>
    <row r="3859" spans="1:20" ht="60" x14ac:dyDescent="0.25">
      <c r="A3859" s="3">
        <v>3857</v>
      </c>
      <c r="B3859" s="1" t="s">
        <v>3854</v>
      </c>
      <c r="C3859" s="1" t="s">
        <v>7965</v>
      </c>
      <c r="D3859">
        <v>5000</v>
      </c>
      <c r="E3859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s="9">
        <f t="shared" si="240"/>
        <v>41852.716666666667</v>
      </c>
      <c r="L3859" s="9">
        <f t="shared" si="241"/>
        <v>41829.73715277778</v>
      </c>
      <c r="M3859" t="b">
        <v>0</v>
      </c>
      <c r="N3859">
        <v>4</v>
      </c>
      <c r="O3859" t="b">
        <v>0</v>
      </c>
      <c r="P3859" t="s">
        <v>8270</v>
      </c>
      <c r="Q3859" t="s">
        <v>8316</v>
      </c>
      <c r="R3859" t="s">
        <v>8317</v>
      </c>
      <c r="S3859" s="5">
        <f t="shared" si="242"/>
        <v>5.2</v>
      </c>
      <c r="T3859" s="4">
        <f t="shared" si="243"/>
        <v>65</v>
      </c>
    </row>
    <row r="3860" spans="1:20" ht="60" x14ac:dyDescent="0.25">
      <c r="A3860" s="3">
        <v>3858</v>
      </c>
      <c r="B3860" s="1" t="s">
        <v>3855</v>
      </c>
      <c r="C3860" s="1" t="s">
        <v>7966</v>
      </c>
      <c r="D3860">
        <v>500</v>
      </c>
      <c r="E3860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s="9">
        <f t="shared" si="240"/>
        <v>42146.875</v>
      </c>
      <c r="L3860" s="9">
        <f t="shared" si="241"/>
        <v>42128.431064814817</v>
      </c>
      <c r="M3860" t="b">
        <v>0</v>
      </c>
      <c r="N3860">
        <v>1</v>
      </c>
      <c r="O3860" t="b">
        <v>0</v>
      </c>
      <c r="P3860" t="s">
        <v>8270</v>
      </c>
      <c r="Q3860" t="s">
        <v>8316</v>
      </c>
      <c r="R3860" t="s">
        <v>8317</v>
      </c>
      <c r="S3860" s="5">
        <f t="shared" si="242"/>
        <v>2</v>
      </c>
      <c r="T3860" s="4">
        <f t="shared" si="243"/>
        <v>10</v>
      </c>
    </row>
    <row r="3861" spans="1:20" ht="45" x14ac:dyDescent="0.25">
      <c r="A3861" s="3">
        <v>3859</v>
      </c>
      <c r="B3861" s="1" t="s">
        <v>3856</v>
      </c>
      <c r="C3861" s="1" t="s">
        <v>7967</v>
      </c>
      <c r="D3861">
        <v>2500</v>
      </c>
      <c r="E3861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s="9">
        <f t="shared" si="240"/>
        <v>41815.875</v>
      </c>
      <c r="L3861" s="9">
        <f t="shared" si="241"/>
        <v>41789.893599537041</v>
      </c>
      <c r="M3861" t="b">
        <v>0</v>
      </c>
      <c r="N3861">
        <v>1</v>
      </c>
      <c r="O3861" t="b">
        <v>0</v>
      </c>
      <c r="P3861" t="s">
        <v>8270</v>
      </c>
      <c r="Q3861" t="s">
        <v>8316</v>
      </c>
      <c r="R3861" t="s">
        <v>8317</v>
      </c>
      <c r="S3861" s="5">
        <f t="shared" si="242"/>
        <v>0.04</v>
      </c>
      <c r="T3861" s="4">
        <f t="shared" si="243"/>
        <v>1</v>
      </c>
    </row>
    <row r="3862" spans="1:20" ht="60" x14ac:dyDescent="0.25">
      <c r="A3862" s="3">
        <v>3860</v>
      </c>
      <c r="B3862" s="1" t="s">
        <v>3857</v>
      </c>
      <c r="C3862" s="1" t="s">
        <v>7968</v>
      </c>
      <c r="D3862">
        <v>6000</v>
      </c>
      <c r="E3862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s="9">
        <f t="shared" si="240"/>
        <v>41863.660995370366</v>
      </c>
      <c r="L3862" s="9">
        <f t="shared" si="241"/>
        <v>41833.660995370366</v>
      </c>
      <c r="M3862" t="b">
        <v>0</v>
      </c>
      <c r="N3862">
        <v>13</v>
      </c>
      <c r="O3862" t="b">
        <v>0</v>
      </c>
      <c r="P3862" t="s">
        <v>8270</v>
      </c>
      <c r="Q3862" t="s">
        <v>8316</v>
      </c>
      <c r="R3862" t="s">
        <v>8317</v>
      </c>
      <c r="S3862" s="5">
        <f t="shared" si="242"/>
        <v>17.666666666666668</v>
      </c>
      <c r="T3862" s="4">
        <f t="shared" si="243"/>
        <v>81.538461538461533</v>
      </c>
    </row>
    <row r="3863" spans="1:20" ht="15.75" x14ac:dyDescent="0.25">
      <c r="A3863" s="3">
        <v>3861</v>
      </c>
      <c r="B3863" s="1" t="s">
        <v>3858</v>
      </c>
      <c r="C3863" s="1" t="s">
        <v>7969</v>
      </c>
      <c r="D3863">
        <v>2000</v>
      </c>
      <c r="E3863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s="9">
        <f t="shared" si="240"/>
        <v>41955.907638888893</v>
      </c>
      <c r="L3863" s="9">
        <f t="shared" si="241"/>
        <v>41914.590011574073</v>
      </c>
      <c r="M3863" t="b">
        <v>0</v>
      </c>
      <c r="N3863">
        <v>1</v>
      </c>
      <c r="O3863" t="b">
        <v>0</v>
      </c>
      <c r="P3863" t="s">
        <v>8270</v>
      </c>
      <c r="Q3863" t="s">
        <v>8316</v>
      </c>
      <c r="R3863" t="s">
        <v>8317</v>
      </c>
      <c r="S3863" s="5">
        <f t="shared" si="242"/>
        <v>5</v>
      </c>
      <c r="T3863" s="4">
        <f t="shared" si="243"/>
        <v>100</v>
      </c>
    </row>
    <row r="3864" spans="1:20" ht="30" x14ac:dyDescent="0.25">
      <c r="A3864" s="3">
        <v>3862</v>
      </c>
      <c r="B3864" s="1" t="s">
        <v>3859</v>
      </c>
      <c r="C3864" s="1" t="s">
        <v>7970</v>
      </c>
      <c r="D3864">
        <v>7500</v>
      </c>
      <c r="E386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s="9">
        <f t="shared" si="240"/>
        <v>42625.707638888889</v>
      </c>
      <c r="L3864" s="9">
        <f t="shared" si="241"/>
        <v>42611.261064814811</v>
      </c>
      <c r="M3864" t="b">
        <v>0</v>
      </c>
      <c r="N3864">
        <v>1</v>
      </c>
      <c r="O3864" t="b">
        <v>0</v>
      </c>
      <c r="P3864" t="s">
        <v>8270</v>
      </c>
      <c r="Q3864" t="s">
        <v>8316</v>
      </c>
      <c r="R3864" t="s">
        <v>8317</v>
      </c>
      <c r="S3864" s="5">
        <f t="shared" si="242"/>
        <v>1.3333333333333334E-2</v>
      </c>
      <c r="T3864" s="4">
        <f t="shared" si="243"/>
        <v>1</v>
      </c>
    </row>
    <row r="3865" spans="1:20" ht="60" x14ac:dyDescent="0.25">
      <c r="A3865" s="3">
        <v>3863</v>
      </c>
      <c r="B3865" s="1" t="s">
        <v>3860</v>
      </c>
      <c r="C3865" s="1" t="s">
        <v>7971</v>
      </c>
      <c r="D3865">
        <v>6000</v>
      </c>
      <c r="E386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s="9">
        <f t="shared" si="240"/>
        <v>42313.674826388888</v>
      </c>
      <c r="L3865" s="9">
        <f t="shared" si="241"/>
        <v>42253.633159722223</v>
      </c>
      <c r="M3865" t="b">
        <v>0</v>
      </c>
      <c r="N3865">
        <v>0</v>
      </c>
      <c r="O3865" t="b">
        <v>0</v>
      </c>
      <c r="P3865" t="s">
        <v>8270</v>
      </c>
      <c r="Q3865" t="s">
        <v>8316</v>
      </c>
      <c r="R3865" t="s">
        <v>8317</v>
      </c>
      <c r="S3865" s="5">
        <f t="shared" si="242"/>
        <v>0</v>
      </c>
      <c r="T3865" s="4" t="e">
        <f t="shared" si="243"/>
        <v>#DIV/0!</v>
      </c>
    </row>
    <row r="3866" spans="1:20" ht="60" x14ac:dyDescent="0.25">
      <c r="A3866" s="3">
        <v>3864</v>
      </c>
      <c r="B3866" s="1" t="s">
        <v>3861</v>
      </c>
      <c r="C3866" s="1" t="s">
        <v>7972</v>
      </c>
      <c r="D3866">
        <v>5000</v>
      </c>
      <c r="E386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s="9">
        <f t="shared" si="240"/>
        <v>42325.933495370366</v>
      </c>
      <c r="L3866" s="9">
        <f t="shared" si="241"/>
        <v>42295.891828703709</v>
      </c>
      <c r="M3866" t="b">
        <v>0</v>
      </c>
      <c r="N3866">
        <v>3</v>
      </c>
      <c r="O3866" t="b">
        <v>0</v>
      </c>
      <c r="P3866" t="s">
        <v>8270</v>
      </c>
      <c r="Q3866" t="s">
        <v>8316</v>
      </c>
      <c r="R3866" t="s">
        <v>8317</v>
      </c>
      <c r="S3866" s="5">
        <f t="shared" si="242"/>
        <v>1.2</v>
      </c>
      <c r="T3866" s="4">
        <f t="shared" si="243"/>
        <v>20</v>
      </c>
    </row>
    <row r="3867" spans="1:20" ht="45" x14ac:dyDescent="0.25">
      <c r="A3867" s="3">
        <v>3865</v>
      </c>
      <c r="B3867" s="1" t="s">
        <v>3862</v>
      </c>
      <c r="C3867" s="1" t="s">
        <v>7973</v>
      </c>
      <c r="D3867">
        <v>2413</v>
      </c>
      <c r="E386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s="9">
        <f t="shared" si="240"/>
        <v>41881.229166666664</v>
      </c>
      <c r="L3867" s="9">
        <f t="shared" si="241"/>
        <v>41841.651597222226</v>
      </c>
      <c r="M3867" t="b">
        <v>0</v>
      </c>
      <c r="N3867">
        <v>14</v>
      </c>
      <c r="O3867" t="b">
        <v>0</v>
      </c>
      <c r="P3867" t="s">
        <v>8270</v>
      </c>
      <c r="Q3867" t="s">
        <v>8316</v>
      </c>
      <c r="R3867" t="s">
        <v>8317</v>
      </c>
      <c r="S3867" s="5">
        <f t="shared" si="242"/>
        <v>26.937422295897225</v>
      </c>
      <c r="T3867" s="4">
        <f t="shared" si="243"/>
        <v>46.428571428571431</v>
      </c>
    </row>
    <row r="3868" spans="1:20" ht="30" x14ac:dyDescent="0.25">
      <c r="A3868" s="3">
        <v>3866</v>
      </c>
      <c r="B3868" s="1" t="s">
        <v>3863</v>
      </c>
      <c r="C3868" s="1" t="s">
        <v>7974</v>
      </c>
      <c r="D3868">
        <v>2000</v>
      </c>
      <c r="E386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s="9">
        <f t="shared" si="240"/>
        <v>42452.145138888889</v>
      </c>
      <c r="L3868" s="9">
        <f t="shared" si="241"/>
        <v>42402.947002314817</v>
      </c>
      <c r="M3868" t="b">
        <v>0</v>
      </c>
      <c r="N3868">
        <v>2</v>
      </c>
      <c r="O3868" t="b">
        <v>0</v>
      </c>
      <c r="P3868" t="s">
        <v>8270</v>
      </c>
      <c r="Q3868" t="s">
        <v>8316</v>
      </c>
      <c r="R3868" t="s">
        <v>8317</v>
      </c>
      <c r="S3868" s="5">
        <f t="shared" si="242"/>
        <v>0.54999999999999993</v>
      </c>
      <c r="T3868" s="4">
        <f t="shared" si="243"/>
        <v>5.5</v>
      </c>
    </row>
    <row r="3869" spans="1:20" ht="45" x14ac:dyDescent="0.25">
      <c r="A3869" s="3">
        <v>3867</v>
      </c>
      <c r="B3869" s="1" t="s">
        <v>3864</v>
      </c>
      <c r="C3869" s="1" t="s">
        <v>7975</v>
      </c>
      <c r="D3869">
        <v>2000</v>
      </c>
      <c r="E3869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s="9">
        <f t="shared" si="240"/>
        <v>42539.814108796301</v>
      </c>
      <c r="L3869" s="9">
        <f t="shared" si="241"/>
        <v>42509.814108796301</v>
      </c>
      <c r="M3869" t="b">
        <v>0</v>
      </c>
      <c r="N3869">
        <v>5</v>
      </c>
      <c r="O3869" t="b">
        <v>0</v>
      </c>
      <c r="P3869" t="s">
        <v>8270</v>
      </c>
      <c r="Q3869" t="s">
        <v>8316</v>
      </c>
      <c r="R3869" t="s">
        <v>8317</v>
      </c>
      <c r="S3869" s="5">
        <f t="shared" si="242"/>
        <v>12.55</v>
      </c>
      <c r="T3869" s="4">
        <f t="shared" si="243"/>
        <v>50.2</v>
      </c>
    </row>
    <row r="3870" spans="1:20" ht="30" x14ac:dyDescent="0.25">
      <c r="A3870" s="3">
        <v>3868</v>
      </c>
      <c r="B3870" s="1" t="s">
        <v>3865</v>
      </c>
      <c r="C3870" s="1" t="s">
        <v>7976</v>
      </c>
      <c r="D3870">
        <v>5000</v>
      </c>
      <c r="E3870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s="9">
        <f t="shared" si="240"/>
        <v>41890.659780092588</v>
      </c>
      <c r="L3870" s="9">
        <f t="shared" si="241"/>
        <v>41865.659780092588</v>
      </c>
      <c r="M3870" t="b">
        <v>0</v>
      </c>
      <c r="N3870">
        <v>1</v>
      </c>
      <c r="O3870" t="b">
        <v>0</v>
      </c>
      <c r="P3870" t="s">
        <v>8304</v>
      </c>
      <c r="Q3870" t="s">
        <v>8316</v>
      </c>
      <c r="R3870" t="s">
        <v>8358</v>
      </c>
      <c r="S3870" s="5">
        <f t="shared" si="242"/>
        <v>0.2</v>
      </c>
      <c r="T3870" s="4">
        <f t="shared" si="243"/>
        <v>10</v>
      </c>
    </row>
    <row r="3871" spans="1:20" ht="30" x14ac:dyDescent="0.25">
      <c r="A3871" s="3">
        <v>3869</v>
      </c>
      <c r="B3871" s="1" t="s">
        <v>3866</v>
      </c>
      <c r="C3871" s="1" t="s">
        <v>7977</v>
      </c>
      <c r="D3871">
        <v>13111</v>
      </c>
      <c r="E3871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s="9">
        <f t="shared" si="240"/>
        <v>42077.132638888885</v>
      </c>
      <c r="L3871" s="9">
        <f t="shared" si="241"/>
        <v>42047.724444444444</v>
      </c>
      <c r="M3871" t="b">
        <v>0</v>
      </c>
      <c r="N3871">
        <v>15</v>
      </c>
      <c r="O3871" t="b">
        <v>0</v>
      </c>
      <c r="P3871" t="s">
        <v>8304</v>
      </c>
      <c r="Q3871" t="s">
        <v>8316</v>
      </c>
      <c r="R3871" t="s">
        <v>8358</v>
      </c>
      <c r="S3871" s="5">
        <f t="shared" si="242"/>
        <v>3.4474868431088401</v>
      </c>
      <c r="T3871" s="4">
        <f t="shared" si="243"/>
        <v>30.133333333333333</v>
      </c>
    </row>
    <row r="3872" spans="1:20" ht="60" x14ac:dyDescent="0.25">
      <c r="A3872" s="3">
        <v>3870</v>
      </c>
      <c r="B3872" s="1" t="s">
        <v>3867</v>
      </c>
      <c r="C3872" s="1" t="s">
        <v>7978</v>
      </c>
      <c r="D3872">
        <v>10000</v>
      </c>
      <c r="E3872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s="9">
        <f t="shared" si="240"/>
        <v>41823.17219907407</v>
      </c>
      <c r="L3872" s="9">
        <f t="shared" si="241"/>
        <v>41793.17219907407</v>
      </c>
      <c r="M3872" t="b">
        <v>0</v>
      </c>
      <c r="N3872">
        <v>10</v>
      </c>
      <c r="O3872" t="b">
        <v>0</v>
      </c>
      <c r="P3872" t="s">
        <v>8304</v>
      </c>
      <c r="Q3872" t="s">
        <v>8316</v>
      </c>
      <c r="R3872" t="s">
        <v>8358</v>
      </c>
      <c r="S3872" s="5">
        <f t="shared" si="242"/>
        <v>15</v>
      </c>
      <c r="T3872" s="4">
        <f t="shared" si="243"/>
        <v>150</v>
      </c>
    </row>
    <row r="3873" spans="1:20" ht="45" x14ac:dyDescent="0.25">
      <c r="A3873" s="3">
        <v>3871</v>
      </c>
      <c r="B3873" s="1" t="s">
        <v>3868</v>
      </c>
      <c r="C3873" s="1" t="s">
        <v>7979</v>
      </c>
      <c r="D3873">
        <v>1500</v>
      </c>
      <c r="E3873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s="9">
        <f t="shared" si="240"/>
        <v>42823.739004629635</v>
      </c>
      <c r="L3873" s="9">
        <f t="shared" si="241"/>
        <v>42763.780671296292</v>
      </c>
      <c r="M3873" t="b">
        <v>0</v>
      </c>
      <c r="N3873">
        <v>3</v>
      </c>
      <c r="O3873" t="b">
        <v>0</v>
      </c>
      <c r="P3873" t="s">
        <v>8304</v>
      </c>
      <c r="Q3873" t="s">
        <v>8316</v>
      </c>
      <c r="R3873" t="s">
        <v>8358</v>
      </c>
      <c r="S3873" s="5">
        <f t="shared" si="242"/>
        <v>2.666666666666667</v>
      </c>
      <c r="T3873" s="4">
        <f t="shared" si="243"/>
        <v>13.333333333333334</v>
      </c>
    </row>
    <row r="3874" spans="1:20" ht="60" x14ac:dyDescent="0.25">
      <c r="A3874" s="3">
        <v>3872</v>
      </c>
      <c r="B3874" s="1" t="s">
        <v>3869</v>
      </c>
      <c r="C3874" s="1" t="s">
        <v>7980</v>
      </c>
      <c r="D3874">
        <v>15000</v>
      </c>
      <c r="E387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s="9">
        <f t="shared" si="240"/>
        <v>42230.145787037036</v>
      </c>
      <c r="L3874" s="9">
        <f t="shared" si="241"/>
        <v>42180.145787037036</v>
      </c>
      <c r="M3874" t="b">
        <v>0</v>
      </c>
      <c r="N3874">
        <v>0</v>
      </c>
      <c r="O3874" t="b">
        <v>0</v>
      </c>
      <c r="P3874" t="s">
        <v>8304</v>
      </c>
      <c r="Q3874" t="s">
        <v>8316</v>
      </c>
      <c r="R3874" t="s">
        <v>8358</v>
      </c>
      <c r="S3874" s="5">
        <f t="shared" si="242"/>
        <v>0</v>
      </c>
      <c r="T3874" s="4" t="e">
        <f t="shared" si="243"/>
        <v>#DIV/0!</v>
      </c>
    </row>
    <row r="3875" spans="1:20" ht="60" x14ac:dyDescent="0.25">
      <c r="A3875" s="3">
        <v>3873</v>
      </c>
      <c r="B3875" s="1" t="s">
        <v>3870</v>
      </c>
      <c r="C3875" s="1" t="s">
        <v>7981</v>
      </c>
      <c r="D3875">
        <v>5500</v>
      </c>
      <c r="E387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s="9">
        <f t="shared" si="240"/>
        <v>42285.696006944447</v>
      </c>
      <c r="L3875" s="9">
        <f t="shared" si="241"/>
        <v>42255.696006944447</v>
      </c>
      <c r="M3875" t="b">
        <v>0</v>
      </c>
      <c r="N3875">
        <v>0</v>
      </c>
      <c r="O3875" t="b">
        <v>0</v>
      </c>
      <c r="P3875" t="s">
        <v>8304</v>
      </c>
      <c r="Q3875" t="s">
        <v>8316</v>
      </c>
      <c r="R3875" t="s">
        <v>8358</v>
      </c>
      <c r="S3875" s="5">
        <f t="shared" si="242"/>
        <v>0</v>
      </c>
      <c r="T3875" s="4" t="e">
        <f t="shared" si="243"/>
        <v>#DIV/0!</v>
      </c>
    </row>
    <row r="3876" spans="1:20" ht="60" x14ac:dyDescent="0.25">
      <c r="A3876" s="3">
        <v>3874</v>
      </c>
      <c r="B3876" s="1" t="s">
        <v>3871</v>
      </c>
      <c r="C3876" s="1" t="s">
        <v>7982</v>
      </c>
      <c r="D3876">
        <v>620</v>
      </c>
      <c r="E387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s="9">
        <f t="shared" si="240"/>
        <v>42028.041666666672</v>
      </c>
      <c r="L3876" s="9">
        <f t="shared" si="241"/>
        <v>42007.016458333332</v>
      </c>
      <c r="M3876" t="b">
        <v>0</v>
      </c>
      <c r="N3876">
        <v>0</v>
      </c>
      <c r="O3876" t="b">
        <v>0</v>
      </c>
      <c r="P3876" t="s">
        <v>8304</v>
      </c>
      <c r="Q3876" t="s">
        <v>8316</v>
      </c>
      <c r="R3876" t="s">
        <v>8358</v>
      </c>
      <c r="S3876" s="5">
        <f t="shared" si="242"/>
        <v>0</v>
      </c>
      <c r="T3876" s="4" t="e">
        <f t="shared" si="243"/>
        <v>#DIV/0!</v>
      </c>
    </row>
    <row r="3877" spans="1:20" ht="45" x14ac:dyDescent="0.25">
      <c r="A3877" s="3">
        <v>3875</v>
      </c>
      <c r="B3877" s="1" t="s">
        <v>3872</v>
      </c>
      <c r="C3877" s="1" t="s">
        <v>7983</v>
      </c>
      <c r="D3877">
        <v>30000</v>
      </c>
      <c r="E387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s="9">
        <f t="shared" si="240"/>
        <v>42616.416666666672</v>
      </c>
      <c r="L3877" s="9">
        <f t="shared" si="241"/>
        <v>42615.346817129626</v>
      </c>
      <c r="M3877" t="b">
        <v>0</v>
      </c>
      <c r="N3877">
        <v>0</v>
      </c>
      <c r="O3877" t="b">
        <v>0</v>
      </c>
      <c r="P3877" t="s">
        <v>8304</v>
      </c>
      <c r="Q3877" t="s">
        <v>8316</v>
      </c>
      <c r="R3877" t="s">
        <v>8358</v>
      </c>
      <c r="S3877" s="5">
        <f t="shared" si="242"/>
        <v>0</v>
      </c>
      <c r="T3877" s="4" t="e">
        <f t="shared" si="243"/>
        <v>#DIV/0!</v>
      </c>
    </row>
    <row r="3878" spans="1:20" ht="60" x14ac:dyDescent="0.25">
      <c r="A3878" s="3">
        <v>3876</v>
      </c>
      <c r="B3878" s="1" t="s">
        <v>3873</v>
      </c>
      <c r="C3878" s="1" t="s">
        <v>7984</v>
      </c>
      <c r="D3878">
        <v>3900</v>
      </c>
      <c r="E387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s="9">
        <f t="shared" si="240"/>
        <v>42402.624166666668</v>
      </c>
      <c r="L3878" s="9">
        <f t="shared" si="241"/>
        <v>42372.624166666668</v>
      </c>
      <c r="M3878" t="b">
        <v>0</v>
      </c>
      <c r="N3878">
        <v>46</v>
      </c>
      <c r="O3878" t="b">
        <v>0</v>
      </c>
      <c r="P3878" t="s">
        <v>8304</v>
      </c>
      <c r="Q3878" t="s">
        <v>8316</v>
      </c>
      <c r="R3878" t="s">
        <v>8358</v>
      </c>
      <c r="S3878" s="5">
        <f t="shared" si="242"/>
        <v>52.794871794871788</v>
      </c>
      <c r="T3878" s="4">
        <f t="shared" si="243"/>
        <v>44.760869565217391</v>
      </c>
    </row>
    <row r="3879" spans="1:20" ht="60" x14ac:dyDescent="0.25">
      <c r="A3879" s="3">
        <v>3877</v>
      </c>
      <c r="B3879" s="1" t="s">
        <v>3874</v>
      </c>
      <c r="C3879" s="1" t="s">
        <v>7985</v>
      </c>
      <c r="D3879">
        <v>25000</v>
      </c>
      <c r="E3879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s="9">
        <f t="shared" si="240"/>
        <v>42712.67768518519</v>
      </c>
      <c r="L3879" s="9">
        <f t="shared" si="241"/>
        <v>42682.67768518519</v>
      </c>
      <c r="M3879" t="b">
        <v>0</v>
      </c>
      <c r="N3879">
        <v>14</v>
      </c>
      <c r="O3879" t="b">
        <v>0</v>
      </c>
      <c r="P3879" t="s">
        <v>8304</v>
      </c>
      <c r="Q3879" t="s">
        <v>8316</v>
      </c>
      <c r="R3879" t="s">
        <v>8358</v>
      </c>
      <c r="S3879" s="5">
        <f t="shared" si="242"/>
        <v>4.9639999999999995</v>
      </c>
      <c r="T3879" s="4">
        <f t="shared" si="243"/>
        <v>88.642857142857139</v>
      </c>
    </row>
    <row r="3880" spans="1:20" ht="45" x14ac:dyDescent="0.25">
      <c r="A3880" s="3">
        <v>3878</v>
      </c>
      <c r="B3880" s="1" t="s">
        <v>3875</v>
      </c>
      <c r="C3880" s="1" t="s">
        <v>7986</v>
      </c>
      <c r="D3880">
        <v>18000</v>
      </c>
      <c r="E3880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s="9">
        <f t="shared" si="240"/>
        <v>42185.165972222225</v>
      </c>
      <c r="L3880" s="9">
        <f t="shared" si="241"/>
        <v>42154.818819444445</v>
      </c>
      <c r="M3880" t="b">
        <v>0</v>
      </c>
      <c r="N3880">
        <v>1</v>
      </c>
      <c r="O3880" t="b">
        <v>0</v>
      </c>
      <c r="P3880" t="s">
        <v>8304</v>
      </c>
      <c r="Q3880" t="s">
        <v>8316</v>
      </c>
      <c r="R3880" t="s">
        <v>8358</v>
      </c>
      <c r="S3880" s="5">
        <f t="shared" si="242"/>
        <v>5.5555555555555552E-2</v>
      </c>
      <c r="T3880" s="4">
        <f t="shared" si="243"/>
        <v>10</v>
      </c>
    </row>
    <row r="3881" spans="1:20" ht="45" x14ac:dyDescent="0.25">
      <c r="A3881" s="3">
        <v>3879</v>
      </c>
      <c r="B3881" s="1" t="s">
        <v>3876</v>
      </c>
      <c r="C3881" s="1" t="s">
        <v>7987</v>
      </c>
      <c r="D3881">
        <v>15000</v>
      </c>
      <c r="E3881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s="9">
        <f t="shared" si="240"/>
        <v>42029.861064814817</v>
      </c>
      <c r="L3881" s="9">
        <f t="shared" si="241"/>
        <v>41999.861064814817</v>
      </c>
      <c r="M3881" t="b">
        <v>0</v>
      </c>
      <c r="N3881">
        <v>0</v>
      </c>
      <c r="O3881" t="b">
        <v>0</v>
      </c>
      <c r="P3881" t="s">
        <v>8304</v>
      </c>
      <c r="Q3881" t="s">
        <v>8316</v>
      </c>
      <c r="R3881" t="s">
        <v>8358</v>
      </c>
      <c r="S3881" s="5">
        <f t="shared" si="242"/>
        <v>0</v>
      </c>
      <c r="T3881" s="4" t="e">
        <f t="shared" si="243"/>
        <v>#DIV/0!</v>
      </c>
    </row>
    <row r="3882" spans="1:20" ht="60" x14ac:dyDescent="0.25">
      <c r="A3882" s="3">
        <v>3880</v>
      </c>
      <c r="B3882" s="1" t="s">
        <v>3877</v>
      </c>
      <c r="C3882" s="1" t="s">
        <v>7988</v>
      </c>
      <c r="D3882">
        <v>7500</v>
      </c>
      <c r="E3882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s="9">
        <f t="shared" si="240"/>
        <v>41850.958333333336</v>
      </c>
      <c r="L3882" s="9">
        <f t="shared" si="241"/>
        <v>41815.815046296295</v>
      </c>
      <c r="M3882" t="b">
        <v>0</v>
      </c>
      <c r="N3882">
        <v>17</v>
      </c>
      <c r="O3882" t="b">
        <v>0</v>
      </c>
      <c r="P3882" t="s">
        <v>8304</v>
      </c>
      <c r="Q3882" t="s">
        <v>8316</v>
      </c>
      <c r="R3882" t="s">
        <v>8358</v>
      </c>
      <c r="S3882" s="5">
        <f t="shared" si="242"/>
        <v>13.066666666666665</v>
      </c>
      <c r="T3882" s="4">
        <f t="shared" si="243"/>
        <v>57.647058823529413</v>
      </c>
    </row>
    <row r="3883" spans="1:20" ht="30" x14ac:dyDescent="0.25">
      <c r="A3883" s="3">
        <v>3881</v>
      </c>
      <c r="B3883" s="1" t="s">
        <v>3878</v>
      </c>
      <c r="C3883" s="1" t="s">
        <v>7989</v>
      </c>
      <c r="D3883">
        <v>500</v>
      </c>
      <c r="E3883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s="9">
        <f t="shared" si="240"/>
        <v>42786.018506944441</v>
      </c>
      <c r="L3883" s="9">
        <f t="shared" si="241"/>
        <v>42756.018506944441</v>
      </c>
      <c r="M3883" t="b">
        <v>0</v>
      </c>
      <c r="N3883">
        <v>1</v>
      </c>
      <c r="O3883" t="b">
        <v>0</v>
      </c>
      <c r="P3883" t="s">
        <v>8304</v>
      </c>
      <c r="Q3883" t="s">
        <v>8316</v>
      </c>
      <c r="R3883" t="s">
        <v>8358</v>
      </c>
      <c r="S3883" s="5">
        <f t="shared" si="242"/>
        <v>5</v>
      </c>
      <c r="T3883" s="4">
        <f t="shared" si="243"/>
        <v>25</v>
      </c>
    </row>
    <row r="3884" spans="1:20" ht="60" x14ac:dyDescent="0.25">
      <c r="A3884" s="3">
        <v>3882</v>
      </c>
      <c r="B3884" s="1" t="s">
        <v>3879</v>
      </c>
      <c r="C3884" s="1" t="s">
        <v>7990</v>
      </c>
      <c r="D3884">
        <v>30000</v>
      </c>
      <c r="E388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s="9">
        <f t="shared" si="240"/>
        <v>42400.960416666669</v>
      </c>
      <c r="L3884" s="9">
        <f t="shared" si="241"/>
        <v>42373.983449074076</v>
      </c>
      <c r="M3884" t="b">
        <v>0</v>
      </c>
      <c r="N3884">
        <v>0</v>
      </c>
      <c r="O3884" t="b">
        <v>0</v>
      </c>
      <c r="P3884" t="s">
        <v>8304</v>
      </c>
      <c r="Q3884" t="s">
        <v>8316</v>
      </c>
      <c r="R3884" t="s">
        <v>8358</v>
      </c>
      <c r="S3884" s="5">
        <f t="shared" si="242"/>
        <v>0</v>
      </c>
      <c r="T3884" s="4" t="e">
        <f t="shared" si="243"/>
        <v>#DIV/0!</v>
      </c>
    </row>
    <row r="3885" spans="1:20" ht="60" x14ac:dyDescent="0.25">
      <c r="A3885" s="3">
        <v>3883</v>
      </c>
      <c r="B3885" s="1" t="s">
        <v>3880</v>
      </c>
      <c r="C3885" s="1" t="s">
        <v>7991</v>
      </c>
      <c r="D3885">
        <v>15000</v>
      </c>
      <c r="E388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s="9">
        <f t="shared" si="240"/>
        <v>41884.602650462963</v>
      </c>
      <c r="L3885" s="9">
        <f t="shared" si="241"/>
        <v>41854.602650462963</v>
      </c>
      <c r="M3885" t="b">
        <v>0</v>
      </c>
      <c r="N3885">
        <v>0</v>
      </c>
      <c r="O3885" t="b">
        <v>0</v>
      </c>
      <c r="P3885" t="s">
        <v>8304</v>
      </c>
      <c r="Q3885" t="s">
        <v>8316</v>
      </c>
      <c r="R3885" t="s">
        <v>8358</v>
      </c>
      <c r="S3885" s="5">
        <f t="shared" si="242"/>
        <v>0</v>
      </c>
      <c r="T3885" s="4" t="e">
        <f t="shared" si="243"/>
        <v>#DIV/0!</v>
      </c>
    </row>
    <row r="3886" spans="1:20" ht="45" x14ac:dyDescent="0.25">
      <c r="A3886" s="3">
        <v>3884</v>
      </c>
      <c r="B3886" s="1" t="s">
        <v>3881</v>
      </c>
      <c r="C3886" s="1" t="s">
        <v>7992</v>
      </c>
      <c r="D3886">
        <v>10000</v>
      </c>
      <c r="E388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s="9">
        <f t="shared" si="240"/>
        <v>42090.749907407408</v>
      </c>
      <c r="L3886" s="9">
        <f t="shared" si="241"/>
        <v>42065.791574074072</v>
      </c>
      <c r="M3886" t="b">
        <v>0</v>
      </c>
      <c r="N3886">
        <v>0</v>
      </c>
      <c r="O3886" t="b">
        <v>0</v>
      </c>
      <c r="P3886" t="s">
        <v>8304</v>
      </c>
      <c r="Q3886" t="s">
        <v>8316</v>
      </c>
      <c r="R3886" t="s">
        <v>8358</v>
      </c>
      <c r="S3886" s="5">
        <f t="shared" si="242"/>
        <v>0</v>
      </c>
      <c r="T3886" s="4" t="e">
        <f t="shared" si="243"/>
        <v>#DIV/0!</v>
      </c>
    </row>
    <row r="3887" spans="1:20" ht="45" x14ac:dyDescent="0.25">
      <c r="A3887" s="3">
        <v>3885</v>
      </c>
      <c r="B3887" s="1" t="s">
        <v>3882</v>
      </c>
      <c r="C3887" s="1" t="s">
        <v>7993</v>
      </c>
      <c r="D3887">
        <v>375000</v>
      </c>
      <c r="E388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s="9">
        <f t="shared" si="240"/>
        <v>42499.951284722221</v>
      </c>
      <c r="L3887" s="9">
        <f t="shared" si="241"/>
        <v>42469.951284722221</v>
      </c>
      <c r="M3887" t="b">
        <v>0</v>
      </c>
      <c r="N3887">
        <v>0</v>
      </c>
      <c r="O3887" t="b">
        <v>0</v>
      </c>
      <c r="P3887" t="s">
        <v>8304</v>
      </c>
      <c r="Q3887" t="s">
        <v>8316</v>
      </c>
      <c r="R3887" t="s">
        <v>8358</v>
      </c>
      <c r="S3887" s="5">
        <f t="shared" si="242"/>
        <v>0</v>
      </c>
      <c r="T3887" s="4" t="e">
        <f t="shared" si="243"/>
        <v>#DIV/0!</v>
      </c>
    </row>
    <row r="3888" spans="1:20" ht="15.75" x14ac:dyDescent="0.25">
      <c r="A3888" s="3">
        <v>3886</v>
      </c>
      <c r="B3888" s="1" t="s">
        <v>3883</v>
      </c>
      <c r="C3888" s="1">
        <v>1</v>
      </c>
      <c r="D3888">
        <v>10000</v>
      </c>
      <c r="E388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s="9">
        <f t="shared" si="240"/>
        <v>41984.228032407409</v>
      </c>
      <c r="L3888" s="9">
        <f t="shared" si="241"/>
        <v>41954.228032407409</v>
      </c>
      <c r="M3888" t="b">
        <v>0</v>
      </c>
      <c r="N3888">
        <v>0</v>
      </c>
      <c r="O3888" t="b">
        <v>0</v>
      </c>
      <c r="P3888" t="s">
        <v>8304</v>
      </c>
      <c r="Q3888" t="s">
        <v>8316</v>
      </c>
      <c r="R3888" t="s">
        <v>8358</v>
      </c>
      <c r="S3888" s="5">
        <f t="shared" si="242"/>
        <v>0</v>
      </c>
      <c r="T3888" s="4" t="e">
        <f t="shared" si="243"/>
        <v>#DIV/0!</v>
      </c>
    </row>
    <row r="3889" spans="1:20" ht="60" x14ac:dyDescent="0.25">
      <c r="A3889" s="3">
        <v>3887</v>
      </c>
      <c r="B3889" s="1" t="s">
        <v>3884</v>
      </c>
      <c r="C3889" s="1" t="s">
        <v>7994</v>
      </c>
      <c r="D3889">
        <v>2000</v>
      </c>
      <c r="E3889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s="9">
        <f t="shared" si="240"/>
        <v>42125.916666666672</v>
      </c>
      <c r="L3889" s="9">
        <f t="shared" si="241"/>
        <v>42079.857974537037</v>
      </c>
      <c r="M3889" t="b">
        <v>0</v>
      </c>
      <c r="N3889">
        <v>2</v>
      </c>
      <c r="O3889" t="b">
        <v>0</v>
      </c>
      <c r="P3889" t="s">
        <v>8304</v>
      </c>
      <c r="Q3889" t="s">
        <v>8316</v>
      </c>
      <c r="R3889" t="s">
        <v>8358</v>
      </c>
      <c r="S3889" s="5">
        <f t="shared" si="242"/>
        <v>1.7500000000000002</v>
      </c>
      <c r="T3889" s="4">
        <f t="shared" si="243"/>
        <v>17.5</v>
      </c>
    </row>
    <row r="3890" spans="1:20" ht="60" x14ac:dyDescent="0.25">
      <c r="A3890" s="3">
        <v>3888</v>
      </c>
      <c r="B3890" s="1" t="s">
        <v>3885</v>
      </c>
      <c r="C3890" s="1" t="s">
        <v>7995</v>
      </c>
      <c r="D3890">
        <v>2000</v>
      </c>
      <c r="E3890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s="9">
        <f t="shared" si="240"/>
        <v>42792.545810185184</v>
      </c>
      <c r="L3890" s="9">
        <f t="shared" si="241"/>
        <v>42762.545810185184</v>
      </c>
      <c r="M3890" t="b">
        <v>0</v>
      </c>
      <c r="N3890">
        <v>14</v>
      </c>
      <c r="O3890" t="b">
        <v>0</v>
      </c>
      <c r="P3890" t="s">
        <v>8270</v>
      </c>
      <c r="Q3890" t="s">
        <v>8316</v>
      </c>
      <c r="R3890" t="s">
        <v>8317</v>
      </c>
      <c r="S3890" s="5">
        <f t="shared" si="242"/>
        <v>27.1</v>
      </c>
      <c r="T3890" s="4">
        <f t="shared" si="243"/>
        <v>38.714285714285715</v>
      </c>
    </row>
    <row r="3891" spans="1:20" ht="45" x14ac:dyDescent="0.25">
      <c r="A3891" s="3">
        <v>3889</v>
      </c>
      <c r="B3891" s="1" t="s">
        <v>3886</v>
      </c>
      <c r="C3891" s="1" t="s">
        <v>7996</v>
      </c>
      <c r="D3891">
        <v>8000</v>
      </c>
      <c r="E3891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s="9">
        <f t="shared" si="240"/>
        <v>42008.976388888885</v>
      </c>
      <c r="L3891" s="9">
        <f t="shared" si="241"/>
        <v>41977.004976851851</v>
      </c>
      <c r="M3891" t="b">
        <v>0</v>
      </c>
      <c r="N3891">
        <v>9</v>
      </c>
      <c r="O3891" t="b">
        <v>0</v>
      </c>
      <c r="P3891" t="s">
        <v>8270</v>
      </c>
      <c r="Q3891" t="s">
        <v>8316</v>
      </c>
      <c r="R3891" t="s">
        <v>8317</v>
      </c>
      <c r="S3891" s="5">
        <f t="shared" si="242"/>
        <v>1.4749999999999999</v>
      </c>
      <c r="T3891" s="4">
        <f t="shared" si="243"/>
        <v>13.111111111111111</v>
      </c>
    </row>
    <row r="3892" spans="1:20" ht="60" x14ac:dyDescent="0.25">
      <c r="A3892" s="3">
        <v>3890</v>
      </c>
      <c r="B3892" s="1" t="s">
        <v>3887</v>
      </c>
      <c r="C3892" s="1" t="s">
        <v>7997</v>
      </c>
      <c r="D3892">
        <v>15000</v>
      </c>
      <c r="E3892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s="9">
        <f t="shared" si="240"/>
        <v>42231.758611111116</v>
      </c>
      <c r="L3892" s="9">
        <f t="shared" si="241"/>
        <v>42171.758611111116</v>
      </c>
      <c r="M3892" t="b">
        <v>0</v>
      </c>
      <c r="N3892">
        <v>8</v>
      </c>
      <c r="O3892" t="b">
        <v>0</v>
      </c>
      <c r="P3892" t="s">
        <v>8270</v>
      </c>
      <c r="Q3892" t="s">
        <v>8316</v>
      </c>
      <c r="R3892" t="s">
        <v>8317</v>
      </c>
      <c r="S3892" s="5">
        <f t="shared" si="242"/>
        <v>16.826666666666668</v>
      </c>
      <c r="T3892" s="4">
        <f t="shared" si="243"/>
        <v>315.5</v>
      </c>
    </row>
    <row r="3893" spans="1:20" ht="30" x14ac:dyDescent="0.25">
      <c r="A3893" s="3">
        <v>3891</v>
      </c>
      <c r="B3893" s="1" t="s">
        <v>3888</v>
      </c>
      <c r="C3893" s="1" t="s">
        <v>7998</v>
      </c>
      <c r="D3893">
        <v>800</v>
      </c>
      <c r="E3893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s="9">
        <f t="shared" si="240"/>
        <v>42086.207638888889</v>
      </c>
      <c r="L3893" s="9">
        <f t="shared" si="241"/>
        <v>42056.1324537037</v>
      </c>
      <c r="M3893" t="b">
        <v>0</v>
      </c>
      <c r="N3893">
        <v>7</v>
      </c>
      <c r="O3893" t="b">
        <v>0</v>
      </c>
      <c r="P3893" t="s">
        <v>8270</v>
      </c>
      <c r="Q3893" t="s">
        <v>8316</v>
      </c>
      <c r="R3893" t="s">
        <v>8317</v>
      </c>
      <c r="S3893" s="5">
        <f t="shared" si="242"/>
        <v>32.5</v>
      </c>
      <c r="T3893" s="4">
        <f t="shared" si="243"/>
        <v>37.142857142857146</v>
      </c>
    </row>
    <row r="3894" spans="1:20" ht="60" x14ac:dyDescent="0.25">
      <c r="A3894" s="3">
        <v>3892</v>
      </c>
      <c r="B3894" s="1" t="s">
        <v>3889</v>
      </c>
      <c r="C3894" s="1" t="s">
        <v>7999</v>
      </c>
      <c r="D3894">
        <v>1000</v>
      </c>
      <c r="E389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s="9">
        <f t="shared" si="240"/>
        <v>41875.291666666664</v>
      </c>
      <c r="L3894" s="9">
        <f t="shared" si="241"/>
        <v>41867.652280092596</v>
      </c>
      <c r="M3894" t="b">
        <v>0</v>
      </c>
      <c r="N3894">
        <v>0</v>
      </c>
      <c r="O3894" t="b">
        <v>0</v>
      </c>
      <c r="P3894" t="s">
        <v>8270</v>
      </c>
      <c r="Q3894" t="s">
        <v>8316</v>
      </c>
      <c r="R3894" t="s">
        <v>8317</v>
      </c>
      <c r="S3894" s="5">
        <f t="shared" si="242"/>
        <v>0</v>
      </c>
      <c r="T3894" s="4" t="e">
        <f t="shared" si="243"/>
        <v>#DIV/0!</v>
      </c>
    </row>
    <row r="3895" spans="1:20" ht="60" x14ac:dyDescent="0.25">
      <c r="A3895" s="3">
        <v>3893</v>
      </c>
      <c r="B3895" s="1" t="s">
        <v>3890</v>
      </c>
      <c r="C3895" s="1" t="s">
        <v>8000</v>
      </c>
      <c r="D3895">
        <v>50000</v>
      </c>
      <c r="E389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s="9">
        <f t="shared" si="240"/>
        <v>41821.25</v>
      </c>
      <c r="L3895" s="9">
        <f t="shared" si="241"/>
        <v>41779.657870370371</v>
      </c>
      <c r="M3895" t="b">
        <v>0</v>
      </c>
      <c r="N3895">
        <v>84</v>
      </c>
      <c r="O3895" t="b">
        <v>0</v>
      </c>
      <c r="P3895" t="s">
        <v>8270</v>
      </c>
      <c r="Q3895" t="s">
        <v>8316</v>
      </c>
      <c r="R3895" t="s">
        <v>8317</v>
      </c>
      <c r="S3895" s="5">
        <f t="shared" si="242"/>
        <v>21.55</v>
      </c>
      <c r="T3895" s="4">
        <f t="shared" si="243"/>
        <v>128.27380952380952</v>
      </c>
    </row>
    <row r="3896" spans="1:20" ht="60" x14ac:dyDescent="0.25">
      <c r="A3896" s="3">
        <v>3894</v>
      </c>
      <c r="B3896" s="1" t="s">
        <v>3891</v>
      </c>
      <c r="C3896" s="1" t="s">
        <v>8001</v>
      </c>
      <c r="D3896">
        <v>15000</v>
      </c>
      <c r="E389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s="9">
        <f t="shared" si="240"/>
        <v>42710.207638888889</v>
      </c>
      <c r="L3896" s="9">
        <f t="shared" si="241"/>
        <v>42679.958472222221</v>
      </c>
      <c r="M3896" t="b">
        <v>0</v>
      </c>
      <c r="N3896">
        <v>11</v>
      </c>
      <c r="O3896" t="b">
        <v>0</v>
      </c>
      <c r="P3896" t="s">
        <v>8270</v>
      </c>
      <c r="Q3896" t="s">
        <v>8316</v>
      </c>
      <c r="R3896" t="s">
        <v>8317</v>
      </c>
      <c r="S3896" s="5">
        <f t="shared" si="242"/>
        <v>3.4666666666666663</v>
      </c>
      <c r="T3896" s="4">
        <f t="shared" si="243"/>
        <v>47.272727272727273</v>
      </c>
    </row>
    <row r="3897" spans="1:20" ht="60" x14ac:dyDescent="0.25">
      <c r="A3897" s="3">
        <v>3895</v>
      </c>
      <c r="B3897" s="1" t="s">
        <v>3892</v>
      </c>
      <c r="C3897" s="1" t="s">
        <v>8002</v>
      </c>
      <c r="D3897">
        <v>1000</v>
      </c>
      <c r="E389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s="9">
        <f t="shared" si="240"/>
        <v>42063.250208333338</v>
      </c>
      <c r="L3897" s="9">
        <f t="shared" si="241"/>
        <v>42032.250208333338</v>
      </c>
      <c r="M3897" t="b">
        <v>0</v>
      </c>
      <c r="N3897">
        <v>1</v>
      </c>
      <c r="O3897" t="b">
        <v>0</v>
      </c>
      <c r="P3897" t="s">
        <v>8270</v>
      </c>
      <c r="Q3897" t="s">
        <v>8316</v>
      </c>
      <c r="R3897" t="s">
        <v>8317</v>
      </c>
      <c r="S3897" s="5">
        <f t="shared" si="242"/>
        <v>5</v>
      </c>
      <c r="T3897" s="4">
        <f t="shared" si="243"/>
        <v>50</v>
      </c>
    </row>
    <row r="3898" spans="1:20" ht="60" x14ac:dyDescent="0.25">
      <c r="A3898" s="3">
        <v>3896</v>
      </c>
      <c r="B3898" s="1" t="s">
        <v>3893</v>
      </c>
      <c r="C3898" s="1" t="s">
        <v>8003</v>
      </c>
      <c r="D3898">
        <v>1600</v>
      </c>
      <c r="E389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s="9">
        <f t="shared" si="240"/>
        <v>41807.191875000004</v>
      </c>
      <c r="L3898" s="9">
        <f t="shared" si="241"/>
        <v>41793.191875000004</v>
      </c>
      <c r="M3898" t="b">
        <v>0</v>
      </c>
      <c r="N3898">
        <v>4</v>
      </c>
      <c r="O3898" t="b">
        <v>0</v>
      </c>
      <c r="P3898" t="s">
        <v>8270</v>
      </c>
      <c r="Q3898" t="s">
        <v>8316</v>
      </c>
      <c r="R3898" t="s">
        <v>8317</v>
      </c>
      <c r="S3898" s="5">
        <f t="shared" si="242"/>
        <v>10.625</v>
      </c>
      <c r="T3898" s="4">
        <f t="shared" si="243"/>
        <v>42.5</v>
      </c>
    </row>
    <row r="3899" spans="1:20" ht="60" x14ac:dyDescent="0.25">
      <c r="A3899" s="3">
        <v>3897</v>
      </c>
      <c r="B3899" s="1" t="s">
        <v>3894</v>
      </c>
      <c r="C3899" s="1" t="s">
        <v>8004</v>
      </c>
      <c r="D3899">
        <v>2500</v>
      </c>
      <c r="E3899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s="9">
        <f t="shared" si="240"/>
        <v>42012.87364583333</v>
      </c>
      <c r="L3899" s="9">
        <f t="shared" si="241"/>
        <v>41982.87364583333</v>
      </c>
      <c r="M3899" t="b">
        <v>0</v>
      </c>
      <c r="N3899">
        <v>10</v>
      </c>
      <c r="O3899" t="b">
        <v>0</v>
      </c>
      <c r="P3899" t="s">
        <v>8270</v>
      </c>
      <c r="Q3899" t="s">
        <v>8316</v>
      </c>
      <c r="R3899" t="s">
        <v>8317</v>
      </c>
      <c r="S3899" s="5">
        <f t="shared" si="242"/>
        <v>17.599999999999998</v>
      </c>
      <c r="T3899" s="4">
        <f t="shared" si="243"/>
        <v>44</v>
      </c>
    </row>
    <row r="3900" spans="1:20" ht="60" x14ac:dyDescent="0.25">
      <c r="A3900" s="3">
        <v>3898</v>
      </c>
      <c r="B3900" s="1" t="s">
        <v>3895</v>
      </c>
      <c r="C3900" s="1" t="s">
        <v>8005</v>
      </c>
      <c r="D3900">
        <v>2500</v>
      </c>
      <c r="E3900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s="9">
        <f t="shared" si="240"/>
        <v>42233.666666666672</v>
      </c>
      <c r="L3900" s="9">
        <f t="shared" si="241"/>
        <v>42193.482291666667</v>
      </c>
      <c r="M3900" t="b">
        <v>0</v>
      </c>
      <c r="N3900">
        <v>16</v>
      </c>
      <c r="O3900" t="b">
        <v>0</v>
      </c>
      <c r="P3900" t="s">
        <v>8270</v>
      </c>
      <c r="Q3900" t="s">
        <v>8316</v>
      </c>
      <c r="R3900" t="s">
        <v>8317</v>
      </c>
      <c r="S3900" s="5">
        <f t="shared" si="242"/>
        <v>32.56</v>
      </c>
      <c r="T3900" s="4">
        <f t="shared" si="243"/>
        <v>50.875</v>
      </c>
    </row>
    <row r="3901" spans="1:20" ht="45" x14ac:dyDescent="0.25">
      <c r="A3901" s="3">
        <v>3899</v>
      </c>
      <c r="B3901" s="1" t="s">
        <v>3896</v>
      </c>
      <c r="C3901" s="1" t="s">
        <v>8006</v>
      </c>
      <c r="D3901">
        <v>10000</v>
      </c>
      <c r="E3901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s="9">
        <f t="shared" si="240"/>
        <v>41863.775011574071</v>
      </c>
      <c r="L3901" s="9">
        <f t="shared" si="241"/>
        <v>41843.775011574071</v>
      </c>
      <c r="M3901" t="b">
        <v>0</v>
      </c>
      <c r="N3901">
        <v>2</v>
      </c>
      <c r="O3901" t="b">
        <v>0</v>
      </c>
      <c r="P3901" t="s">
        <v>8270</v>
      </c>
      <c r="Q3901" t="s">
        <v>8316</v>
      </c>
      <c r="R3901" t="s">
        <v>8317</v>
      </c>
      <c r="S3901" s="5">
        <f t="shared" si="242"/>
        <v>1.25</v>
      </c>
      <c r="T3901" s="4">
        <f t="shared" si="243"/>
        <v>62.5</v>
      </c>
    </row>
    <row r="3902" spans="1:20" ht="45" x14ac:dyDescent="0.25">
      <c r="A3902" s="3">
        <v>3900</v>
      </c>
      <c r="B3902" s="1" t="s">
        <v>3897</v>
      </c>
      <c r="C3902" s="1" t="s">
        <v>8007</v>
      </c>
      <c r="D3902">
        <v>2500</v>
      </c>
      <c r="E3902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s="9">
        <f t="shared" si="240"/>
        <v>42166.092488425929</v>
      </c>
      <c r="L3902" s="9">
        <f t="shared" si="241"/>
        <v>42136.092488425929</v>
      </c>
      <c r="M3902" t="b">
        <v>0</v>
      </c>
      <c r="N3902">
        <v>5</v>
      </c>
      <c r="O3902" t="b">
        <v>0</v>
      </c>
      <c r="P3902" t="s">
        <v>8270</v>
      </c>
      <c r="Q3902" t="s">
        <v>8316</v>
      </c>
      <c r="R3902" t="s">
        <v>8317</v>
      </c>
      <c r="S3902" s="5">
        <f t="shared" si="242"/>
        <v>5.4</v>
      </c>
      <c r="T3902" s="4">
        <f t="shared" si="243"/>
        <v>27</v>
      </c>
    </row>
    <row r="3903" spans="1:20" ht="60" x14ac:dyDescent="0.25">
      <c r="A3903" s="3">
        <v>3901</v>
      </c>
      <c r="B3903" s="1" t="s">
        <v>3898</v>
      </c>
      <c r="C3903" s="1" t="s">
        <v>8008</v>
      </c>
      <c r="D3903">
        <v>3000</v>
      </c>
      <c r="E3903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s="9">
        <f t="shared" si="240"/>
        <v>42357.826377314821</v>
      </c>
      <c r="L3903" s="9">
        <f t="shared" si="241"/>
        <v>42317.826377314821</v>
      </c>
      <c r="M3903" t="b">
        <v>0</v>
      </c>
      <c r="N3903">
        <v>1</v>
      </c>
      <c r="O3903" t="b">
        <v>0</v>
      </c>
      <c r="P3903" t="s">
        <v>8270</v>
      </c>
      <c r="Q3903" t="s">
        <v>8316</v>
      </c>
      <c r="R3903" t="s">
        <v>8317</v>
      </c>
      <c r="S3903" s="5">
        <f t="shared" si="242"/>
        <v>0.83333333333333337</v>
      </c>
      <c r="T3903" s="4">
        <f t="shared" si="243"/>
        <v>25</v>
      </c>
    </row>
    <row r="3904" spans="1:20" ht="60" x14ac:dyDescent="0.25">
      <c r="A3904" s="3">
        <v>3902</v>
      </c>
      <c r="B3904" s="1" t="s">
        <v>3899</v>
      </c>
      <c r="C3904" s="1" t="s">
        <v>8009</v>
      </c>
      <c r="D3904">
        <v>3000</v>
      </c>
      <c r="E390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s="9">
        <f t="shared" si="240"/>
        <v>42688.509745370371</v>
      </c>
      <c r="L3904" s="9">
        <f t="shared" si="241"/>
        <v>42663.468078703707</v>
      </c>
      <c r="M3904" t="b">
        <v>0</v>
      </c>
      <c r="N3904">
        <v>31</v>
      </c>
      <c r="O3904" t="b">
        <v>0</v>
      </c>
      <c r="P3904" t="s">
        <v>8270</v>
      </c>
      <c r="Q3904" t="s">
        <v>8316</v>
      </c>
      <c r="R3904" t="s">
        <v>8317</v>
      </c>
      <c r="S3904" s="5">
        <f t="shared" si="242"/>
        <v>48.833333333333336</v>
      </c>
      <c r="T3904" s="4">
        <f t="shared" si="243"/>
        <v>47.258064516129032</v>
      </c>
    </row>
    <row r="3905" spans="1:20" ht="60" x14ac:dyDescent="0.25">
      <c r="A3905" s="3">
        <v>3903</v>
      </c>
      <c r="B3905" s="1" t="s">
        <v>3900</v>
      </c>
      <c r="C3905" s="1" t="s">
        <v>8010</v>
      </c>
      <c r="D3905">
        <v>1500</v>
      </c>
      <c r="E390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s="9">
        <f t="shared" si="240"/>
        <v>42230.818055555559</v>
      </c>
      <c r="L3905" s="9">
        <f t="shared" si="241"/>
        <v>42186.01116898148</v>
      </c>
      <c r="M3905" t="b">
        <v>0</v>
      </c>
      <c r="N3905">
        <v>0</v>
      </c>
      <c r="O3905" t="b">
        <v>0</v>
      </c>
      <c r="P3905" t="s">
        <v>8270</v>
      </c>
      <c r="Q3905" t="s">
        <v>8316</v>
      </c>
      <c r="R3905" t="s">
        <v>8317</v>
      </c>
      <c r="S3905" s="5">
        <f t="shared" si="242"/>
        <v>0</v>
      </c>
      <c r="T3905" s="4" t="e">
        <f t="shared" si="243"/>
        <v>#DIV/0!</v>
      </c>
    </row>
    <row r="3906" spans="1:20" ht="30" x14ac:dyDescent="0.25">
      <c r="A3906" s="3">
        <v>3904</v>
      </c>
      <c r="B3906" s="1" t="s">
        <v>3901</v>
      </c>
      <c r="C3906" s="1" t="s">
        <v>8011</v>
      </c>
      <c r="D3906">
        <v>10000</v>
      </c>
      <c r="E390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s="9">
        <f t="shared" si="240"/>
        <v>42109.211111111115</v>
      </c>
      <c r="L3906" s="9">
        <f t="shared" si="241"/>
        <v>42095.229166666672</v>
      </c>
      <c r="M3906" t="b">
        <v>0</v>
      </c>
      <c r="N3906">
        <v>2</v>
      </c>
      <c r="O3906" t="b">
        <v>0</v>
      </c>
      <c r="P3906" t="s">
        <v>8270</v>
      </c>
      <c r="Q3906" t="s">
        <v>8316</v>
      </c>
      <c r="R3906" t="s">
        <v>8317</v>
      </c>
      <c r="S3906" s="5">
        <f t="shared" si="242"/>
        <v>0.03</v>
      </c>
      <c r="T3906" s="4">
        <f t="shared" si="243"/>
        <v>1.5</v>
      </c>
    </row>
    <row r="3907" spans="1:20" ht="60" x14ac:dyDescent="0.25">
      <c r="A3907" s="3">
        <v>3905</v>
      </c>
      <c r="B3907" s="1" t="s">
        <v>3902</v>
      </c>
      <c r="C3907" s="1" t="s">
        <v>8012</v>
      </c>
      <c r="D3907">
        <v>1500</v>
      </c>
      <c r="E390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s="9">
        <f t="shared" ref="K3907:K3970" si="244">(((I3907/60)/60)/24)+DATE(1970,1,1)</f>
        <v>42166.958333333328</v>
      </c>
      <c r="L3907" s="9">
        <f t="shared" ref="L3907:L3970" si="245">(((J3907/60)/60)/24)+DATE(1970,1,1)</f>
        <v>42124.623877314814</v>
      </c>
      <c r="M3907" t="b">
        <v>0</v>
      </c>
      <c r="N3907">
        <v>7</v>
      </c>
      <c r="O3907" t="b">
        <v>0</v>
      </c>
      <c r="P3907" t="s">
        <v>8270</v>
      </c>
      <c r="Q3907" t="s">
        <v>8316</v>
      </c>
      <c r="R3907" t="s">
        <v>8317</v>
      </c>
      <c r="S3907" s="5">
        <f t="shared" ref="S3907:S3970" si="246">+(E3907/D3907)*100</f>
        <v>11.533333333333333</v>
      </c>
      <c r="T3907" s="4">
        <f t="shared" ref="T3907:T3970" si="247">+E3907/N3907</f>
        <v>24.714285714285715</v>
      </c>
    </row>
    <row r="3908" spans="1:20" ht="45" x14ac:dyDescent="0.25">
      <c r="A3908" s="3">
        <v>3906</v>
      </c>
      <c r="B3908" s="1" t="s">
        <v>3903</v>
      </c>
      <c r="C3908" s="1" t="s">
        <v>8013</v>
      </c>
      <c r="D3908">
        <v>1500</v>
      </c>
      <c r="E390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s="9">
        <f t="shared" si="244"/>
        <v>42181.559027777781</v>
      </c>
      <c r="L3908" s="9">
        <f t="shared" si="245"/>
        <v>42143.917743055557</v>
      </c>
      <c r="M3908" t="b">
        <v>0</v>
      </c>
      <c r="N3908">
        <v>16</v>
      </c>
      <c r="O3908" t="b">
        <v>0</v>
      </c>
      <c r="P3908" t="s">
        <v>8270</v>
      </c>
      <c r="Q3908" t="s">
        <v>8316</v>
      </c>
      <c r="R3908" t="s">
        <v>8317</v>
      </c>
      <c r="S3908" s="5">
        <f t="shared" si="246"/>
        <v>67.333333333333329</v>
      </c>
      <c r="T3908" s="4">
        <f t="shared" si="247"/>
        <v>63.125</v>
      </c>
    </row>
    <row r="3909" spans="1:20" ht="45" x14ac:dyDescent="0.25">
      <c r="A3909" s="3">
        <v>3907</v>
      </c>
      <c r="B3909" s="1" t="s">
        <v>3904</v>
      </c>
      <c r="C3909" s="1" t="s">
        <v>8014</v>
      </c>
      <c r="D3909">
        <v>1000</v>
      </c>
      <c r="E3909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s="9">
        <f t="shared" si="244"/>
        <v>41938.838888888888</v>
      </c>
      <c r="L3909" s="9">
        <f t="shared" si="245"/>
        <v>41906.819513888891</v>
      </c>
      <c r="M3909" t="b">
        <v>0</v>
      </c>
      <c r="N3909">
        <v>4</v>
      </c>
      <c r="O3909" t="b">
        <v>0</v>
      </c>
      <c r="P3909" t="s">
        <v>8270</v>
      </c>
      <c r="Q3909" t="s">
        <v>8316</v>
      </c>
      <c r="R3909" t="s">
        <v>8317</v>
      </c>
      <c r="S3909" s="5">
        <f t="shared" si="246"/>
        <v>15.299999999999999</v>
      </c>
      <c r="T3909" s="4">
        <f t="shared" si="247"/>
        <v>38.25</v>
      </c>
    </row>
    <row r="3910" spans="1:20" ht="60" x14ac:dyDescent="0.25">
      <c r="A3910" s="3">
        <v>3908</v>
      </c>
      <c r="B3910" s="1" t="s">
        <v>3905</v>
      </c>
      <c r="C3910" s="1" t="s">
        <v>8015</v>
      </c>
      <c r="D3910">
        <v>750</v>
      </c>
      <c r="E3910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s="9">
        <f t="shared" si="244"/>
        <v>41849.135370370372</v>
      </c>
      <c r="L3910" s="9">
        <f t="shared" si="245"/>
        <v>41834.135370370372</v>
      </c>
      <c r="M3910" t="b">
        <v>0</v>
      </c>
      <c r="N3910">
        <v>4</v>
      </c>
      <c r="O3910" t="b">
        <v>0</v>
      </c>
      <c r="P3910" t="s">
        <v>8270</v>
      </c>
      <c r="Q3910" t="s">
        <v>8316</v>
      </c>
      <c r="R3910" t="s">
        <v>8317</v>
      </c>
      <c r="S3910" s="5">
        <f t="shared" si="246"/>
        <v>8.6666666666666679</v>
      </c>
      <c r="T3910" s="4">
        <f t="shared" si="247"/>
        <v>16.25</v>
      </c>
    </row>
    <row r="3911" spans="1:20" ht="45" x14ac:dyDescent="0.25">
      <c r="A3911" s="3">
        <v>3909</v>
      </c>
      <c r="B3911" s="1" t="s">
        <v>3906</v>
      </c>
      <c r="C3911" s="1" t="s">
        <v>8016</v>
      </c>
      <c r="D3911">
        <v>60000</v>
      </c>
      <c r="E3911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s="9">
        <f t="shared" si="244"/>
        <v>41893.359282407408</v>
      </c>
      <c r="L3911" s="9">
        <f t="shared" si="245"/>
        <v>41863.359282407408</v>
      </c>
      <c r="M3911" t="b">
        <v>0</v>
      </c>
      <c r="N3911">
        <v>4</v>
      </c>
      <c r="O3911" t="b">
        <v>0</v>
      </c>
      <c r="P3911" t="s">
        <v>8270</v>
      </c>
      <c r="Q3911" t="s">
        <v>8316</v>
      </c>
      <c r="R3911" t="s">
        <v>8317</v>
      </c>
      <c r="S3911" s="5">
        <f t="shared" si="246"/>
        <v>0.22499999999999998</v>
      </c>
      <c r="T3911" s="4">
        <f t="shared" si="247"/>
        <v>33.75</v>
      </c>
    </row>
    <row r="3912" spans="1:20" ht="45" x14ac:dyDescent="0.25">
      <c r="A3912" s="3">
        <v>3910</v>
      </c>
      <c r="B3912" s="1" t="s">
        <v>3907</v>
      </c>
      <c r="C3912" s="1" t="s">
        <v>8017</v>
      </c>
      <c r="D3912">
        <v>6000</v>
      </c>
      <c r="E3912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s="9">
        <f t="shared" si="244"/>
        <v>42254.756909722222</v>
      </c>
      <c r="L3912" s="9">
        <f t="shared" si="245"/>
        <v>42224.756909722222</v>
      </c>
      <c r="M3912" t="b">
        <v>0</v>
      </c>
      <c r="N3912">
        <v>3</v>
      </c>
      <c r="O3912" t="b">
        <v>0</v>
      </c>
      <c r="P3912" t="s">
        <v>8270</v>
      </c>
      <c r="Q3912" t="s">
        <v>8316</v>
      </c>
      <c r="R3912" t="s">
        <v>8317</v>
      </c>
      <c r="S3912" s="5">
        <f t="shared" si="246"/>
        <v>3.0833333333333335</v>
      </c>
      <c r="T3912" s="4">
        <f t="shared" si="247"/>
        <v>61.666666666666664</v>
      </c>
    </row>
    <row r="3913" spans="1:20" ht="45" x14ac:dyDescent="0.25">
      <c r="A3913" s="3">
        <v>3911</v>
      </c>
      <c r="B3913" s="1" t="s">
        <v>3908</v>
      </c>
      <c r="C3913" s="1" t="s">
        <v>8018</v>
      </c>
      <c r="D3913">
        <v>8000</v>
      </c>
      <c r="E3913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s="9">
        <f t="shared" si="244"/>
        <v>41969.853900462964</v>
      </c>
      <c r="L3913" s="9">
        <f t="shared" si="245"/>
        <v>41939.8122337963</v>
      </c>
      <c r="M3913" t="b">
        <v>0</v>
      </c>
      <c r="N3913">
        <v>36</v>
      </c>
      <c r="O3913" t="b">
        <v>0</v>
      </c>
      <c r="P3913" t="s">
        <v>8270</v>
      </c>
      <c r="Q3913" t="s">
        <v>8316</v>
      </c>
      <c r="R3913" t="s">
        <v>8317</v>
      </c>
      <c r="S3913" s="5">
        <f t="shared" si="246"/>
        <v>37.412500000000001</v>
      </c>
      <c r="T3913" s="4">
        <f t="shared" si="247"/>
        <v>83.138888888888886</v>
      </c>
    </row>
    <row r="3914" spans="1:20" ht="45" x14ac:dyDescent="0.25">
      <c r="A3914" s="3">
        <v>3912</v>
      </c>
      <c r="B3914" s="1" t="s">
        <v>3909</v>
      </c>
      <c r="C3914" s="1" t="s">
        <v>8019</v>
      </c>
      <c r="D3914">
        <v>15000</v>
      </c>
      <c r="E391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s="9">
        <f t="shared" si="244"/>
        <v>42119.190972222219</v>
      </c>
      <c r="L3914" s="9">
        <f t="shared" si="245"/>
        <v>42059.270023148143</v>
      </c>
      <c r="M3914" t="b">
        <v>0</v>
      </c>
      <c r="N3914">
        <v>1</v>
      </c>
      <c r="O3914" t="b">
        <v>0</v>
      </c>
      <c r="P3914" t="s">
        <v>8270</v>
      </c>
      <c r="Q3914" t="s">
        <v>8316</v>
      </c>
      <c r="R3914" t="s">
        <v>8317</v>
      </c>
      <c r="S3914" s="5">
        <f t="shared" si="246"/>
        <v>6.6666666666666671E-3</v>
      </c>
      <c r="T3914" s="4">
        <f t="shared" si="247"/>
        <v>1</v>
      </c>
    </row>
    <row r="3915" spans="1:20" ht="45" x14ac:dyDescent="0.25">
      <c r="A3915" s="3">
        <v>3913</v>
      </c>
      <c r="B3915" s="1" t="s">
        <v>3910</v>
      </c>
      <c r="C3915" s="1" t="s">
        <v>8020</v>
      </c>
      <c r="D3915">
        <v>10000</v>
      </c>
      <c r="E391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s="9">
        <f t="shared" si="244"/>
        <v>42338.252881944441</v>
      </c>
      <c r="L3915" s="9">
        <f t="shared" si="245"/>
        <v>42308.211215277777</v>
      </c>
      <c r="M3915" t="b">
        <v>0</v>
      </c>
      <c r="N3915">
        <v>7</v>
      </c>
      <c r="O3915" t="b">
        <v>0</v>
      </c>
      <c r="P3915" t="s">
        <v>8270</v>
      </c>
      <c r="Q3915" t="s">
        <v>8316</v>
      </c>
      <c r="R3915" t="s">
        <v>8317</v>
      </c>
      <c r="S3915" s="5">
        <f t="shared" si="246"/>
        <v>10</v>
      </c>
      <c r="T3915" s="4">
        <f t="shared" si="247"/>
        <v>142.85714285714286</v>
      </c>
    </row>
    <row r="3916" spans="1:20" ht="60" x14ac:dyDescent="0.25">
      <c r="A3916" s="3">
        <v>3914</v>
      </c>
      <c r="B3916" s="1" t="s">
        <v>3911</v>
      </c>
      <c r="C3916" s="1" t="s">
        <v>8021</v>
      </c>
      <c r="D3916">
        <v>2500</v>
      </c>
      <c r="E391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s="9">
        <f t="shared" si="244"/>
        <v>42134.957638888889</v>
      </c>
      <c r="L3916" s="9">
        <f t="shared" si="245"/>
        <v>42114.818935185183</v>
      </c>
      <c r="M3916" t="b">
        <v>0</v>
      </c>
      <c r="N3916">
        <v>27</v>
      </c>
      <c r="O3916" t="b">
        <v>0</v>
      </c>
      <c r="P3916" t="s">
        <v>8270</v>
      </c>
      <c r="Q3916" t="s">
        <v>8316</v>
      </c>
      <c r="R3916" t="s">
        <v>8317</v>
      </c>
      <c r="S3916" s="5">
        <f t="shared" si="246"/>
        <v>36.36</v>
      </c>
      <c r="T3916" s="4">
        <f t="shared" si="247"/>
        <v>33.666666666666664</v>
      </c>
    </row>
    <row r="3917" spans="1:20" ht="60" x14ac:dyDescent="0.25">
      <c r="A3917" s="3">
        <v>3915</v>
      </c>
      <c r="B3917" s="1" t="s">
        <v>3912</v>
      </c>
      <c r="C3917" s="1" t="s">
        <v>8022</v>
      </c>
      <c r="D3917">
        <v>1500</v>
      </c>
      <c r="E391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s="9">
        <f t="shared" si="244"/>
        <v>42522.98505787037</v>
      </c>
      <c r="L3917" s="9">
        <f t="shared" si="245"/>
        <v>42492.98505787037</v>
      </c>
      <c r="M3917" t="b">
        <v>0</v>
      </c>
      <c r="N3917">
        <v>1</v>
      </c>
      <c r="O3917" t="b">
        <v>0</v>
      </c>
      <c r="P3917" t="s">
        <v>8270</v>
      </c>
      <c r="Q3917" t="s">
        <v>8316</v>
      </c>
      <c r="R3917" t="s">
        <v>8317</v>
      </c>
      <c r="S3917" s="5">
        <f t="shared" si="246"/>
        <v>0.33333333333333337</v>
      </c>
      <c r="T3917" s="4">
        <f t="shared" si="247"/>
        <v>5</v>
      </c>
    </row>
    <row r="3918" spans="1:20" ht="60" x14ac:dyDescent="0.25">
      <c r="A3918" s="3">
        <v>3916</v>
      </c>
      <c r="B3918" s="1" t="s">
        <v>3913</v>
      </c>
      <c r="C3918" s="1" t="s">
        <v>8023</v>
      </c>
      <c r="D3918">
        <v>2000</v>
      </c>
      <c r="E391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s="9">
        <f t="shared" si="244"/>
        <v>42524.471666666665</v>
      </c>
      <c r="L3918" s="9">
        <f t="shared" si="245"/>
        <v>42494.471666666665</v>
      </c>
      <c r="M3918" t="b">
        <v>0</v>
      </c>
      <c r="N3918">
        <v>0</v>
      </c>
      <c r="O3918" t="b">
        <v>0</v>
      </c>
      <c r="P3918" t="s">
        <v>8270</v>
      </c>
      <c r="Q3918" t="s">
        <v>8316</v>
      </c>
      <c r="R3918" t="s">
        <v>8317</v>
      </c>
      <c r="S3918" s="5">
        <f t="shared" si="246"/>
        <v>0</v>
      </c>
      <c r="T3918" s="4" t="e">
        <f t="shared" si="247"/>
        <v>#DIV/0!</v>
      </c>
    </row>
    <row r="3919" spans="1:20" ht="45" x14ac:dyDescent="0.25">
      <c r="A3919" s="3">
        <v>3917</v>
      </c>
      <c r="B3919" s="1" t="s">
        <v>3914</v>
      </c>
      <c r="C3919" s="1" t="s">
        <v>8024</v>
      </c>
      <c r="D3919">
        <v>3500</v>
      </c>
      <c r="E3919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s="9">
        <f t="shared" si="244"/>
        <v>41893.527326388888</v>
      </c>
      <c r="L3919" s="9">
        <f t="shared" si="245"/>
        <v>41863.527326388888</v>
      </c>
      <c r="M3919" t="b">
        <v>0</v>
      </c>
      <c r="N3919">
        <v>1</v>
      </c>
      <c r="O3919" t="b">
        <v>0</v>
      </c>
      <c r="P3919" t="s">
        <v>8270</v>
      </c>
      <c r="Q3919" t="s">
        <v>8316</v>
      </c>
      <c r="R3919" t="s">
        <v>8317</v>
      </c>
      <c r="S3919" s="5">
        <f t="shared" si="246"/>
        <v>0.2857142857142857</v>
      </c>
      <c r="T3919" s="4">
        <f t="shared" si="247"/>
        <v>10</v>
      </c>
    </row>
    <row r="3920" spans="1:20" ht="60" x14ac:dyDescent="0.25">
      <c r="A3920" s="3">
        <v>3918</v>
      </c>
      <c r="B3920" s="1" t="s">
        <v>3915</v>
      </c>
      <c r="C3920" s="1" t="s">
        <v>8025</v>
      </c>
      <c r="D3920">
        <v>60000</v>
      </c>
      <c r="E3920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s="9">
        <f t="shared" si="244"/>
        <v>41855.666666666664</v>
      </c>
      <c r="L3920" s="9">
        <f t="shared" si="245"/>
        <v>41843.664618055554</v>
      </c>
      <c r="M3920" t="b">
        <v>0</v>
      </c>
      <c r="N3920">
        <v>3</v>
      </c>
      <c r="O3920" t="b">
        <v>0</v>
      </c>
      <c r="P3920" t="s">
        <v>8270</v>
      </c>
      <c r="Q3920" t="s">
        <v>8316</v>
      </c>
      <c r="R3920" t="s">
        <v>8317</v>
      </c>
      <c r="S3920" s="5">
        <f t="shared" si="246"/>
        <v>0.2</v>
      </c>
      <c r="T3920" s="4">
        <f t="shared" si="247"/>
        <v>40</v>
      </c>
    </row>
    <row r="3921" spans="1:20" ht="45" x14ac:dyDescent="0.25">
      <c r="A3921" s="3">
        <v>3919</v>
      </c>
      <c r="B3921" s="1" t="s">
        <v>3916</v>
      </c>
      <c r="C3921" s="1" t="s">
        <v>8026</v>
      </c>
      <c r="D3921">
        <v>5000</v>
      </c>
      <c r="E3921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s="9">
        <f t="shared" si="244"/>
        <v>42387</v>
      </c>
      <c r="L3921" s="9">
        <f t="shared" si="245"/>
        <v>42358.684872685189</v>
      </c>
      <c r="M3921" t="b">
        <v>0</v>
      </c>
      <c r="N3921">
        <v>3</v>
      </c>
      <c r="O3921" t="b">
        <v>0</v>
      </c>
      <c r="P3921" t="s">
        <v>8270</v>
      </c>
      <c r="Q3921" t="s">
        <v>8316</v>
      </c>
      <c r="R3921" t="s">
        <v>8317</v>
      </c>
      <c r="S3921" s="5">
        <f t="shared" si="246"/>
        <v>1.7999999999999998</v>
      </c>
      <c r="T3921" s="4">
        <f t="shared" si="247"/>
        <v>30</v>
      </c>
    </row>
    <row r="3922" spans="1:20" ht="60" x14ac:dyDescent="0.25">
      <c r="A3922" s="3">
        <v>3920</v>
      </c>
      <c r="B3922" s="1" t="s">
        <v>3917</v>
      </c>
      <c r="C3922" s="1" t="s">
        <v>8027</v>
      </c>
      <c r="D3922">
        <v>2500</v>
      </c>
      <c r="E3922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s="9">
        <f t="shared" si="244"/>
        <v>42687.428935185191</v>
      </c>
      <c r="L3922" s="9">
        <f t="shared" si="245"/>
        <v>42657.38726851852</v>
      </c>
      <c r="M3922" t="b">
        <v>0</v>
      </c>
      <c r="N3922">
        <v>3</v>
      </c>
      <c r="O3922" t="b">
        <v>0</v>
      </c>
      <c r="P3922" t="s">
        <v>8270</v>
      </c>
      <c r="Q3922" t="s">
        <v>8316</v>
      </c>
      <c r="R3922" t="s">
        <v>8317</v>
      </c>
      <c r="S3922" s="5">
        <f t="shared" si="246"/>
        <v>5.4</v>
      </c>
      <c r="T3922" s="4">
        <f t="shared" si="247"/>
        <v>45</v>
      </c>
    </row>
    <row r="3923" spans="1:20" ht="60" x14ac:dyDescent="0.25">
      <c r="A3923" s="3">
        <v>3921</v>
      </c>
      <c r="B3923" s="1" t="s">
        <v>3918</v>
      </c>
      <c r="C3923" s="1" t="s">
        <v>8028</v>
      </c>
      <c r="D3923">
        <v>3000</v>
      </c>
      <c r="E3923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s="9">
        <f t="shared" si="244"/>
        <v>41938.75</v>
      </c>
      <c r="L3923" s="9">
        <f t="shared" si="245"/>
        <v>41926.542303240742</v>
      </c>
      <c r="M3923" t="b">
        <v>0</v>
      </c>
      <c r="N3923">
        <v>0</v>
      </c>
      <c r="O3923" t="b">
        <v>0</v>
      </c>
      <c r="P3923" t="s">
        <v>8270</v>
      </c>
      <c r="Q3923" t="s">
        <v>8316</v>
      </c>
      <c r="R3923" t="s">
        <v>8317</v>
      </c>
      <c r="S3923" s="5">
        <f t="shared" si="246"/>
        <v>0</v>
      </c>
      <c r="T3923" s="4" t="e">
        <f t="shared" si="247"/>
        <v>#DIV/0!</v>
      </c>
    </row>
    <row r="3924" spans="1:20" ht="60" x14ac:dyDescent="0.25">
      <c r="A3924" s="3">
        <v>3922</v>
      </c>
      <c r="B3924" s="1" t="s">
        <v>3919</v>
      </c>
      <c r="C3924" s="1" t="s">
        <v>8029</v>
      </c>
      <c r="D3924">
        <v>750</v>
      </c>
      <c r="E392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s="9">
        <f t="shared" si="244"/>
        <v>42065.958333333328</v>
      </c>
      <c r="L3924" s="9">
        <f t="shared" si="245"/>
        <v>42020.768634259264</v>
      </c>
      <c r="M3924" t="b">
        <v>0</v>
      </c>
      <c r="N3924">
        <v>6</v>
      </c>
      <c r="O3924" t="b">
        <v>0</v>
      </c>
      <c r="P3924" t="s">
        <v>8270</v>
      </c>
      <c r="Q3924" t="s">
        <v>8316</v>
      </c>
      <c r="R3924" t="s">
        <v>8317</v>
      </c>
      <c r="S3924" s="5">
        <f t="shared" si="246"/>
        <v>8.1333333333333329</v>
      </c>
      <c r="T3924" s="4">
        <f t="shared" si="247"/>
        <v>10.166666666666666</v>
      </c>
    </row>
    <row r="3925" spans="1:20" ht="60" x14ac:dyDescent="0.25">
      <c r="A3925" s="3">
        <v>3923</v>
      </c>
      <c r="B3925" s="1" t="s">
        <v>3920</v>
      </c>
      <c r="C3925" s="1" t="s">
        <v>8030</v>
      </c>
      <c r="D3925">
        <v>11500</v>
      </c>
      <c r="E392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s="9">
        <f t="shared" si="244"/>
        <v>42103.979988425926</v>
      </c>
      <c r="L3925" s="9">
        <f t="shared" si="245"/>
        <v>42075.979988425926</v>
      </c>
      <c r="M3925" t="b">
        <v>0</v>
      </c>
      <c r="N3925">
        <v>17</v>
      </c>
      <c r="O3925" t="b">
        <v>0</v>
      </c>
      <c r="P3925" t="s">
        <v>8270</v>
      </c>
      <c r="Q3925" t="s">
        <v>8316</v>
      </c>
      <c r="R3925" t="s">
        <v>8317</v>
      </c>
      <c r="S3925" s="5">
        <f t="shared" si="246"/>
        <v>12.034782608695652</v>
      </c>
      <c r="T3925" s="4">
        <f t="shared" si="247"/>
        <v>81.411764705882348</v>
      </c>
    </row>
    <row r="3926" spans="1:20" ht="45" x14ac:dyDescent="0.25">
      <c r="A3926" s="3">
        <v>3924</v>
      </c>
      <c r="B3926" s="1" t="s">
        <v>3921</v>
      </c>
      <c r="C3926" s="1" t="s">
        <v>8031</v>
      </c>
      <c r="D3926">
        <v>15000</v>
      </c>
      <c r="E392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s="9">
        <f t="shared" si="244"/>
        <v>41816.959745370368</v>
      </c>
      <c r="L3926" s="9">
        <f t="shared" si="245"/>
        <v>41786.959745370368</v>
      </c>
      <c r="M3926" t="b">
        <v>0</v>
      </c>
      <c r="N3926">
        <v>40</v>
      </c>
      <c r="O3926" t="b">
        <v>0</v>
      </c>
      <c r="P3926" t="s">
        <v>8270</v>
      </c>
      <c r="Q3926" t="s">
        <v>8316</v>
      </c>
      <c r="R3926" t="s">
        <v>8317</v>
      </c>
      <c r="S3926" s="5">
        <f t="shared" si="246"/>
        <v>15.266666666666667</v>
      </c>
      <c r="T3926" s="4">
        <f t="shared" si="247"/>
        <v>57.25</v>
      </c>
    </row>
    <row r="3927" spans="1:20" ht="45" x14ac:dyDescent="0.25">
      <c r="A3927" s="3">
        <v>3925</v>
      </c>
      <c r="B3927" s="1" t="s">
        <v>3922</v>
      </c>
      <c r="C3927" s="1" t="s">
        <v>8032</v>
      </c>
      <c r="D3927">
        <v>150</v>
      </c>
      <c r="E392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s="9">
        <f t="shared" si="244"/>
        <v>41850.870821759258</v>
      </c>
      <c r="L3927" s="9">
        <f t="shared" si="245"/>
        <v>41820.870821759258</v>
      </c>
      <c r="M3927" t="b">
        <v>0</v>
      </c>
      <c r="N3927">
        <v>3</v>
      </c>
      <c r="O3927" t="b">
        <v>0</v>
      </c>
      <c r="P3927" t="s">
        <v>8270</v>
      </c>
      <c r="Q3927" t="s">
        <v>8316</v>
      </c>
      <c r="R3927" t="s">
        <v>8317</v>
      </c>
      <c r="S3927" s="5">
        <f t="shared" si="246"/>
        <v>10</v>
      </c>
      <c r="T3927" s="4">
        <f t="shared" si="247"/>
        <v>5</v>
      </c>
    </row>
    <row r="3928" spans="1:20" ht="45" x14ac:dyDescent="0.25">
      <c r="A3928" s="3">
        <v>3926</v>
      </c>
      <c r="B3928" s="1" t="s">
        <v>3923</v>
      </c>
      <c r="C3928" s="1" t="s">
        <v>8033</v>
      </c>
      <c r="D3928">
        <v>5000</v>
      </c>
      <c r="E392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s="9">
        <f t="shared" si="244"/>
        <v>42000.085046296299</v>
      </c>
      <c r="L3928" s="9">
        <f t="shared" si="245"/>
        <v>41970.085046296299</v>
      </c>
      <c r="M3928" t="b">
        <v>0</v>
      </c>
      <c r="N3928">
        <v>1</v>
      </c>
      <c r="O3928" t="b">
        <v>0</v>
      </c>
      <c r="P3928" t="s">
        <v>8270</v>
      </c>
      <c r="Q3928" t="s">
        <v>8316</v>
      </c>
      <c r="R3928" t="s">
        <v>8317</v>
      </c>
      <c r="S3928" s="5">
        <f t="shared" si="246"/>
        <v>0.3</v>
      </c>
      <c r="T3928" s="4">
        <f t="shared" si="247"/>
        <v>15</v>
      </c>
    </row>
    <row r="3929" spans="1:20" ht="60" x14ac:dyDescent="0.25">
      <c r="A3929" s="3">
        <v>3927</v>
      </c>
      <c r="B3929" s="1" t="s">
        <v>3924</v>
      </c>
      <c r="C3929" s="1" t="s">
        <v>8034</v>
      </c>
      <c r="D3929">
        <v>2500</v>
      </c>
      <c r="E3929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s="9">
        <f t="shared" si="244"/>
        <v>41860.267407407409</v>
      </c>
      <c r="L3929" s="9">
        <f t="shared" si="245"/>
        <v>41830.267407407409</v>
      </c>
      <c r="M3929" t="b">
        <v>0</v>
      </c>
      <c r="N3929">
        <v>2</v>
      </c>
      <c r="O3929" t="b">
        <v>0</v>
      </c>
      <c r="P3929" t="s">
        <v>8270</v>
      </c>
      <c r="Q3929" t="s">
        <v>8316</v>
      </c>
      <c r="R3929" t="s">
        <v>8317</v>
      </c>
      <c r="S3929" s="5">
        <f t="shared" si="246"/>
        <v>1</v>
      </c>
      <c r="T3929" s="4">
        <f t="shared" si="247"/>
        <v>12.5</v>
      </c>
    </row>
    <row r="3930" spans="1:20" ht="60" x14ac:dyDescent="0.25">
      <c r="A3930" s="3">
        <v>3928</v>
      </c>
      <c r="B3930" s="1" t="s">
        <v>3925</v>
      </c>
      <c r="C3930" s="1" t="s">
        <v>8035</v>
      </c>
      <c r="D3930">
        <v>5000</v>
      </c>
      <c r="E3930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s="9">
        <f t="shared" si="244"/>
        <v>42293.207638888889</v>
      </c>
      <c r="L3930" s="9">
        <f t="shared" si="245"/>
        <v>42265.683182870373</v>
      </c>
      <c r="M3930" t="b">
        <v>0</v>
      </c>
      <c r="N3930">
        <v>7</v>
      </c>
      <c r="O3930" t="b">
        <v>0</v>
      </c>
      <c r="P3930" t="s">
        <v>8270</v>
      </c>
      <c r="Q3930" t="s">
        <v>8316</v>
      </c>
      <c r="R3930" t="s">
        <v>8317</v>
      </c>
      <c r="S3930" s="5">
        <f t="shared" si="246"/>
        <v>13.020000000000001</v>
      </c>
      <c r="T3930" s="4">
        <f t="shared" si="247"/>
        <v>93</v>
      </c>
    </row>
    <row r="3931" spans="1:20" ht="60" x14ac:dyDescent="0.25">
      <c r="A3931" s="3">
        <v>3929</v>
      </c>
      <c r="B3931" s="1" t="s">
        <v>3926</v>
      </c>
      <c r="C3931" s="1" t="s">
        <v>8036</v>
      </c>
      <c r="D3931">
        <v>20000</v>
      </c>
      <c r="E3931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s="9">
        <f t="shared" si="244"/>
        <v>42631.827141203699</v>
      </c>
      <c r="L3931" s="9">
        <f t="shared" si="245"/>
        <v>42601.827141203699</v>
      </c>
      <c r="M3931" t="b">
        <v>0</v>
      </c>
      <c r="N3931">
        <v>14</v>
      </c>
      <c r="O3931" t="b">
        <v>0</v>
      </c>
      <c r="P3931" t="s">
        <v>8270</v>
      </c>
      <c r="Q3931" t="s">
        <v>8316</v>
      </c>
      <c r="R3931" t="s">
        <v>8317</v>
      </c>
      <c r="S3931" s="5">
        <f t="shared" si="246"/>
        <v>2.2650000000000001</v>
      </c>
      <c r="T3931" s="4">
        <f t="shared" si="247"/>
        <v>32.357142857142854</v>
      </c>
    </row>
    <row r="3932" spans="1:20" ht="60" x14ac:dyDescent="0.25">
      <c r="A3932" s="3">
        <v>3930</v>
      </c>
      <c r="B3932" s="1" t="s">
        <v>3927</v>
      </c>
      <c r="C3932" s="1" t="s">
        <v>8037</v>
      </c>
      <c r="D3932">
        <v>10000</v>
      </c>
      <c r="E3932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s="9">
        <f t="shared" si="244"/>
        <v>42461.25</v>
      </c>
      <c r="L3932" s="9">
        <f t="shared" si="245"/>
        <v>42433.338749999995</v>
      </c>
      <c r="M3932" t="b">
        <v>0</v>
      </c>
      <c r="N3932">
        <v>0</v>
      </c>
      <c r="O3932" t="b">
        <v>0</v>
      </c>
      <c r="P3932" t="s">
        <v>8270</v>
      </c>
      <c r="Q3932" t="s">
        <v>8316</v>
      </c>
      <c r="R3932" t="s">
        <v>8317</v>
      </c>
      <c r="S3932" s="5">
        <f t="shared" si="246"/>
        <v>0</v>
      </c>
      <c r="T3932" s="4" t="e">
        <f t="shared" si="247"/>
        <v>#DIV/0!</v>
      </c>
    </row>
    <row r="3933" spans="1:20" ht="60" x14ac:dyDescent="0.25">
      <c r="A3933" s="3">
        <v>3931</v>
      </c>
      <c r="B3933" s="1" t="s">
        <v>3928</v>
      </c>
      <c r="C3933" s="1" t="s">
        <v>8038</v>
      </c>
      <c r="D3933">
        <v>8000</v>
      </c>
      <c r="E3933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s="9">
        <f t="shared" si="244"/>
        <v>42253.151701388888</v>
      </c>
      <c r="L3933" s="9">
        <f t="shared" si="245"/>
        <v>42228.151701388888</v>
      </c>
      <c r="M3933" t="b">
        <v>0</v>
      </c>
      <c r="N3933">
        <v>0</v>
      </c>
      <c r="O3933" t="b">
        <v>0</v>
      </c>
      <c r="P3933" t="s">
        <v>8270</v>
      </c>
      <c r="Q3933" t="s">
        <v>8316</v>
      </c>
      <c r="R3933" t="s">
        <v>8317</v>
      </c>
      <c r="S3933" s="5">
        <f t="shared" si="246"/>
        <v>0</v>
      </c>
      <c r="T3933" s="4" t="e">
        <f t="shared" si="247"/>
        <v>#DIV/0!</v>
      </c>
    </row>
    <row r="3934" spans="1:20" ht="60" x14ac:dyDescent="0.25">
      <c r="A3934" s="3">
        <v>3932</v>
      </c>
      <c r="B3934" s="1" t="s">
        <v>3929</v>
      </c>
      <c r="C3934" s="1" t="s">
        <v>8039</v>
      </c>
      <c r="D3934">
        <v>12000</v>
      </c>
      <c r="E393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s="9">
        <f t="shared" si="244"/>
        <v>42445.126898148148</v>
      </c>
      <c r="L3934" s="9">
        <f t="shared" si="245"/>
        <v>42415.168564814812</v>
      </c>
      <c r="M3934" t="b">
        <v>0</v>
      </c>
      <c r="N3934">
        <v>1</v>
      </c>
      <c r="O3934" t="b">
        <v>0</v>
      </c>
      <c r="P3934" t="s">
        <v>8270</v>
      </c>
      <c r="Q3934" t="s">
        <v>8316</v>
      </c>
      <c r="R3934" t="s">
        <v>8317</v>
      </c>
      <c r="S3934" s="5">
        <f t="shared" si="246"/>
        <v>8.3333333333333332E-3</v>
      </c>
      <c r="T3934" s="4">
        <f t="shared" si="247"/>
        <v>1</v>
      </c>
    </row>
    <row r="3935" spans="1:20" ht="60" x14ac:dyDescent="0.25">
      <c r="A3935" s="3">
        <v>3933</v>
      </c>
      <c r="B3935" s="1" t="s">
        <v>3930</v>
      </c>
      <c r="C3935" s="1" t="s">
        <v>8040</v>
      </c>
      <c r="D3935">
        <v>7000</v>
      </c>
      <c r="E393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s="9">
        <f t="shared" si="244"/>
        <v>42568.029861111107</v>
      </c>
      <c r="L3935" s="9">
        <f t="shared" si="245"/>
        <v>42538.968310185184</v>
      </c>
      <c r="M3935" t="b">
        <v>0</v>
      </c>
      <c r="N3935">
        <v>12</v>
      </c>
      <c r="O3935" t="b">
        <v>0</v>
      </c>
      <c r="P3935" t="s">
        <v>8270</v>
      </c>
      <c r="Q3935" t="s">
        <v>8316</v>
      </c>
      <c r="R3935" t="s">
        <v>8317</v>
      </c>
      <c r="S3935" s="5">
        <f t="shared" si="246"/>
        <v>15.742857142857142</v>
      </c>
      <c r="T3935" s="4">
        <f t="shared" si="247"/>
        <v>91.833333333333329</v>
      </c>
    </row>
    <row r="3936" spans="1:20" ht="45" x14ac:dyDescent="0.25">
      <c r="A3936" s="3">
        <v>3934</v>
      </c>
      <c r="B3936" s="1" t="s">
        <v>3931</v>
      </c>
      <c r="C3936" s="1" t="s">
        <v>8041</v>
      </c>
      <c r="D3936">
        <v>5000</v>
      </c>
      <c r="E393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s="9">
        <f t="shared" si="244"/>
        <v>42278.541666666672</v>
      </c>
      <c r="L3936" s="9">
        <f t="shared" si="245"/>
        <v>42233.671747685185</v>
      </c>
      <c r="M3936" t="b">
        <v>0</v>
      </c>
      <c r="N3936">
        <v>12</v>
      </c>
      <c r="O3936" t="b">
        <v>0</v>
      </c>
      <c r="P3936" t="s">
        <v>8270</v>
      </c>
      <c r="Q3936" t="s">
        <v>8316</v>
      </c>
      <c r="R3936" t="s">
        <v>8317</v>
      </c>
      <c r="S3936" s="5">
        <f t="shared" si="246"/>
        <v>11</v>
      </c>
      <c r="T3936" s="4">
        <f t="shared" si="247"/>
        <v>45.833333333333336</v>
      </c>
    </row>
    <row r="3937" spans="1:20" ht="60" x14ac:dyDescent="0.25">
      <c r="A3937" s="3">
        <v>3935</v>
      </c>
      <c r="B3937" s="1" t="s">
        <v>3932</v>
      </c>
      <c r="C3937" s="1" t="s">
        <v>8042</v>
      </c>
      <c r="D3937">
        <v>3000</v>
      </c>
      <c r="E393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s="9">
        <f t="shared" si="244"/>
        <v>42281.656782407401</v>
      </c>
      <c r="L3937" s="9">
        <f t="shared" si="245"/>
        <v>42221.656782407401</v>
      </c>
      <c r="M3937" t="b">
        <v>0</v>
      </c>
      <c r="N3937">
        <v>23</v>
      </c>
      <c r="O3937" t="b">
        <v>0</v>
      </c>
      <c r="P3937" t="s">
        <v>8270</v>
      </c>
      <c r="Q3937" t="s">
        <v>8316</v>
      </c>
      <c r="R3937" t="s">
        <v>8317</v>
      </c>
      <c r="S3937" s="5">
        <f t="shared" si="246"/>
        <v>43.833333333333336</v>
      </c>
      <c r="T3937" s="4">
        <f t="shared" si="247"/>
        <v>57.173913043478258</v>
      </c>
    </row>
    <row r="3938" spans="1:20" ht="60" x14ac:dyDescent="0.25">
      <c r="A3938" s="3">
        <v>3936</v>
      </c>
      <c r="B3938" s="1" t="s">
        <v>3933</v>
      </c>
      <c r="C3938" s="1" t="s">
        <v>8043</v>
      </c>
      <c r="D3938">
        <v>20000</v>
      </c>
      <c r="E393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s="9">
        <f t="shared" si="244"/>
        <v>42705.304629629631</v>
      </c>
      <c r="L3938" s="9">
        <f t="shared" si="245"/>
        <v>42675.262962962966</v>
      </c>
      <c r="M3938" t="b">
        <v>0</v>
      </c>
      <c r="N3938">
        <v>0</v>
      </c>
      <c r="O3938" t="b">
        <v>0</v>
      </c>
      <c r="P3938" t="s">
        <v>8270</v>
      </c>
      <c r="Q3938" t="s">
        <v>8316</v>
      </c>
      <c r="R3938" t="s">
        <v>8317</v>
      </c>
      <c r="S3938" s="5">
        <f t="shared" si="246"/>
        <v>0</v>
      </c>
      <c r="T3938" s="4" t="e">
        <f t="shared" si="247"/>
        <v>#DIV/0!</v>
      </c>
    </row>
    <row r="3939" spans="1:20" ht="45" x14ac:dyDescent="0.25">
      <c r="A3939" s="3">
        <v>3937</v>
      </c>
      <c r="B3939" s="1" t="s">
        <v>3934</v>
      </c>
      <c r="C3939" s="1" t="s">
        <v>8044</v>
      </c>
      <c r="D3939">
        <v>2885</v>
      </c>
      <c r="E3939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s="9">
        <f t="shared" si="244"/>
        <v>42562.631481481483</v>
      </c>
      <c r="L3939" s="9">
        <f t="shared" si="245"/>
        <v>42534.631481481483</v>
      </c>
      <c r="M3939" t="b">
        <v>0</v>
      </c>
      <c r="N3939">
        <v>10</v>
      </c>
      <c r="O3939" t="b">
        <v>0</v>
      </c>
      <c r="P3939" t="s">
        <v>8270</v>
      </c>
      <c r="Q3939" t="s">
        <v>8316</v>
      </c>
      <c r="R3939" t="s">
        <v>8317</v>
      </c>
      <c r="S3939" s="5">
        <f t="shared" si="246"/>
        <v>86.135181975736558</v>
      </c>
      <c r="T3939" s="4">
        <f t="shared" si="247"/>
        <v>248.5</v>
      </c>
    </row>
    <row r="3940" spans="1:20" ht="60" x14ac:dyDescent="0.25">
      <c r="A3940" s="3">
        <v>3938</v>
      </c>
      <c r="B3940" s="1" t="s">
        <v>3935</v>
      </c>
      <c r="C3940" s="1" t="s">
        <v>8045</v>
      </c>
      <c r="D3940">
        <v>3255</v>
      </c>
      <c r="E3940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s="9">
        <f t="shared" si="244"/>
        <v>42182.905717592599</v>
      </c>
      <c r="L3940" s="9">
        <f t="shared" si="245"/>
        <v>42151.905717592599</v>
      </c>
      <c r="M3940" t="b">
        <v>0</v>
      </c>
      <c r="N3940">
        <v>5</v>
      </c>
      <c r="O3940" t="b">
        <v>0</v>
      </c>
      <c r="P3940" t="s">
        <v>8270</v>
      </c>
      <c r="Q3940" t="s">
        <v>8316</v>
      </c>
      <c r="R3940" t="s">
        <v>8317</v>
      </c>
      <c r="S3940" s="5">
        <f t="shared" si="246"/>
        <v>12.196620583717358</v>
      </c>
      <c r="T3940" s="4">
        <f t="shared" si="247"/>
        <v>79.400000000000006</v>
      </c>
    </row>
    <row r="3941" spans="1:20" ht="60" x14ac:dyDescent="0.25">
      <c r="A3941" s="3">
        <v>3939</v>
      </c>
      <c r="B3941" s="1" t="s">
        <v>3936</v>
      </c>
      <c r="C3941" s="1" t="s">
        <v>8046</v>
      </c>
      <c r="D3941">
        <v>5000</v>
      </c>
      <c r="E3941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s="9">
        <f t="shared" si="244"/>
        <v>41919.1875</v>
      </c>
      <c r="L3941" s="9">
        <f t="shared" si="245"/>
        <v>41915.400219907409</v>
      </c>
      <c r="M3941" t="b">
        <v>0</v>
      </c>
      <c r="N3941">
        <v>1</v>
      </c>
      <c r="O3941" t="b">
        <v>0</v>
      </c>
      <c r="P3941" t="s">
        <v>8270</v>
      </c>
      <c r="Q3941" t="s">
        <v>8316</v>
      </c>
      <c r="R3941" t="s">
        <v>8317</v>
      </c>
      <c r="S3941" s="5">
        <f t="shared" si="246"/>
        <v>0.1</v>
      </c>
      <c r="T3941" s="4">
        <f t="shared" si="247"/>
        <v>5</v>
      </c>
    </row>
    <row r="3942" spans="1:20" ht="60" x14ac:dyDescent="0.25">
      <c r="A3942" s="3">
        <v>3940</v>
      </c>
      <c r="B3942" s="1" t="s">
        <v>3937</v>
      </c>
      <c r="C3942" s="1" t="s">
        <v>8047</v>
      </c>
      <c r="D3942">
        <v>5000</v>
      </c>
      <c r="E3942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s="9">
        <f t="shared" si="244"/>
        <v>42006.492488425924</v>
      </c>
      <c r="L3942" s="9">
        <f t="shared" si="245"/>
        <v>41961.492488425924</v>
      </c>
      <c r="M3942" t="b">
        <v>0</v>
      </c>
      <c r="N3942">
        <v>2</v>
      </c>
      <c r="O3942" t="b">
        <v>0</v>
      </c>
      <c r="P3942" t="s">
        <v>8270</v>
      </c>
      <c r="Q3942" t="s">
        <v>8316</v>
      </c>
      <c r="R3942" t="s">
        <v>8317</v>
      </c>
      <c r="S3942" s="5">
        <f t="shared" si="246"/>
        <v>0.22</v>
      </c>
      <c r="T3942" s="4">
        <f t="shared" si="247"/>
        <v>5.5</v>
      </c>
    </row>
    <row r="3943" spans="1:20" ht="75" x14ac:dyDescent="0.25">
      <c r="A3943" s="3">
        <v>3941</v>
      </c>
      <c r="B3943" s="1" t="s">
        <v>3938</v>
      </c>
      <c r="C3943" s="1" t="s">
        <v>8048</v>
      </c>
      <c r="D3943">
        <v>5500</v>
      </c>
      <c r="E3943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s="9">
        <f t="shared" si="244"/>
        <v>41968.041666666672</v>
      </c>
      <c r="L3943" s="9">
        <f t="shared" si="245"/>
        <v>41940.587233796294</v>
      </c>
      <c r="M3943" t="b">
        <v>0</v>
      </c>
      <c r="N3943">
        <v>2</v>
      </c>
      <c r="O3943" t="b">
        <v>0</v>
      </c>
      <c r="P3943" t="s">
        <v>8270</v>
      </c>
      <c r="Q3943" t="s">
        <v>8316</v>
      </c>
      <c r="R3943" t="s">
        <v>8317</v>
      </c>
      <c r="S3943" s="5">
        <f t="shared" si="246"/>
        <v>0.90909090909090906</v>
      </c>
      <c r="T3943" s="4">
        <f t="shared" si="247"/>
        <v>25</v>
      </c>
    </row>
    <row r="3944" spans="1:20" ht="45" x14ac:dyDescent="0.25">
      <c r="A3944" s="3">
        <v>3942</v>
      </c>
      <c r="B3944" s="1" t="s">
        <v>3939</v>
      </c>
      <c r="C3944" s="1" t="s">
        <v>8049</v>
      </c>
      <c r="D3944">
        <v>1200</v>
      </c>
      <c r="E394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s="9">
        <f t="shared" si="244"/>
        <v>42171.904097222221</v>
      </c>
      <c r="L3944" s="9">
        <f t="shared" si="245"/>
        <v>42111.904097222221</v>
      </c>
      <c r="M3944" t="b">
        <v>0</v>
      </c>
      <c r="N3944">
        <v>0</v>
      </c>
      <c r="O3944" t="b">
        <v>0</v>
      </c>
      <c r="P3944" t="s">
        <v>8270</v>
      </c>
      <c r="Q3944" t="s">
        <v>8316</v>
      </c>
      <c r="R3944" t="s">
        <v>8317</v>
      </c>
      <c r="S3944" s="5">
        <f t="shared" si="246"/>
        <v>0</v>
      </c>
      <c r="T3944" s="4" t="e">
        <f t="shared" si="247"/>
        <v>#DIV/0!</v>
      </c>
    </row>
    <row r="3945" spans="1:20" ht="45" x14ac:dyDescent="0.25">
      <c r="A3945" s="3">
        <v>3943</v>
      </c>
      <c r="B3945" s="1" t="s">
        <v>3940</v>
      </c>
      <c r="C3945" s="1" t="s">
        <v>8050</v>
      </c>
      <c r="D3945">
        <v>5000</v>
      </c>
      <c r="E394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s="9">
        <f t="shared" si="244"/>
        <v>42310.701388888891</v>
      </c>
      <c r="L3945" s="9">
        <f t="shared" si="245"/>
        <v>42279.778564814813</v>
      </c>
      <c r="M3945" t="b">
        <v>0</v>
      </c>
      <c r="N3945">
        <v>13</v>
      </c>
      <c r="O3945" t="b">
        <v>0</v>
      </c>
      <c r="P3945" t="s">
        <v>8270</v>
      </c>
      <c r="Q3945" t="s">
        <v>8316</v>
      </c>
      <c r="R3945" t="s">
        <v>8317</v>
      </c>
      <c r="S3945" s="5">
        <f t="shared" si="246"/>
        <v>35.64</v>
      </c>
      <c r="T3945" s="4">
        <f t="shared" si="247"/>
        <v>137.07692307692307</v>
      </c>
    </row>
    <row r="3946" spans="1:20" ht="60" x14ac:dyDescent="0.25">
      <c r="A3946" s="3">
        <v>3944</v>
      </c>
      <c r="B3946" s="1" t="s">
        <v>3941</v>
      </c>
      <c r="C3946" s="1" t="s">
        <v>8051</v>
      </c>
      <c r="D3946">
        <v>5000</v>
      </c>
      <c r="E394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s="9">
        <f t="shared" si="244"/>
        <v>42243.662905092591</v>
      </c>
      <c r="L3946" s="9">
        <f t="shared" si="245"/>
        <v>42213.662905092591</v>
      </c>
      <c r="M3946" t="b">
        <v>0</v>
      </c>
      <c r="N3946">
        <v>0</v>
      </c>
      <c r="O3946" t="b">
        <v>0</v>
      </c>
      <c r="P3946" t="s">
        <v>8270</v>
      </c>
      <c r="Q3946" t="s">
        <v>8316</v>
      </c>
      <c r="R3946" t="s">
        <v>8317</v>
      </c>
      <c r="S3946" s="5">
        <f t="shared" si="246"/>
        <v>0</v>
      </c>
      <c r="T3946" s="4" t="e">
        <f t="shared" si="247"/>
        <v>#DIV/0!</v>
      </c>
    </row>
    <row r="3947" spans="1:20" ht="60" x14ac:dyDescent="0.25">
      <c r="A3947" s="3">
        <v>3945</v>
      </c>
      <c r="B3947" s="1" t="s">
        <v>3942</v>
      </c>
      <c r="C3947" s="1" t="s">
        <v>8052</v>
      </c>
      <c r="D3947">
        <v>2000</v>
      </c>
      <c r="E394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s="9">
        <f t="shared" si="244"/>
        <v>42139.801712962959</v>
      </c>
      <c r="L3947" s="9">
        <f t="shared" si="245"/>
        <v>42109.801712962959</v>
      </c>
      <c r="M3947" t="b">
        <v>0</v>
      </c>
      <c r="N3947">
        <v>1</v>
      </c>
      <c r="O3947" t="b">
        <v>0</v>
      </c>
      <c r="P3947" t="s">
        <v>8270</v>
      </c>
      <c r="Q3947" t="s">
        <v>8316</v>
      </c>
      <c r="R3947" t="s">
        <v>8317</v>
      </c>
      <c r="S3947" s="5">
        <f t="shared" si="246"/>
        <v>0.25</v>
      </c>
      <c r="T3947" s="4">
        <f t="shared" si="247"/>
        <v>5</v>
      </c>
    </row>
    <row r="3948" spans="1:20" ht="30" x14ac:dyDescent="0.25">
      <c r="A3948" s="3">
        <v>3946</v>
      </c>
      <c r="B3948" s="1" t="s">
        <v>3943</v>
      </c>
      <c r="C3948" s="1" t="s">
        <v>8053</v>
      </c>
      <c r="D3948">
        <v>6000</v>
      </c>
      <c r="E394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s="9">
        <f t="shared" si="244"/>
        <v>42063.333333333328</v>
      </c>
      <c r="L3948" s="9">
        <f t="shared" si="245"/>
        <v>42031.833587962959</v>
      </c>
      <c r="M3948" t="b">
        <v>0</v>
      </c>
      <c r="N3948">
        <v>5</v>
      </c>
      <c r="O3948" t="b">
        <v>0</v>
      </c>
      <c r="P3948" t="s">
        <v>8270</v>
      </c>
      <c r="Q3948" t="s">
        <v>8316</v>
      </c>
      <c r="R3948" t="s">
        <v>8317</v>
      </c>
      <c r="S3948" s="5">
        <f t="shared" si="246"/>
        <v>3.25</v>
      </c>
      <c r="T3948" s="4">
        <f t="shared" si="247"/>
        <v>39</v>
      </c>
    </row>
    <row r="3949" spans="1:20" ht="60" x14ac:dyDescent="0.25">
      <c r="A3949" s="3">
        <v>3947</v>
      </c>
      <c r="B3949" s="1" t="s">
        <v>3944</v>
      </c>
      <c r="C3949" s="1" t="s">
        <v>8054</v>
      </c>
      <c r="D3949">
        <v>3000</v>
      </c>
      <c r="E3949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s="9">
        <f t="shared" si="244"/>
        <v>42645.142870370371</v>
      </c>
      <c r="L3949" s="9">
        <f t="shared" si="245"/>
        <v>42615.142870370371</v>
      </c>
      <c r="M3949" t="b">
        <v>0</v>
      </c>
      <c r="N3949">
        <v>2</v>
      </c>
      <c r="O3949" t="b">
        <v>0</v>
      </c>
      <c r="P3949" t="s">
        <v>8270</v>
      </c>
      <c r="Q3949" t="s">
        <v>8316</v>
      </c>
      <c r="R3949" t="s">
        <v>8317</v>
      </c>
      <c r="S3949" s="5">
        <f t="shared" si="246"/>
        <v>3.3666666666666663</v>
      </c>
      <c r="T3949" s="4">
        <f t="shared" si="247"/>
        <v>50.5</v>
      </c>
    </row>
    <row r="3950" spans="1:20" ht="60" x14ac:dyDescent="0.25">
      <c r="A3950" s="3">
        <v>3948</v>
      </c>
      <c r="B3950" s="1" t="s">
        <v>3945</v>
      </c>
      <c r="C3950" s="1" t="s">
        <v>8055</v>
      </c>
      <c r="D3950">
        <v>30000</v>
      </c>
      <c r="E3950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s="9">
        <f t="shared" si="244"/>
        <v>41889.325497685182</v>
      </c>
      <c r="L3950" s="9">
        <f t="shared" si="245"/>
        <v>41829.325497685182</v>
      </c>
      <c r="M3950" t="b">
        <v>0</v>
      </c>
      <c r="N3950">
        <v>0</v>
      </c>
      <c r="O3950" t="b">
        <v>0</v>
      </c>
      <c r="P3950" t="s">
        <v>8270</v>
      </c>
      <c r="Q3950" t="s">
        <v>8316</v>
      </c>
      <c r="R3950" t="s">
        <v>8317</v>
      </c>
      <c r="S3950" s="5">
        <f t="shared" si="246"/>
        <v>0</v>
      </c>
      <c r="T3950" s="4" t="e">
        <f t="shared" si="247"/>
        <v>#DIV/0!</v>
      </c>
    </row>
    <row r="3951" spans="1:20" ht="60" x14ac:dyDescent="0.25">
      <c r="A3951" s="3">
        <v>3949</v>
      </c>
      <c r="B3951" s="1" t="s">
        <v>3946</v>
      </c>
      <c r="C3951" s="1" t="s">
        <v>8056</v>
      </c>
      <c r="D3951">
        <v>10000</v>
      </c>
      <c r="E3951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s="9">
        <f t="shared" si="244"/>
        <v>42046.120613425926</v>
      </c>
      <c r="L3951" s="9">
        <f t="shared" si="245"/>
        <v>42016.120613425926</v>
      </c>
      <c r="M3951" t="b">
        <v>0</v>
      </c>
      <c r="N3951">
        <v>32</v>
      </c>
      <c r="O3951" t="b">
        <v>0</v>
      </c>
      <c r="P3951" t="s">
        <v>8270</v>
      </c>
      <c r="Q3951" t="s">
        <v>8316</v>
      </c>
      <c r="R3951" t="s">
        <v>8317</v>
      </c>
      <c r="S3951" s="5">
        <f t="shared" si="246"/>
        <v>15.770000000000001</v>
      </c>
      <c r="T3951" s="4">
        <f t="shared" si="247"/>
        <v>49.28125</v>
      </c>
    </row>
    <row r="3952" spans="1:20" ht="60" x14ac:dyDescent="0.25">
      <c r="A3952" s="3">
        <v>3950</v>
      </c>
      <c r="B3952" s="1" t="s">
        <v>3947</v>
      </c>
      <c r="C3952" s="1" t="s">
        <v>8057</v>
      </c>
      <c r="D3952">
        <v>4000</v>
      </c>
      <c r="E3952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s="9">
        <f t="shared" si="244"/>
        <v>42468.774305555555</v>
      </c>
      <c r="L3952" s="9">
        <f t="shared" si="245"/>
        <v>42439.702314814815</v>
      </c>
      <c r="M3952" t="b">
        <v>0</v>
      </c>
      <c r="N3952">
        <v>1</v>
      </c>
      <c r="O3952" t="b">
        <v>0</v>
      </c>
      <c r="P3952" t="s">
        <v>8270</v>
      </c>
      <c r="Q3952" t="s">
        <v>8316</v>
      </c>
      <c r="R3952" t="s">
        <v>8317</v>
      </c>
      <c r="S3952" s="5">
        <f t="shared" si="246"/>
        <v>0.625</v>
      </c>
      <c r="T3952" s="4">
        <f t="shared" si="247"/>
        <v>25</v>
      </c>
    </row>
    <row r="3953" spans="1:20" ht="60" x14ac:dyDescent="0.25">
      <c r="A3953" s="3">
        <v>3951</v>
      </c>
      <c r="B3953" s="1" t="s">
        <v>3948</v>
      </c>
      <c r="C3953" s="1" t="s">
        <v>6960</v>
      </c>
      <c r="D3953">
        <v>200000</v>
      </c>
      <c r="E3953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s="9">
        <f t="shared" si="244"/>
        <v>42493.784050925926</v>
      </c>
      <c r="L3953" s="9">
        <f t="shared" si="245"/>
        <v>42433.825717592597</v>
      </c>
      <c r="M3953" t="b">
        <v>0</v>
      </c>
      <c r="N3953">
        <v>1</v>
      </c>
      <c r="O3953" t="b">
        <v>0</v>
      </c>
      <c r="P3953" t="s">
        <v>8270</v>
      </c>
      <c r="Q3953" t="s">
        <v>8316</v>
      </c>
      <c r="R3953" t="s">
        <v>8317</v>
      </c>
      <c r="S3953" s="5">
        <f t="shared" si="246"/>
        <v>5.0000000000000001E-4</v>
      </c>
      <c r="T3953" s="4">
        <f t="shared" si="247"/>
        <v>1</v>
      </c>
    </row>
    <row r="3954" spans="1:20" ht="60" x14ac:dyDescent="0.25">
      <c r="A3954" s="3">
        <v>3952</v>
      </c>
      <c r="B3954" s="1" t="s">
        <v>3949</v>
      </c>
      <c r="C3954" s="1" t="s">
        <v>8058</v>
      </c>
      <c r="D3954">
        <v>26000</v>
      </c>
      <c r="E395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s="9">
        <f t="shared" si="244"/>
        <v>42303.790393518517</v>
      </c>
      <c r="L3954" s="9">
        <f t="shared" si="245"/>
        <v>42243.790393518517</v>
      </c>
      <c r="M3954" t="b">
        <v>0</v>
      </c>
      <c r="N3954">
        <v>1</v>
      </c>
      <c r="O3954" t="b">
        <v>0</v>
      </c>
      <c r="P3954" t="s">
        <v>8270</v>
      </c>
      <c r="Q3954" t="s">
        <v>8316</v>
      </c>
      <c r="R3954" t="s">
        <v>8317</v>
      </c>
      <c r="S3954" s="5">
        <f t="shared" si="246"/>
        <v>9.6153846153846159E-2</v>
      </c>
      <c r="T3954" s="4">
        <f t="shared" si="247"/>
        <v>25</v>
      </c>
    </row>
    <row r="3955" spans="1:20" ht="45" x14ac:dyDescent="0.25">
      <c r="A3955" s="3">
        <v>3953</v>
      </c>
      <c r="B3955" s="1" t="s">
        <v>3950</v>
      </c>
      <c r="C3955" s="1" t="s">
        <v>8059</v>
      </c>
      <c r="D3955">
        <v>17600</v>
      </c>
      <c r="E395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s="9">
        <f t="shared" si="244"/>
        <v>42580.978472222225</v>
      </c>
      <c r="L3955" s="9">
        <f t="shared" si="245"/>
        <v>42550.048449074078</v>
      </c>
      <c r="M3955" t="b">
        <v>0</v>
      </c>
      <c r="N3955">
        <v>0</v>
      </c>
      <c r="O3955" t="b">
        <v>0</v>
      </c>
      <c r="P3955" t="s">
        <v>8270</v>
      </c>
      <c r="Q3955" t="s">
        <v>8316</v>
      </c>
      <c r="R3955" t="s">
        <v>8317</v>
      </c>
      <c r="S3955" s="5">
        <f t="shared" si="246"/>
        <v>0</v>
      </c>
      <c r="T3955" s="4" t="e">
        <f t="shared" si="247"/>
        <v>#DIV/0!</v>
      </c>
    </row>
    <row r="3956" spans="1:20" ht="60" x14ac:dyDescent="0.25">
      <c r="A3956" s="3">
        <v>3954</v>
      </c>
      <c r="B3956" s="1" t="s">
        <v>3951</v>
      </c>
      <c r="C3956" s="1" t="s">
        <v>8060</v>
      </c>
      <c r="D3956">
        <v>25000</v>
      </c>
      <c r="E395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s="9">
        <f t="shared" si="244"/>
        <v>41834.651203703703</v>
      </c>
      <c r="L3956" s="9">
        <f t="shared" si="245"/>
        <v>41774.651203703703</v>
      </c>
      <c r="M3956" t="b">
        <v>0</v>
      </c>
      <c r="N3956">
        <v>0</v>
      </c>
      <c r="O3956" t="b">
        <v>0</v>
      </c>
      <c r="P3956" t="s">
        <v>8270</v>
      </c>
      <c r="Q3956" t="s">
        <v>8316</v>
      </c>
      <c r="R3956" t="s">
        <v>8317</v>
      </c>
      <c r="S3956" s="5">
        <f t="shared" si="246"/>
        <v>0</v>
      </c>
      <c r="T3956" s="4" t="e">
        <f t="shared" si="247"/>
        <v>#DIV/0!</v>
      </c>
    </row>
    <row r="3957" spans="1:20" ht="60" x14ac:dyDescent="0.25">
      <c r="A3957" s="3">
        <v>3955</v>
      </c>
      <c r="B3957" s="1" t="s">
        <v>3952</v>
      </c>
      <c r="C3957" s="1" t="s">
        <v>8061</v>
      </c>
      <c r="D3957">
        <v>1750</v>
      </c>
      <c r="E395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s="9">
        <f t="shared" si="244"/>
        <v>42336.890520833331</v>
      </c>
      <c r="L3957" s="9">
        <f t="shared" si="245"/>
        <v>42306.848854166667</v>
      </c>
      <c r="M3957" t="b">
        <v>0</v>
      </c>
      <c r="N3957">
        <v>8</v>
      </c>
      <c r="O3957" t="b">
        <v>0</v>
      </c>
      <c r="P3957" t="s">
        <v>8270</v>
      </c>
      <c r="Q3957" t="s">
        <v>8316</v>
      </c>
      <c r="R3957" t="s">
        <v>8317</v>
      </c>
      <c r="S3957" s="5">
        <f t="shared" si="246"/>
        <v>24.285714285714285</v>
      </c>
      <c r="T3957" s="4">
        <f t="shared" si="247"/>
        <v>53.125</v>
      </c>
    </row>
    <row r="3958" spans="1:20" ht="60" x14ac:dyDescent="0.25">
      <c r="A3958" s="3">
        <v>3956</v>
      </c>
      <c r="B3958" s="1" t="s">
        <v>3953</v>
      </c>
      <c r="C3958" s="1" t="s">
        <v>8062</v>
      </c>
      <c r="D3958">
        <v>5500</v>
      </c>
      <c r="E395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s="9">
        <f t="shared" si="244"/>
        <v>42485.013888888891</v>
      </c>
      <c r="L3958" s="9">
        <f t="shared" si="245"/>
        <v>42457.932025462964</v>
      </c>
      <c r="M3958" t="b">
        <v>0</v>
      </c>
      <c r="N3958">
        <v>0</v>
      </c>
      <c r="O3958" t="b">
        <v>0</v>
      </c>
      <c r="P3958" t="s">
        <v>8270</v>
      </c>
      <c r="Q3958" t="s">
        <v>8316</v>
      </c>
      <c r="R3958" t="s">
        <v>8317</v>
      </c>
      <c r="S3958" s="5">
        <f t="shared" si="246"/>
        <v>0</v>
      </c>
      <c r="T3958" s="4" t="e">
        <f t="shared" si="247"/>
        <v>#DIV/0!</v>
      </c>
    </row>
    <row r="3959" spans="1:20" ht="45" x14ac:dyDescent="0.25">
      <c r="A3959" s="3">
        <v>3957</v>
      </c>
      <c r="B3959" s="1" t="s">
        <v>3954</v>
      </c>
      <c r="C3959" s="1" t="s">
        <v>8063</v>
      </c>
      <c r="D3959">
        <v>28000</v>
      </c>
      <c r="E3959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s="9">
        <f t="shared" si="244"/>
        <v>42559.976319444439</v>
      </c>
      <c r="L3959" s="9">
        <f t="shared" si="245"/>
        <v>42513.976319444439</v>
      </c>
      <c r="M3959" t="b">
        <v>0</v>
      </c>
      <c r="N3959">
        <v>1</v>
      </c>
      <c r="O3959" t="b">
        <v>0</v>
      </c>
      <c r="P3959" t="s">
        <v>8270</v>
      </c>
      <c r="Q3959" t="s">
        <v>8316</v>
      </c>
      <c r="R3959" t="s">
        <v>8317</v>
      </c>
      <c r="S3959" s="5">
        <f t="shared" si="246"/>
        <v>2.5000000000000001E-2</v>
      </c>
      <c r="T3959" s="4">
        <f t="shared" si="247"/>
        <v>7</v>
      </c>
    </row>
    <row r="3960" spans="1:20" ht="60" x14ac:dyDescent="0.25">
      <c r="A3960" s="3">
        <v>3958</v>
      </c>
      <c r="B3960" s="1" t="s">
        <v>3955</v>
      </c>
      <c r="C3960" s="1" t="s">
        <v>8064</v>
      </c>
      <c r="D3960">
        <v>2000</v>
      </c>
      <c r="E3960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s="9">
        <f t="shared" si="244"/>
        <v>41853.583333333336</v>
      </c>
      <c r="L3960" s="9">
        <f t="shared" si="245"/>
        <v>41816.950370370374</v>
      </c>
      <c r="M3960" t="b">
        <v>0</v>
      </c>
      <c r="N3960">
        <v>16</v>
      </c>
      <c r="O3960" t="b">
        <v>0</v>
      </c>
      <c r="P3960" t="s">
        <v>8270</v>
      </c>
      <c r="Q3960" t="s">
        <v>8316</v>
      </c>
      <c r="R3960" t="s">
        <v>8317</v>
      </c>
      <c r="S3960" s="5">
        <f t="shared" si="246"/>
        <v>32.049999999999997</v>
      </c>
      <c r="T3960" s="4">
        <f t="shared" si="247"/>
        <v>40.0625</v>
      </c>
    </row>
    <row r="3961" spans="1:20" ht="60" x14ac:dyDescent="0.25">
      <c r="A3961" s="3">
        <v>3959</v>
      </c>
      <c r="B3961" s="1" t="s">
        <v>3956</v>
      </c>
      <c r="C3961" s="1" t="s">
        <v>8065</v>
      </c>
      <c r="D3961">
        <v>1200</v>
      </c>
      <c r="E3961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s="9">
        <f t="shared" si="244"/>
        <v>41910.788842592592</v>
      </c>
      <c r="L3961" s="9">
        <f t="shared" si="245"/>
        <v>41880.788842592592</v>
      </c>
      <c r="M3961" t="b">
        <v>0</v>
      </c>
      <c r="N3961">
        <v>12</v>
      </c>
      <c r="O3961" t="b">
        <v>0</v>
      </c>
      <c r="P3961" t="s">
        <v>8270</v>
      </c>
      <c r="Q3961" t="s">
        <v>8316</v>
      </c>
      <c r="R3961" t="s">
        <v>8317</v>
      </c>
      <c r="S3961" s="5">
        <f t="shared" si="246"/>
        <v>24.333333333333336</v>
      </c>
      <c r="T3961" s="4">
        <f t="shared" si="247"/>
        <v>24.333333333333332</v>
      </c>
    </row>
    <row r="3962" spans="1:20" ht="60" x14ac:dyDescent="0.25">
      <c r="A3962" s="3">
        <v>3960</v>
      </c>
      <c r="B3962" s="1" t="s">
        <v>3957</v>
      </c>
      <c r="C3962" s="1" t="s">
        <v>8066</v>
      </c>
      <c r="D3962">
        <v>3000</v>
      </c>
      <c r="E3962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s="9">
        <f t="shared" si="244"/>
        <v>42372.845555555556</v>
      </c>
      <c r="L3962" s="9">
        <f t="shared" si="245"/>
        <v>42342.845555555556</v>
      </c>
      <c r="M3962" t="b">
        <v>0</v>
      </c>
      <c r="N3962">
        <v>4</v>
      </c>
      <c r="O3962" t="b">
        <v>0</v>
      </c>
      <c r="P3962" t="s">
        <v>8270</v>
      </c>
      <c r="Q3962" t="s">
        <v>8316</v>
      </c>
      <c r="R3962" t="s">
        <v>8317</v>
      </c>
      <c r="S3962" s="5">
        <f t="shared" si="246"/>
        <v>1.5</v>
      </c>
      <c r="T3962" s="4">
        <f t="shared" si="247"/>
        <v>11.25</v>
      </c>
    </row>
    <row r="3963" spans="1:20" ht="60" x14ac:dyDescent="0.25">
      <c r="A3963" s="3">
        <v>3961</v>
      </c>
      <c r="B3963" s="1" t="s">
        <v>3958</v>
      </c>
      <c r="C3963" s="1" t="s">
        <v>8067</v>
      </c>
      <c r="D3963">
        <v>5000</v>
      </c>
      <c r="E3963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s="9">
        <f t="shared" si="244"/>
        <v>41767.891319444447</v>
      </c>
      <c r="L3963" s="9">
        <f t="shared" si="245"/>
        <v>41745.891319444447</v>
      </c>
      <c r="M3963" t="b">
        <v>0</v>
      </c>
      <c r="N3963">
        <v>2</v>
      </c>
      <c r="O3963" t="b">
        <v>0</v>
      </c>
      <c r="P3963" t="s">
        <v>8270</v>
      </c>
      <c r="Q3963" t="s">
        <v>8316</v>
      </c>
      <c r="R3963" t="s">
        <v>8317</v>
      </c>
      <c r="S3963" s="5">
        <f t="shared" si="246"/>
        <v>0.42</v>
      </c>
      <c r="T3963" s="4">
        <f t="shared" si="247"/>
        <v>10.5</v>
      </c>
    </row>
    <row r="3964" spans="1:20" ht="60" x14ac:dyDescent="0.25">
      <c r="A3964" s="3">
        <v>3962</v>
      </c>
      <c r="B3964" s="1" t="s">
        <v>3959</v>
      </c>
      <c r="C3964" s="1" t="s">
        <v>8068</v>
      </c>
      <c r="D3964">
        <v>1400</v>
      </c>
      <c r="E396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s="9">
        <f t="shared" si="244"/>
        <v>42336.621458333335</v>
      </c>
      <c r="L3964" s="9">
        <f t="shared" si="245"/>
        <v>42311.621458333335</v>
      </c>
      <c r="M3964" t="b">
        <v>0</v>
      </c>
      <c r="N3964">
        <v>3</v>
      </c>
      <c r="O3964" t="b">
        <v>0</v>
      </c>
      <c r="P3964" t="s">
        <v>8270</v>
      </c>
      <c r="Q3964" t="s">
        <v>8316</v>
      </c>
      <c r="R3964" t="s">
        <v>8317</v>
      </c>
      <c r="S3964" s="5">
        <f t="shared" si="246"/>
        <v>3.214285714285714</v>
      </c>
      <c r="T3964" s="4">
        <f t="shared" si="247"/>
        <v>15</v>
      </c>
    </row>
    <row r="3965" spans="1:20" ht="60" x14ac:dyDescent="0.25">
      <c r="A3965" s="3">
        <v>3963</v>
      </c>
      <c r="B3965" s="1" t="s">
        <v>3960</v>
      </c>
      <c r="C3965" s="1" t="s">
        <v>8069</v>
      </c>
      <c r="D3965">
        <v>10000</v>
      </c>
      <c r="E396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s="9">
        <f t="shared" si="244"/>
        <v>42326.195798611108</v>
      </c>
      <c r="L3965" s="9">
        <f t="shared" si="245"/>
        <v>42296.154131944444</v>
      </c>
      <c r="M3965" t="b">
        <v>0</v>
      </c>
      <c r="N3965">
        <v>0</v>
      </c>
      <c r="O3965" t="b">
        <v>0</v>
      </c>
      <c r="P3965" t="s">
        <v>8270</v>
      </c>
      <c r="Q3965" t="s">
        <v>8316</v>
      </c>
      <c r="R3965" t="s">
        <v>8317</v>
      </c>
      <c r="S3965" s="5">
        <f t="shared" si="246"/>
        <v>0</v>
      </c>
      <c r="T3965" s="4" t="e">
        <f t="shared" si="247"/>
        <v>#DIV/0!</v>
      </c>
    </row>
    <row r="3966" spans="1:20" ht="45" x14ac:dyDescent="0.25">
      <c r="A3966" s="3">
        <v>3964</v>
      </c>
      <c r="B3966" s="1" t="s">
        <v>3961</v>
      </c>
      <c r="C3966" s="1" t="s">
        <v>8070</v>
      </c>
      <c r="D3966">
        <v>2000</v>
      </c>
      <c r="E396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s="9">
        <f t="shared" si="244"/>
        <v>42113.680393518516</v>
      </c>
      <c r="L3966" s="9">
        <f t="shared" si="245"/>
        <v>42053.722060185188</v>
      </c>
      <c r="M3966" t="b">
        <v>0</v>
      </c>
      <c r="N3966">
        <v>3</v>
      </c>
      <c r="O3966" t="b">
        <v>0</v>
      </c>
      <c r="P3966" t="s">
        <v>8270</v>
      </c>
      <c r="Q3966" t="s">
        <v>8316</v>
      </c>
      <c r="R3966" t="s">
        <v>8317</v>
      </c>
      <c r="S3966" s="5">
        <f t="shared" si="246"/>
        <v>6.3</v>
      </c>
      <c r="T3966" s="4">
        <f t="shared" si="247"/>
        <v>42</v>
      </c>
    </row>
    <row r="3967" spans="1:20" ht="60" x14ac:dyDescent="0.25">
      <c r="A3967" s="3">
        <v>3965</v>
      </c>
      <c r="B3967" s="1" t="s">
        <v>3962</v>
      </c>
      <c r="C3967" s="1" t="s">
        <v>8071</v>
      </c>
      <c r="D3967">
        <v>2000</v>
      </c>
      <c r="E396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s="9">
        <f t="shared" si="244"/>
        <v>42474.194212962961</v>
      </c>
      <c r="L3967" s="9">
        <f t="shared" si="245"/>
        <v>42414.235879629632</v>
      </c>
      <c r="M3967" t="b">
        <v>0</v>
      </c>
      <c r="N3967">
        <v>4</v>
      </c>
      <c r="O3967" t="b">
        <v>0</v>
      </c>
      <c r="P3967" t="s">
        <v>8270</v>
      </c>
      <c r="Q3967" t="s">
        <v>8316</v>
      </c>
      <c r="R3967" t="s">
        <v>8317</v>
      </c>
      <c r="S3967" s="5">
        <f t="shared" si="246"/>
        <v>14.249999999999998</v>
      </c>
      <c r="T3967" s="4">
        <f t="shared" si="247"/>
        <v>71.25</v>
      </c>
    </row>
    <row r="3968" spans="1:20" ht="60" x14ac:dyDescent="0.25">
      <c r="A3968" s="3">
        <v>3966</v>
      </c>
      <c r="B3968" s="1" t="s">
        <v>3963</v>
      </c>
      <c r="C3968" s="1" t="s">
        <v>8072</v>
      </c>
      <c r="D3968">
        <v>7500</v>
      </c>
      <c r="E396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s="9">
        <f t="shared" si="244"/>
        <v>41844.124305555553</v>
      </c>
      <c r="L3968" s="9">
        <f t="shared" si="245"/>
        <v>41801.711550925924</v>
      </c>
      <c r="M3968" t="b">
        <v>0</v>
      </c>
      <c r="N3968">
        <v>2</v>
      </c>
      <c r="O3968" t="b">
        <v>0</v>
      </c>
      <c r="P3968" t="s">
        <v>8270</v>
      </c>
      <c r="Q3968" t="s">
        <v>8316</v>
      </c>
      <c r="R3968" t="s">
        <v>8317</v>
      </c>
      <c r="S3968" s="5">
        <f t="shared" si="246"/>
        <v>0.6</v>
      </c>
      <c r="T3968" s="4">
        <f t="shared" si="247"/>
        <v>22.5</v>
      </c>
    </row>
    <row r="3969" spans="1:20" ht="60" x14ac:dyDescent="0.25">
      <c r="A3969" s="3">
        <v>3967</v>
      </c>
      <c r="B3969" s="1" t="s">
        <v>3964</v>
      </c>
      <c r="C3969" s="1" t="s">
        <v>8073</v>
      </c>
      <c r="D3969">
        <v>1700</v>
      </c>
      <c r="E3969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s="9">
        <f t="shared" si="244"/>
        <v>42800.290590277778</v>
      </c>
      <c r="L3969" s="9">
        <f t="shared" si="245"/>
        <v>42770.290590277778</v>
      </c>
      <c r="M3969" t="b">
        <v>0</v>
      </c>
      <c r="N3969">
        <v>10</v>
      </c>
      <c r="O3969" t="b">
        <v>0</v>
      </c>
      <c r="P3969" t="s">
        <v>8270</v>
      </c>
      <c r="Q3969" t="s">
        <v>8316</v>
      </c>
      <c r="R3969" t="s">
        <v>8317</v>
      </c>
      <c r="S3969" s="5">
        <f t="shared" si="246"/>
        <v>24.117647058823529</v>
      </c>
      <c r="T3969" s="4">
        <f t="shared" si="247"/>
        <v>41</v>
      </c>
    </row>
    <row r="3970" spans="1:20" ht="45" x14ac:dyDescent="0.25">
      <c r="A3970" s="3">
        <v>3968</v>
      </c>
      <c r="B3970" s="1" t="s">
        <v>3965</v>
      </c>
      <c r="C3970" s="1" t="s">
        <v>8074</v>
      </c>
      <c r="D3970">
        <v>5000</v>
      </c>
      <c r="E3970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s="9">
        <f t="shared" si="244"/>
        <v>42512.815659722226</v>
      </c>
      <c r="L3970" s="9">
        <f t="shared" si="245"/>
        <v>42452.815659722226</v>
      </c>
      <c r="M3970" t="b">
        <v>0</v>
      </c>
      <c r="N3970">
        <v>11</v>
      </c>
      <c r="O3970" t="b">
        <v>0</v>
      </c>
      <c r="P3970" t="s">
        <v>8270</v>
      </c>
      <c r="Q3970" t="s">
        <v>8316</v>
      </c>
      <c r="R3970" t="s">
        <v>8317</v>
      </c>
      <c r="S3970" s="5">
        <f t="shared" si="246"/>
        <v>10.54</v>
      </c>
      <c r="T3970" s="4">
        <f t="shared" si="247"/>
        <v>47.909090909090907</v>
      </c>
    </row>
    <row r="3971" spans="1:20" ht="60" x14ac:dyDescent="0.25">
      <c r="A3971" s="3">
        <v>3969</v>
      </c>
      <c r="B3971" s="1" t="s">
        <v>3966</v>
      </c>
      <c r="C3971" s="1" t="s">
        <v>8075</v>
      </c>
      <c r="D3971">
        <v>2825</v>
      </c>
      <c r="E3971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s="9">
        <f t="shared" ref="K3971:K4034" si="248">(((I3971/60)/60)/24)+DATE(1970,1,1)</f>
        <v>42611.163194444445</v>
      </c>
      <c r="L3971" s="9">
        <f t="shared" ref="L3971:L4034" si="249">(((J3971/60)/60)/24)+DATE(1970,1,1)</f>
        <v>42601.854699074072</v>
      </c>
      <c r="M3971" t="b">
        <v>0</v>
      </c>
      <c r="N3971">
        <v>6</v>
      </c>
      <c r="O3971" t="b">
        <v>0</v>
      </c>
      <c r="P3971" t="s">
        <v>8270</v>
      </c>
      <c r="Q3971" t="s">
        <v>8316</v>
      </c>
      <c r="R3971" t="s">
        <v>8317</v>
      </c>
      <c r="S3971" s="5">
        <f t="shared" ref="S3971:S4034" si="250">+(E3971/D3971)*100</f>
        <v>7.4690265486725664</v>
      </c>
      <c r="T3971" s="4">
        <f t="shared" ref="T3971:T4034" si="251">+E3971/N3971</f>
        <v>35.166666666666664</v>
      </c>
    </row>
    <row r="3972" spans="1:20" ht="60" x14ac:dyDescent="0.25">
      <c r="A3972" s="3">
        <v>3970</v>
      </c>
      <c r="B3972" s="1" t="s">
        <v>3967</v>
      </c>
      <c r="C3972" s="1" t="s">
        <v>8076</v>
      </c>
      <c r="D3972">
        <v>15000</v>
      </c>
      <c r="E3972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s="9">
        <f t="shared" si="248"/>
        <v>42477.863553240735</v>
      </c>
      <c r="L3972" s="9">
        <f t="shared" si="249"/>
        <v>42447.863553240735</v>
      </c>
      <c r="M3972" t="b">
        <v>0</v>
      </c>
      <c r="N3972">
        <v>2</v>
      </c>
      <c r="O3972" t="b">
        <v>0</v>
      </c>
      <c r="P3972" t="s">
        <v>8270</v>
      </c>
      <c r="Q3972" t="s">
        <v>8316</v>
      </c>
      <c r="R3972" t="s">
        <v>8317</v>
      </c>
      <c r="S3972" s="5">
        <f t="shared" si="250"/>
        <v>7.3333333333333334E-2</v>
      </c>
      <c r="T3972" s="4">
        <f t="shared" si="251"/>
        <v>5.5</v>
      </c>
    </row>
    <row r="3973" spans="1:20" ht="60" x14ac:dyDescent="0.25">
      <c r="A3973" s="3">
        <v>3971</v>
      </c>
      <c r="B3973" s="1" t="s">
        <v>3968</v>
      </c>
      <c r="C3973" s="1" t="s">
        <v>8077</v>
      </c>
      <c r="D3973">
        <v>14000</v>
      </c>
      <c r="E3973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s="9">
        <f t="shared" si="248"/>
        <v>41841.536180555559</v>
      </c>
      <c r="L3973" s="9">
        <f t="shared" si="249"/>
        <v>41811.536180555559</v>
      </c>
      <c r="M3973" t="b">
        <v>0</v>
      </c>
      <c r="N3973">
        <v>6</v>
      </c>
      <c r="O3973" t="b">
        <v>0</v>
      </c>
      <c r="P3973" t="s">
        <v>8270</v>
      </c>
      <c r="Q3973" t="s">
        <v>8316</v>
      </c>
      <c r="R3973" t="s">
        <v>8317</v>
      </c>
      <c r="S3973" s="5">
        <f t="shared" si="250"/>
        <v>0.97142857142857131</v>
      </c>
      <c r="T3973" s="4">
        <f t="shared" si="251"/>
        <v>22.666666666666668</v>
      </c>
    </row>
    <row r="3974" spans="1:20" ht="45" x14ac:dyDescent="0.25">
      <c r="A3974" s="3">
        <v>3972</v>
      </c>
      <c r="B3974" s="1" t="s">
        <v>3969</v>
      </c>
      <c r="C3974" s="1" t="s">
        <v>8078</v>
      </c>
      <c r="D3974">
        <v>1000</v>
      </c>
      <c r="E397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s="9">
        <f t="shared" si="248"/>
        <v>42041.067523148144</v>
      </c>
      <c r="L3974" s="9">
        <f t="shared" si="249"/>
        <v>41981.067523148144</v>
      </c>
      <c r="M3974" t="b">
        <v>0</v>
      </c>
      <c r="N3974">
        <v>8</v>
      </c>
      <c r="O3974" t="b">
        <v>0</v>
      </c>
      <c r="P3974" t="s">
        <v>8270</v>
      </c>
      <c r="Q3974" t="s">
        <v>8316</v>
      </c>
      <c r="R3974" t="s">
        <v>8317</v>
      </c>
      <c r="S3974" s="5">
        <f t="shared" si="250"/>
        <v>21.099999999999998</v>
      </c>
      <c r="T3974" s="4">
        <f t="shared" si="251"/>
        <v>26.375</v>
      </c>
    </row>
    <row r="3975" spans="1:20" ht="60" x14ac:dyDescent="0.25">
      <c r="A3975" s="3">
        <v>3973</v>
      </c>
      <c r="B3975" s="1" t="s">
        <v>3970</v>
      </c>
      <c r="C3975" s="1" t="s">
        <v>8079</v>
      </c>
      <c r="D3975">
        <v>5000</v>
      </c>
      <c r="E397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s="9">
        <f t="shared" si="248"/>
        <v>42499.166666666672</v>
      </c>
      <c r="L3975" s="9">
        <f t="shared" si="249"/>
        <v>42469.68414351852</v>
      </c>
      <c r="M3975" t="b">
        <v>0</v>
      </c>
      <c r="N3975">
        <v>37</v>
      </c>
      <c r="O3975" t="b">
        <v>0</v>
      </c>
      <c r="P3975" t="s">
        <v>8270</v>
      </c>
      <c r="Q3975" t="s">
        <v>8316</v>
      </c>
      <c r="R3975" t="s">
        <v>8317</v>
      </c>
      <c r="S3975" s="5">
        <f t="shared" si="250"/>
        <v>78.100000000000009</v>
      </c>
      <c r="T3975" s="4">
        <f t="shared" si="251"/>
        <v>105.54054054054055</v>
      </c>
    </row>
    <row r="3976" spans="1:20" ht="60" x14ac:dyDescent="0.25">
      <c r="A3976" s="3">
        <v>3974</v>
      </c>
      <c r="B3976" s="1" t="s">
        <v>3971</v>
      </c>
      <c r="C3976" s="1" t="s">
        <v>8080</v>
      </c>
      <c r="D3976">
        <v>1000</v>
      </c>
      <c r="E397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s="9">
        <f t="shared" si="248"/>
        <v>42523.546851851846</v>
      </c>
      <c r="L3976" s="9">
        <f t="shared" si="249"/>
        <v>42493.546851851846</v>
      </c>
      <c r="M3976" t="b">
        <v>0</v>
      </c>
      <c r="N3976">
        <v>11</v>
      </c>
      <c r="O3976" t="b">
        <v>0</v>
      </c>
      <c r="P3976" t="s">
        <v>8270</v>
      </c>
      <c r="Q3976" t="s">
        <v>8316</v>
      </c>
      <c r="R3976" t="s">
        <v>8317</v>
      </c>
      <c r="S3976" s="5">
        <f t="shared" si="250"/>
        <v>32</v>
      </c>
      <c r="T3976" s="4">
        <f t="shared" si="251"/>
        <v>29.09090909090909</v>
      </c>
    </row>
    <row r="3977" spans="1:20" ht="60" x14ac:dyDescent="0.25">
      <c r="A3977" s="3">
        <v>3975</v>
      </c>
      <c r="B3977" s="1" t="s">
        <v>3972</v>
      </c>
      <c r="C3977" s="1" t="s">
        <v>8081</v>
      </c>
      <c r="D3977">
        <v>678</v>
      </c>
      <c r="E397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s="9">
        <f t="shared" si="248"/>
        <v>42564.866875</v>
      </c>
      <c r="L3977" s="9">
        <f t="shared" si="249"/>
        <v>42534.866875</v>
      </c>
      <c r="M3977" t="b">
        <v>0</v>
      </c>
      <c r="N3977">
        <v>0</v>
      </c>
      <c r="O3977" t="b">
        <v>0</v>
      </c>
      <c r="P3977" t="s">
        <v>8270</v>
      </c>
      <c r="Q3977" t="s">
        <v>8316</v>
      </c>
      <c r="R3977" t="s">
        <v>8317</v>
      </c>
      <c r="S3977" s="5">
        <f t="shared" si="250"/>
        <v>0</v>
      </c>
      <c r="T3977" s="4" t="e">
        <f t="shared" si="251"/>
        <v>#DIV/0!</v>
      </c>
    </row>
    <row r="3978" spans="1:20" ht="60" x14ac:dyDescent="0.25">
      <c r="A3978" s="3">
        <v>3976</v>
      </c>
      <c r="B3978" s="1" t="s">
        <v>3973</v>
      </c>
      <c r="C3978" s="1" t="s">
        <v>8082</v>
      </c>
      <c r="D3978">
        <v>1300</v>
      </c>
      <c r="E397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s="9">
        <f t="shared" si="248"/>
        <v>41852.291666666664</v>
      </c>
      <c r="L3978" s="9">
        <f t="shared" si="249"/>
        <v>41830.858344907407</v>
      </c>
      <c r="M3978" t="b">
        <v>0</v>
      </c>
      <c r="N3978">
        <v>10</v>
      </c>
      <c r="O3978" t="b">
        <v>0</v>
      </c>
      <c r="P3978" t="s">
        <v>8270</v>
      </c>
      <c r="Q3978" t="s">
        <v>8316</v>
      </c>
      <c r="R3978" t="s">
        <v>8317</v>
      </c>
      <c r="S3978" s="5">
        <f t="shared" si="250"/>
        <v>47.692307692307693</v>
      </c>
      <c r="T3978" s="4">
        <f t="shared" si="251"/>
        <v>62</v>
      </c>
    </row>
    <row r="3979" spans="1:20" ht="60" x14ac:dyDescent="0.25">
      <c r="A3979" s="3">
        <v>3977</v>
      </c>
      <c r="B3979" s="1" t="s">
        <v>3974</v>
      </c>
      <c r="C3979" s="1" t="s">
        <v>8083</v>
      </c>
      <c r="D3979">
        <v>90000</v>
      </c>
      <c r="E3979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s="9">
        <f t="shared" si="248"/>
        <v>42573.788564814815</v>
      </c>
      <c r="L3979" s="9">
        <f t="shared" si="249"/>
        <v>42543.788564814815</v>
      </c>
      <c r="M3979" t="b">
        <v>0</v>
      </c>
      <c r="N3979">
        <v>6</v>
      </c>
      <c r="O3979" t="b">
        <v>0</v>
      </c>
      <c r="P3979" t="s">
        <v>8270</v>
      </c>
      <c r="Q3979" t="s">
        <v>8316</v>
      </c>
      <c r="R3979" t="s">
        <v>8317</v>
      </c>
      <c r="S3979" s="5">
        <f t="shared" si="250"/>
        <v>1.4500000000000002</v>
      </c>
      <c r="T3979" s="4">
        <f t="shared" si="251"/>
        <v>217.5</v>
      </c>
    </row>
    <row r="3980" spans="1:20" ht="60" x14ac:dyDescent="0.25">
      <c r="A3980" s="3">
        <v>3978</v>
      </c>
      <c r="B3980" s="1" t="s">
        <v>3975</v>
      </c>
      <c r="C3980" s="1" t="s">
        <v>8084</v>
      </c>
      <c r="D3980">
        <v>2000</v>
      </c>
      <c r="E3980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s="9">
        <f t="shared" si="248"/>
        <v>42035.642974537041</v>
      </c>
      <c r="L3980" s="9">
        <f t="shared" si="249"/>
        <v>41975.642974537041</v>
      </c>
      <c r="M3980" t="b">
        <v>0</v>
      </c>
      <c r="N3980">
        <v>8</v>
      </c>
      <c r="O3980" t="b">
        <v>0</v>
      </c>
      <c r="P3980" t="s">
        <v>8270</v>
      </c>
      <c r="Q3980" t="s">
        <v>8316</v>
      </c>
      <c r="R3980" t="s">
        <v>8317</v>
      </c>
      <c r="S3980" s="5">
        <f t="shared" si="250"/>
        <v>10.7</v>
      </c>
      <c r="T3980" s="4">
        <f t="shared" si="251"/>
        <v>26.75</v>
      </c>
    </row>
    <row r="3981" spans="1:20" ht="60" x14ac:dyDescent="0.25">
      <c r="A3981" s="3">
        <v>3979</v>
      </c>
      <c r="B3981" s="1" t="s">
        <v>3976</v>
      </c>
      <c r="C3981" s="1" t="s">
        <v>8085</v>
      </c>
      <c r="D3981">
        <v>6000</v>
      </c>
      <c r="E3981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s="9">
        <f t="shared" si="248"/>
        <v>42092.833333333328</v>
      </c>
      <c r="L3981" s="9">
        <f t="shared" si="249"/>
        <v>42069.903437500005</v>
      </c>
      <c r="M3981" t="b">
        <v>0</v>
      </c>
      <c r="N3981">
        <v>6</v>
      </c>
      <c r="O3981" t="b">
        <v>0</v>
      </c>
      <c r="P3981" t="s">
        <v>8270</v>
      </c>
      <c r="Q3981" t="s">
        <v>8316</v>
      </c>
      <c r="R3981" t="s">
        <v>8317</v>
      </c>
      <c r="S3981" s="5">
        <f t="shared" si="250"/>
        <v>1.8333333333333333</v>
      </c>
      <c r="T3981" s="4">
        <f t="shared" si="251"/>
        <v>18.333333333333332</v>
      </c>
    </row>
    <row r="3982" spans="1:20" ht="60" x14ac:dyDescent="0.25">
      <c r="A3982" s="3">
        <v>3980</v>
      </c>
      <c r="B3982" s="1" t="s">
        <v>3977</v>
      </c>
      <c r="C3982" s="1" t="s">
        <v>8086</v>
      </c>
      <c r="D3982">
        <v>2500</v>
      </c>
      <c r="E3982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s="9">
        <f t="shared" si="248"/>
        <v>41825.598923611113</v>
      </c>
      <c r="L3982" s="9">
        <f t="shared" si="249"/>
        <v>41795.598923611113</v>
      </c>
      <c r="M3982" t="b">
        <v>0</v>
      </c>
      <c r="N3982">
        <v>7</v>
      </c>
      <c r="O3982" t="b">
        <v>0</v>
      </c>
      <c r="P3982" t="s">
        <v>8270</v>
      </c>
      <c r="Q3982" t="s">
        <v>8316</v>
      </c>
      <c r="R3982" t="s">
        <v>8317</v>
      </c>
      <c r="S3982" s="5">
        <f t="shared" si="250"/>
        <v>18</v>
      </c>
      <c r="T3982" s="4">
        <f t="shared" si="251"/>
        <v>64.285714285714292</v>
      </c>
    </row>
    <row r="3983" spans="1:20" ht="45" x14ac:dyDescent="0.25">
      <c r="A3983" s="3">
        <v>3981</v>
      </c>
      <c r="B3983" s="1" t="s">
        <v>3358</v>
      </c>
      <c r="C3983" s="1" t="s">
        <v>7468</v>
      </c>
      <c r="D3983">
        <v>30000</v>
      </c>
      <c r="E3983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s="9">
        <f t="shared" si="248"/>
        <v>42568.179965277777</v>
      </c>
      <c r="L3983" s="9">
        <f t="shared" si="249"/>
        <v>42508.179965277777</v>
      </c>
      <c r="M3983" t="b">
        <v>0</v>
      </c>
      <c r="N3983">
        <v>7</v>
      </c>
      <c r="O3983" t="b">
        <v>0</v>
      </c>
      <c r="P3983" t="s">
        <v>8270</v>
      </c>
      <c r="Q3983" t="s">
        <v>8316</v>
      </c>
      <c r="R3983" t="s">
        <v>8317</v>
      </c>
      <c r="S3983" s="5">
        <f t="shared" si="250"/>
        <v>4.083333333333333</v>
      </c>
      <c r="T3983" s="4">
        <f t="shared" si="251"/>
        <v>175</v>
      </c>
    </row>
    <row r="3984" spans="1:20" ht="60" x14ac:dyDescent="0.25">
      <c r="A3984" s="3">
        <v>3982</v>
      </c>
      <c r="B3984" s="1" t="s">
        <v>3978</v>
      </c>
      <c r="C3984" s="1" t="s">
        <v>8087</v>
      </c>
      <c r="D3984">
        <v>850</v>
      </c>
      <c r="E398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s="9">
        <f t="shared" si="248"/>
        <v>42192.809953703705</v>
      </c>
      <c r="L3984" s="9">
        <f t="shared" si="249"/>
        <v>42132.809953703705</v>
      </c>
      <c r="M3984" t="b">
        <v>0</v>
      </c>
      <c r="N3984">
        <v>5</v>
      </c>
      <c r="O3984" t="b">
        <v>0</v>
      </c>
      <c r="P3984" t="s">
        <v>8270</v>
      </c>
      <c r="Q3984" t="s">
        <v>8316</v>
      </c>
      <c r="R3984" t="s">
        <v>8317</v>
      </c>
      <c r="S3984" s="5">
        <f t="shared" si="250"/>
        <v>20</v>
      </c>
      <c r="T3984" s="4">
        <f t="shared" si="251"/>
        <v>34</v>
      </c>
    </row>
    <row r="3985" spans="1:20" ht="60" x14ac:dyDescent="0.25">
      <c r="A3985" s="3">
        <v>3983</v>
      </c>
      <c r="B3985" s="1" t="s">
        <v>3979</v>
      </c>
      <c r="C3985" s="1" t="s">
        <v>8088</v>
      </c>
      <c r="D3985">
        <v>11140</v>
      </c>
      <c r="E398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s="9">
        <f t="shared" si="248"/>
        <v>41779.290972222225</v>
      </c>
      <c r="L3985" s="9">
        <f t="shared" si="249"/>
        <v>41747.86986111111</v>
      </c>
      <c r="M3985" t="b">
        <v>0</v>
      </c>
      <c r="N3985">
        <v>46</v>
      </c>
      <c r="O3985" t="b">
        <v>0</v>
      </c>
      <c r="P3985" t="s">
        <v>8270</v>
      </c>
      <c r="Q3985" t="s">
        <v>8316</v>
      </c>
      <c r="R3985" t="s">
        <v>8317</v>
      </c>
      <c r="S3985" s="5">
        <f t="shared" si="250"/>
        <v>34.802513464991023</v>
      </c>
      <c r="T3985" s="4">
        <f t="shared" si="251"/>
        <v>84.282608695652172</v>
      </c>
    </row>
    <row r="3986" spans="1:20" ht="60" x14ac:dyDescent="0.25">
      <c r="A3986" s="3">
        <v>3984</v>
      </c>
      <c r="B3986" s="1" t="s">
        <v>3980</v>
      </c>
      <c r="C3986" s="1" t="s">
        <v>8089</v>
      </c>
      <c r="D3986">
        <v>1500</v>
      </c>
      <c r="E398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s="9">
        <f t="shared" si="248"/>
        <v>41951</v>
      </c>
      <c r="L3986" s="9">
        <f t="shared" si="249"/>
        <v>41920.963472222218</v>
      </c>
      <c r="M3986" t="b">
        <v>0</v>
      </c>
      <c r="N3986">
        <v>10</v>
      </c>
      <c r="O3986" t="b">
        <v>0</v>
      </c>
      <c r="P3986" t="s">
        <v>8270</v>
      </c>
      <c r="Q3986" t="s">
        <v>8316</v>
      </c>
      <c r="R3986" t="s">
        <v>8317</v>
      </c>
      <c r="S3986" s="5">
        <f t="shared" si="250"/>
        <v>6.3333333333333339</v>
      </c>
      <c r="T3986" s="4">
        <f t="shared" si="251"/>
        <v>9.5</v>
      </c>
    </row>
    <row r="3987" spans="1:20" ht="60" x14ac:dyDescent="0.25">
      <c r="A3987" s="3">
        <v>3985</v>
      </c>
      <c r="B3987" s="1" t="s">
        <v>3981</v>
      </c>
      <c r="C3987" s="1" t="s">
        <v>8090</v>
      </c>
      <c r="D3987">
        <v>2000</v>
      </c>
      <c r="E398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s="9">
        <f t="shared" si="248"/>
        <v>42420.878472222219</v>
      </c>
      <c r="L3987" s="9">
        <f t="shared" si="249"/>
        <v>42399.707407407404</v>
      </c>
      <c r="M3987" t="b">
        <v>0</v>
      </c>
      <c r="N3987">
        <v>19</v>
      </c>
      <c r="O3987" t="b">
        <v>0</v>
      </c>
      <c r="P3987" t="s">
        <v>8270</v>
      </c>
      <c r="Q3987" t="s">
        <v>8316</v>
      </c>
      <c r="R3987" t="s">
        <v>8317</v>
      </c>
      <c r="S3987" s="5">
        <f t="shared" si="250"/>
        <v>32.049999999999997</v>
      </c>
      <c r="T3987" s="4">
        <f t="shared" si="251"/>
        <v>33.736842105263158</v>
      </c>
    </row>
    <row r="3988" spans="1:20" ht="60" x14ac:dyDescent="0.25">
      <c r="A3988" s="3">
        <v>3986</v>
      </c>
      <c r="B3988" s="1" t="s">
        <v>3982</v>
      </c>
      <c r="C3988" s="1" t="s">
        <v>8091</v>
      </c>
      <c r="D3988">
        <v>5000</v>
      </c>
      <c r="E398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s="9">
        <f t="shared" si="248"/>
        <v>42496.544444444444</v>
      </c>
      <c r="L3988" s="9">
        <f t="shared" si="249"/>
        <v>42467.548541666663</v>
      </c>
      <c r="M3988" t="b">
        <v>0</v>
      </c>
      <c r="N3988">
        <v>13</v>
      </c>
      <c r="O3988" t="b">
        <v>0</v>
      </c>
      <c r="P3988" t="s">
        <v>8270</v>
      </c>
      <c r="Q3988" t="s">
        <v>8316</v>
      </c>
      <c r="R3988" t="s">
        <v>8317</v>
      </c>
      <c r="S3988" s="5">
        <f t="shared" si="250"/>
        <v>9.76</v>
      </c>
      <c r="T3988" s="4">
        <f t="shared" si="251"/>
        <v>37.53846153846154</v>
      </c>
    </row>
    <row r="3989" spans="1:20" ht="45" x14ac:dyDescent="0.25">
      <c r="A3989" s="3">
        <v>3987</v>
      </c>
      <c r="B3989" s="1" t="s">
        <v>3983</v>
      </c>
      <c r="C3989" s="1" t="s">
        <v>8092</v>
      </c>
      <c r="D3989">
        <v>400</v>
      </c>
      <c r="E3989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s="9">
        <f t="shared" si="248"/>
        <v>41775.92465277778</v>
      </c>
      <c r="L3989" s="9">
        <f t="shared" si="249"/>
        <v>41765.92465277778</v>
      </c>
      <c r="M3989" t="b">
        <v>0</v>
      </c>
      <c r="N3989">
        <v>13</v>
      </c>
      <c r="O3989" t="b">
        <v>0</v>
      </c>
      <c r="P3989" t="s">
        <v>8270</v>
      </c>
      <c r="Q3989" t="s">
        <v>8316</v>
      </c>
      <c r="R3989" t="s">
        <v>8317</v>
      </c>
      <c r="S3989" s="5">
        <f t="shared" si="250"/>
        <v>37.75</v>
      </c>
      <c r="T3989" s="4">
        <f t="shared" si="251"/>
        <v>11.615384615384615</v>
      </c>
    </row>
    <row r="3990" spans="1:20" ht="30" x14ac:dyDescent="0.25">
      <c r="A3990" s="3">
        <v>3988</v>
      </c>
      <c r="B3990" s="1" t="s">
        <v>3984</v>
      </c>
      <c r="C3990" s="1" t="s">
        <v>8093</v>
      </c>
      <c r="D3990">
        <v>1500</v>
      </c>
      <c r="E3990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s="9">
        <f t="shared" si="248"/>
        <v>42245.08116898148</v>
      </c>
      <c r="L3990" s="9">
        <f t="shared" si="249"/>
        <v>42230.08116898148</v>
      </c>
      <c r="M3990" t="b">
        <v>0</v>
      </c>
      <c r="N3990">
        <v>4</v>
      </c>
      <c r="O3990" t="b">
        <v>0</v>
      </c>
      <c r="P3990" t="s">
        <v>8270</v>
      </c>
      <c r="Q3990" t="s">
        <v>8316</v>
      </c>
      <c r="R3990" t="s">
        <v>8317</v>
      </c>
      <c r="S3990" s="5">
        <f t="shared" si="250"/>
        <v>2.1333333333333333</v>
      </c>
      <c r="T3990" s="4">
        <f t="shared" si="251"/>
        <v>8</v>
      </c>
    </row>
    <row r="3991" spans="1:20" ht="60" x14ac:dyDescent="0.25">
      <c r="A3991" s="3">
        <v>3989</v>
      </c>
      <c r="B3991" s="1" t="s">
        <v>3985</v>
      </c>
      <c r="C3991" s="1" t="s">
        <v>8094</v>
      </c>
      <c r="D3991">
        <v>3000</v>
      </c>
      <c r="E3991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s="9">
        <f t="shared" si="248"/>
        <v>42316.791446759264</v>
      </c>
      <c r="L3991" s="9">
        <f t="shared" si="249"/>
        <v>42286.749780092592</v>
      </c>
      <c r="M3991" t="b">
        <v>0</v>
      </c>
      <c r="N3991">
        <v>0</v>
      </c>
      <c r="O3991" t="b">
        <v>0</v>
      </c>
      <c r="P3991" t="s">
        <v>8270</v>
      </c>
      <c r="Q3991" t="s">
        <v>8316</v>
      </c>
      <c r="R3991" t="s">
        <v>8317</v>
      </c>
      <c r="S3991" s="5">
        <f t="shared" si="250"/>
        <v>0</v>
      </c>
      <c r="T3991" s="4" t="e">
        <f t="shared" si="251"/>
        <v>#DIV/0!</v>
      </c>
    </row>
    <row r="3992" spans="1:20" ht="45" x14ac:dyDescent="0.25">
      <c r="A3992" s="3">
        <v>3990</v>
      </c>
      <c r="B3992" s="1" t="s">
        <v>3986</v>
      </c>
      <c r="C3992" s="1" t="s">
        <v>8095</v>
      </c>
      <c r="D3992">
        <v>1650</v>
      </c>
      <c r="E3992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s="9">
        <f t="shared" si="248"/>
        <v>42431.672372685185</v>
      </c>
      <c r="L3992" s="9">
        <f t="shared" si="249"/>
        <v>42401.672372685185</v>
      </c>
      <c r="M3992" t="b">
        <v>0</v>
      </c>
      <c r="N3992">
        <v>3</v>
      </c>
      <c r="O3992" t="b">
        <v>0</v>
      </c>
      <c r="P3992" t="s">
        <v>8270</v>
      </c>
      <c r="Q3992" t="s">
        <v>8316</v>
      </c>
      <c r="R3992" t="s">
        <v>8317</v>
      </c>
      <c r="S3992" s="5">
        <f t="shared" si="250"/>
        <v>4.1818181818181817</v>
      </c>
      <c r="T3992" s="4">
        <f t="shared" si="251"/>
        <v>23</v>
      </c>
    </row>
    <row r="3993" spans="1:20" ht="30" x14ac:dyDescent="0.25">
      <c r="A3993" s="3">
        <v>3991</v>
      </c>
      <c r="B3993" s="1" t="s">
        <v>3987</v>
      </c>
      <c r="C3993" s="1" t="s">
        <v>8096</v>
      </c>
      <c r="D3993">
        <v>500</v>
      </c>
      <c r="E3993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s="9">
        <f t="shared" si="248"/>
        <v>42155.644467592589</v>
      </c>
      <c r="L3993" s="9">
        <f t="shared" si="249"/>
        <v>42125.644467592589</v>
      </c>
      <c r="M3993" t="b">
        <v>0</v>
      </c>
      <c r="N3993">
        <v>1</v>
      </c>
      <c r="O3993" t="b">
        <v>0</v>
      </c>
      <c r="P3993" t="s">
        <v>8270</v>
      </c>
      <c r="Q3993" t="s">
        <v>8316</v>
      </c>
      <c r="R3993" t="s">
        <v>8317</v>
      </c>
      <c r="S3993" s="5">
        <f t="shared" si="250"/>
        <v>20</v>
      </c>
      <c r="T3993" s="4">
        <f t="shared" si="251"/>
        <v>100</v>
      </c>
    </row>
    <row r="3994" spans="1:20" ht="45" x14ac:dyDescent="0.25">
      <c r="A3994" s="3">
        <v>3992</v>
      </c>
      <c r="B3994" s="1" t="s">
        <v>3988</v>
      </c>
      <c r="C3994" s="1" t="s">
        <v>8097</v>
      </c>
      <c r="D3994">
        <v>10000</v>
      </c>
      <c r="E399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s="9">
        <f t="shared" si="248"/>
        <v>42349.982164351852</v>
      </c>
      <c r="L3994" s="9">
        <f t="shared" si="249"/>
        <v>42289.94049768518</v>
      </c>
      <c r="M3994" t="b">
        <v>0</v>
      </c>
      <c r="N3994">
        <v>9</v>
      </c>
      <c r="O3994" t="b">
        <v>0</v>
      </c>
      <c r="P3994" t="s">
        <v>8270</v>
      </c>
      <c r="Q3994" t="s">
        <v>8316</v>
      </c>
      <c r="R3994" t="s">
        <v>8317</v>
      </c>
      <c r="S3994" s="5">
        <f t="shared" si="250"/>
        <v>5.41</v>
      </c>
      <c r="T3994" s="4">
        <f t="shared" si="251"/>
        <v>60.111111111111114</v>
      </c>
    </row>
    <row r="3995" spans="1:20" ht="45" x14ac:dyDescent="0.25">
      <c r="A3995" s="3">
        <v>3993</v>
      </c>
      <c r="B3995" s="1" t="s">
        <v>3989</v>
      </c>
      <c r="C3995" s="1" t="s">
        <v>8098</v>
      </c>
      <c r="D3995">
        <v>50000</v>
      </c>
      <c r="E399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s="9">
        <f t="shared" si="248"/>
        <v>42137.864722222221</v>
      </c>
      <c r="L3995" s="9">
        <f t="shared" si="249"/>
        <v>42107.864722222221</v>
      </c>
      <c r="M3995" t="b">
        <v>0</v>
      </c>
      <c r="N3995">
        <v>1</v>
      </c>
      <c r="O3995" t="b">
        <v>0</v>
      </c>
      <c r="P3995" t="s">
        <v>8270</v>
      </c>
      <c r="Q3995" t="s">
        <v>8316</v>
      </c>
      <c r="R3995" t="s">
        <v>8317</v>
      </c>
      <c r="S3995" s="5">
        <f t="shared" si="250"/>
        <v>6.0000000000000001E-3</v>
      </c>
      <c r="T3995" s="4">
        <f t="shared" si="251"/>
        <v>3</v>
      </c>
    </row>
    <row r="3996" spans="1:20" ht="45" x14ac:dyDescent="0.25">
      <c r="A3996" s="3">
        <v>3994</v>
      </c>
      <c r="B3996" s="1" t="s">
        <v>3990</v>
      </c>
      <c r="C3996" s="1" t="s">
        <v>8099</v>
      </c>
      <c r="D3996">
        <v>2000</v>
      </c>
      <c r="E399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s="9">
        <f t="shared" si="248"/>
        <v>41839.389930555553</v>
      </c>
      <c r="L3996" s="9">
        <f t="shared" si="249"/>
        <v>41809.389930555553</v>
      </c>
      <c r="M3996" t="b">
        <v>0</v>
      </c>
      <c r="N3996">
        <v>1</v>
      </c>
      <c r="O3996" t="b">
        <v>0</v>
      </c>
      <c r="P3996" t="s">
        <v>8270</v>
      </c>
      <c r="Q3996" t="s">
        <v>8316</v>
      </c>
      <c r="R3996" t="s">
        <v>8317</v>
      </c>
      <c r="S3996" s="5">
        <f t="shared" si="250"/>
        <v>0.25</v>
      </c>
      <c r="T3996" s="4">
        <f t="shared" si="251"/>
        <v>5</v>
      </c>
    </row>
    <row r="3997" spans="1:20" ht="60" x14ac:dyDescent="0.25">
      <c r="A3997" s="3">
        <v>3995</v>
      </c>
      <c r="B3997" s="1" t="s">
        <v>3991</v>
      </c>
      <c r="C3997" s="1" t="s">
        <v>8100</v>
      </c>
      <c r="D3997">
        <v>200</v>
      </c>
      <c r="E399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s="9">
        <f t="shared" si="248"/>
        <v>42049.477083333331</v>
      </c>
      <c r="L3997" s="9">
        <f t="shared" si="249"/>
        <v>42019.683761574073</v>
      </c>
      <c r="M3997" t="b">
        <v>0</v>
      </c>
      <c r="N3997">
        <v>4</v>
      </c>
      <c r="O3997" t="b">
        <v>0</v>
      </c>
      <c r="P3997" t="s">
        <v>8270</v>
      </c>
      <c r="Q3997" t="s">
        <v>8316</v>
      </c>
      <c r="R3997" t="s">
        <v>8317</v>
      </c>
      <c r="S3997" s="5">
        <f t="shared" si="250"/>
        <v>35</v>
      </c>
      <c r="T3997" s="4">
        <f t="shared" si="251"/>
        <v>17.5</v>
      </c>
    </row>
    <row r="3998" spans="1:20" ht="45" x14ac:dyDescent="0.25">
      <c r="A3998" s="3">
        <v>3996</v>
      </c>
      <c r="B3998" s="1" t="s">
        <v>3992</v>
      </c>
      <c r="C3998" s="1" t="s">
        <v>8101</v>
      </c>
      <c r="D3998">
        <v>3000</v>
      </c>
      <c r="E399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s="9">
        <f t="shared" si="248"/>
        <v>41963.669444444444</v>
      </c>
      <c r="L3998" s="9">
        <f t="shared" si="249"/>
        <v>41950.26694444444</v>
      </c>
      <c r="M3998" t="b">
        <v>0</v>
      </c>
      <c r="N3998">
        <v>17</v>
      </c>
      <c r="O3998" t="b">
        <v>0</v>
      </c>
      <c r="P3998" t="s">
        <v>8270</v>
      </c>
      <c r="Q3998" t="s">
        <v>8316</v>
      </c>
      <c r="R3998" t="s">
        <v>8317</v>
      </c>
      <c r="S3998" s="5">
        <f t="shared" si="250"/>
        <v>16.566666666666666</v>
      </c>
      <c r="T3998" s="4">
        <f t="shared" si="251"/>
        <v>29.235294117647058</v>
      </c>
    </row>
    <row r="3999" spans="1:20" ht="60" x14ac:dyDescent="0.25">
      <c r="A3999" s="3">
        <v>3997</v>
      </c>
      <c r="B3999" s="1" t="s">
        <v>3993</v>
      </c>
      <c r="C3999" s="1" t="s">
        <v>8102</v>
      </c>
      <c r="D3999">
        <v>3000</v>
      </c>
      <c r="E3999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s="9">
        <f t="shared" si="248"/>
        <v>42099.349780092598</v>
      </c>
      <c r="L3999" s="9">
        <f t="shared" si="249"/>
        <v>42069.391446759255</v>
      </c>
      <c r="M3999" t="b">
        <v>0</v>
      </c>
      <c r="N3999">
        <v>0</v>
      </c>
      <c r="O3999" t="b">
        <v>0</v>
      </c>
      <c r="P3999" t="s">
        <v>8270</v>
      </c>
      <c r="Q3999" t="s">
        <v>8316</v>
      </c>
      <c r="R3999" t="s">
        <v>8317</v>
      </c>
      <c r="S3999" s="5">
        <f t="shared" si="250"/>
        <v>0</v>
      </c>
      <c r="T3999" s="4" t="e">
        <f t="shared" si="251"/>
        <v>#DIV/0!</v>
      </c>
    </row>
    <row r="4000" spans="1:20" ht="45" x14ac:dyDescent="0.25">
      <c r="A4000" s="3">
        <v>3998</v>
      </c>
      <c r="B4000" s="1" t="s">
        <v>3994</v>
      </c>
      <c r="C4000" s="1" t="s">
        <v>8103</v>
      </c>
      <c r="D4000">
        <v>1250</v>
      </c>
      <c r="E4000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s="9">
        <f t="shared" si="248"/>
        <v>42091.921597222223</v>
      </c>
      <c r="L4000" s="9">
        <f t="shared" si="249"/>
        <v>42061.963263888887</v>
      </c>
      <c r="M4000" t="b">
        <v>0</v>
      </c>
      <c r="N4000">
        <v>12</v>
      </c>
      <c r="O4000" t="b">
        <v>0</v>
      </c>
      <c r="P4000" t="s">
        <v>8270</v>
      </c>
      <c r="Q4000" t="s">
        <v>8316</v>
      </c>
      <c r="R4000" t="s">
        <v>8317</v>
      </c>
      <c r="S4000" s="5">
        <f t="shared" si="250"/>
        <v>57.199999999999996</v>
      </c>
      <c r="T4000" s="4">
        <f t="shared" si="251"/>
        <v>59.583333333333336</v>
      </c>
    </row>
    <row r="4001" spans="1:20" ht="45" x14ac:dyDescent="0.25">
      <c r="A4001" s="3">
        <v>3999</v>
      </c>
      <c r="B4001" s="1" t="s">
        <v>3995</v>
      </c>
      <c r="C4001" s="1" t="s">
        <v>8104</v>
      </c>
      <c r="D4001">
        <v>7000</v>
      </c>
      <c r="E4001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s="9">
        <f t="shared" si="248"/>
        <v>41882.827650462961</v>
      </c>
      <c r="L4001" s="9">
        <f t="shared" si="249"/>
        <v>41842.828680555554</v>
      </c>
      <c r="M4001" t="b">
        <v>0</v>
      </c>
      <c r="N4001">
        <v>14</v>
      </c>
      <c r="O4001" t="b">
        <v>0</v>
      </c>
      <c r="P4001" t="s">
        <v>8270</v>
      </c>
      <c r="Q4001" t="s">
        <v>8316</v>
      </c>
      <c r="R4001" t="s">
        <v>8317</v>
      </c>
      <c r="S4001" s="5">
        <f t="shared" si="250"/>
        <v>16.514285714285716</v>
      </c>
      <c r="T4001" s="4">
        <f t="shared" si="251"/>
        <v>82.571428571428569</v>
      </c>
    </row>
    <row r="4002" spans="1:20" ht="30" x14ac:dyDescent="0.25">
      <c r="A4002" s="3">
        <v>4000</v>
      </c>
      <c r="B4002" s="1" t="s">
        <v>3996</v>
      </c>
      <c r="C4002" s="1" t="s">
        <v>8105</v>
      </c>
      <c r="D4002">
        <v>8000</v>
      </c>
      <c r="E4002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s="9">
        <f t="shared" si="248"/>
        <v>42497.603680555556</v>
      </c>
      <c r="L4002" s="9">
        <f t="shared" si="249"/>
        <v>42437.64534722222</v>
      </c>
      <c r="M4002" t="b">
        <v>0</v>
      </c>
      <c r="N4002">
        <v>1</v>
      </c>
      <c r="O4002" t="b">
        <v>0</v>
      </c>
      <c r="P4002" t="s">
        <v>8270</v>
      </c>
      <c r="Q4002" t="s">
        <v>8316</v>
      </c>
      <c r="R4002" t="s">
        <v>8317</v>
      </c>
      <c r="S4002" s="5">
        <f t="shared" si="250"/>
        <v>0.125</v>
      </c>
      <c r="T4002" s="4">
        <f t="shared" si="251"/>
        <v>10</v>
      </c>
    </row>
    <row r="4003" spans="1:20" ht="60" x14ac:dyDescent="0.25">
      <c r="A4003" s="3">
        <v>4001</v>
      </c>
      <c r="B4003" s="1" t="s">
        <v>3997</v>
      </c>
      <c r="C4003" s="1" t="s">
        <v>8106</v>
      </c>
      <c r="D4003">
        <v>1200</v>
      </c>
      <c r="E4003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s="9">
        <f t="shared" si="248"/>
        <v>42795.791666666672</v>
      </c>
      <c r="L4003" s="9">
        <f t="shared" si="249"/>
        <v>42775.964212962965</v>
      </c>
      <c r="M4003" t="b">
        <v>0</v>
      </c>
      <c r="N4003">
        <v>14</v>
      </c>
      <c r="O4003" t="b">
        <v>0</v>
      </c>
      <c r="P4003" t="s">
        <v>8270</v>
      </c>
      <c r="Q4003" t="s">
        <v>8316</v>
      </c>
      <c r="R4003" t="s">
        <v>8317</v>
      </c>
      <c r="S4003" s="5">
        <f t="shared" si="250"/>
        <v>37.75</v>
      </c>
      <c r="T4003" s="4">
        <f t="shared" si="251"/>
        <v>32.357142857142854</v>
      </c>
    </row>
    <row r="4004" spans="1:20" ht="60" x14ac:dyDescent="0.25">
      <c r="A4004" s="3">
        <v>4002</v>
      </c>
      <c r="B4004" s="1" t="s">
        <v>3998</v>
      </c>
      <c r="C4004" s="1" t="s">
        <v>8107</v>
      </c>
      <c r="D4004">
        <v>1250</v>
      </c>
      <c r="E400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s="9">
        <f t="shared" si="248"/>
        <v>41909.043530092589</v>
      </c>
      <c r="L4004" s="9">
        <f t="shared" si="249"/>
        <v>41879.043530092589</v>
      </c>
      <c r="M4004" t="b">
        <v>0</v>
      </c>
      <c r="N4004">
        <v>4</v>
      </c>
      <c r="O4004" t="b">
        <v>0</v>
      </c>
      <c r="P4004" t="s">
        <v>8270</v>
      </c>
      <c r="Q4004" t="s">
        <v>8316</v>
      </c>
      <c r="R4004" t="s">
        <v>8317</v>
      </c>
      <c r="S4004" s="5">
        <f t="shared" si="250"/>
        <v>1.8399999999999999</v>
      </c>
      <c r="T4004" s="4">
        <f t="shared" si="251"/>
        <v>5.75</v>
      </c>
    </row>
    <row r="4005" spans="1:20" ht="45" x14ac:dyDescent="0.25">
      <c r="A4005" s="3">
        <v>4003</v>
      </c>
      <c r="B4005" s="1" t="s">
        <v>3999</v>
      </c>
      <c r="C4005" s="1" t="s">
        <v>8070</v>
      </c>
      <c r="D4005">
        <v>2000</v>
      </c>
      <c r="E400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s="9">
        <f t="shared" si="248"/>
        <v>42050.587349537032</v>
      </c>
      <c r="L4005" s="9">
        <f t="shared" si="249"/>
        <v>42020.587349537032</v>
      </c>
      <c r="M4005" t="b">
        <v>0</v>
      </c>
      <c r="N4005">
        <v>2</v>
      </c>
      <c r="O4005" t="b">
        <v>0</v>
      </c>
      <c r="P4005" t="s">
        <v>8270</v>
      </c>
      <c r="Q4005" t="s">
        <v>8316</v>
      </c>
      <c r="R4005" t="s">
        <v>8317</v>
      </c>
      <c r="S4005" s="5">
        <f t="shared" si="250"/>
        <v>10.050000000000001</v>
      </c>
      <c r="T4005" s="4">
        <f t="shared" si="251"/>
        <v>100.5</v>
      </c>
    </row>
    <row r="4006" spans="1:20" ht="15.75" x14ac:dyDescent="0.25">
      <c r="A4006" s="3">
        <v>4004</v>
      </c>
      <c r="B4006" s="1" t="s">
        <v>4000</v>
      </c>
      <c r="C4006" s="1" t="s">
        <v>8108</v>
      </c>
      <c r="D4006">
        <v>500</v>
      </c>
      <c r="E400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s="9">
        <f t="shared" si="248"/>
        <v>41920.16269675926</v>
      </c>
      <c r="L4006" s="9">
        <f t="shared" si="249"/>
        <v>41890.16269675926</v>
      </c>
      <c r="M4006" t="b">
        <v>0</v>
      </c>
      <c r="N4006">
        <v>1</v>
      </c>
      <c r="O4006" t="b">
        <v>0</v>
      </c>
      <c r="P4006" t="s">
        <v>8270</v>
      </c>
      <c r="Q4006" t="s">
        <v>8316</v>
      </c>
      <c r="R4006" t="s">
        <v>8317</v>
      </c>
      <c r="S4006" s="5">
        <f t="shared" si="250"/>
        <v>0.2</v>
      </c>
      <c r="T4006" s="4">
        <f t="shared" si="251"/>
        <v>1</v>
      </c>
    </row>
    <row r="4007" spans="1:20" ht="45" x14ac:dyDescent="0.25">
      <c r="A4007" s="3">
        <v>4005</v>
      </c>
      <c r="B4007" s="1" t="s">
        <v>4001</v>
      </c>
      <c r="C4007" s="1" t="s">
        <v>8109</v>
      </c>
      <c r="D4007">
        <v>3000</v>
      </c>
      <c r="E400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s="9">
        <f t="shared" si="248"/>
        <v>41932.807696759257</v>
      </c>
      <c r="L4007" s="9">
        <f t="shared" si="249"/>
        <v>41872.807696759257</v>
      </c>
      <c r="M4007" t="b">
        <v>0</v>
      </c>
      <c r="N4007">
        <v>2</v>
      </c>
      <c r="O4007" t="b">
        <v>0</v>
      </c>
      <c r="P4007" t="s">
        <v>8270</v>
      </c>
      <c r="Q4007" t="s">
        <v>8316</v>
      </c>
      <c r="R4007" t="s">
        <v>8317</v>
      </c>
      <c r="S4007" s="5">
        <f t="shared" si="250"/>
        <v>1.3333333333333335</v>
      </c>
      <c r="T4007" s="4">
        <f t="shared" si="251"/>
        <v>20</v>
      </c>
    </row>
    <row r="4008" spans="1:20" ht="60" x14ac:dyDescent="0.25">
      <c r="A4008" s="3">
        <v>4006</v>
      </c>
      <c r="B4008" s="1" t="s">
        <v>4002</v>
      </c>
      <c r="C4008" s="1" t="s">
        <v>8110</v>
      </c>
      <c r="D4008">
        <v>30000</v>
      </c>
      <c r="E400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s="9">
        <f t="shared" si="248"/>
        <v>42416.772997685184</v>
      </c>
      <c r="L4008" s="9">
        <f t="shared" si="249"/>
        <v>42391.772997685184</v>
      </c>
      <c r="M4008" t="b">
        <v>0</v>
      </c>
      <c r="N4008">
        <v>1</v>
      </c>
      <c r="O4008" t="b">
        <v>0</v>
      </c>
      <c r="P4008" t="s">
        <v>8270</v>
      </c>
      <c r="Q4008" t="s">
        <v>8316</v>
      </c>
      <c r="R4008" t="s">
        <v>8317</v>
      </c>
      <c r="S4008" s="5">
        <f t="shared" si="250"/>
        <v>6.6666666666666671E-3</v>
      </c>
      <c r="T4008" s="4">
        <f t="shared" si="251"/>
        <v>2</v>
      </c>
    </row>
    <row r="4009" spans="1:20" ht="45" x14ac:dyDescent="0.25">
      <c r="A4009" s="3">
        <v>4007</v>
      </c>
      <c r="B4009" s="1" t="s">
        <v>4003</v>
      </c>
      <c r="C4009" s="1" t="s">
        <v>8111</v>
      </c>
      <c r="D4009">
        <v>2000</v>
      </c>
      <c r="E4009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s="9">
        <f t="shared" si="248"/>
        <v>41877.686111111114</v>
      </c>
      <c r="L4009" s="9">
        <f t="shared" si="249"/>
        <v>41848.772928240738</v>
      </c>
      <c r="M4009" t="b">
        <v>0</v>
      </c>
      <c r="N4009">
        <v>1</v>
      </c>
      <c r="O4009" t="b">
        <v>0</v>
      </c>
      <c r="P4009" t="s">
        <v>8270</v>
      </c>
      <c r="Q4009" t="s">
        <v>8316</v>
      </c>
      <c r="R4009" t="s">
        <v>8317</v>
      </c>
      <c r="S4009" s="5">
        <f t="shared" si="250"/>
        <v>0.25</v>
      </c>
      <c r="T4009" s="4">
        <f t="shared" si="251"/>
        <v>5</v>
      </c>
    </row>
    <row r="4010" spans="1:20" ht="60" x14ac:dyDescent="0.25">
      <c r="A4010" s="3">
        <v>4008</v>
      </c>
      <c r="B4010" s="1" t="s">
        <v>4004</v>
      </c>
      <c r="C4010" s="1" t="s">
        <v>8112</v>
      </c>
      <c r="D4010">
        <v>1000</v>
      </c>
      <c r="E4010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s="9">
        <f t="shared" si="248"/>
        <v>42207.964201388888</v>
      </c>
      <c r="L4010" s="9">
        <f t="shared" si="249"/>
        <v>42177.964201388888</v>
      </c>
      <c r="M4010" t="b">
        <v>0</v>
      </c>
      <c r="N4010">
        <v>4</v>
      </c>
      <c r="O4010" t="b">
        <v>0</v>
      </c>
      <c r="P4010" t="s">
        <v>8270</v>
      </c>
      <c r="Q4010" t="s">
        <v>8316</v>
      </c>
      <c r="R4010" t="s">
        <v>8317</v>
      </c>
      <c r="S4010" s="5">
        <f t="shared" si="250"/>
        <v>6</v>
      </c>
      <c r="T4010" s="4">
        <f t="shared" si="251"/>
        <v>15</v>
      </c>
    </row>
    <row r="4011" spans="1:20" ht="45" x14ac:dyDescent="0.25">
      <c r="A4011" s="3">
        <v>4009</v>
      </c>
      <c r="B4011" s="1" t="s">
        <v>4005</v>
      </c>
      <c r="C4011" s="1" t="s">
        <v>8113</v>
      </c>
      <c r="D4011">
        <v>1930</v>
      </c>
      <c r="E4011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s="9">
        <f t="shared" si="248"/>
        <v>41891.700925925928</v>
      </c>
      <c r="L4011" s="9">
        <f t="shared" si="249"/>
        <v>41851.700925925928</v>
      </c>
      <c r="M4011" t="b">
        <v>0</v>
      </c>
      <c r="N4011">
        <v>3</v>
      </c>
      <c r="O4011" t="b">
        <v>0</v>
      </c>
      <c r="P4011" t="s">
        <v>8270</v>
      </c>
      <c r="Q4011" t="s">
        <v>8316</v>
      </c>
      <c r="R4011" t="s">
        <v>8317</v>
      </c>
      <c r="S4011" s="5">
        <f t="shared" si="250"/>
        <v>3.8860103626943006</v>
      </c>
      <c r="T4011" s="4">
        <f t="shared" si="251"/>
        <v>25</v>
      </c>
    </row>
    <row r="4012" spans="1:20" ht="45" x14ac:dyDescent="0.25">
      <c r="A4012" s="3">
        <v>4010</v>
      </c>
      <c r="B4012" s="1" t="s">
        <v>4006</v>
      </c>
      <c r="C4012" s="1" t="s">
        <v>8114</v>
      </c>
      <c r="D4012">
        <v>7200</v>
      </c>
      <c r="E4012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s="9">
        <f t="shared" si="248"/>
        <v>41938.770439814813</v>
      </c>
      <c r="L4012" s="9">
        <f t="shared" si="249"/>
        <v>41921.770439814813</v>
      </c>
      <c r="M4012" t="b">
        <v>0</v>
      </c>
      <c r="N4012">
        <v>38</v>
      </c>
      <c r="O4012" t="b">
        <v>0</v>
      </c>
      <c r="P4012" t="s">
        <v>8270</v>
      </c>
      <c r="Q4012" t="s">
        <v>8316</v>
      </c>
      <c r="R4012" t="s">
        <v>8317</v>
      </c>
      <c r="S4012" s="5">
        <f t="shared" si="250"/>
        <v>24.194444444444443</v>
      </c>
      <c r="T4012" s="4">
        <f t="shared" si="251"/>
        <v>45.842105263157897</v>
      </c>
    </row>
    <row r="4013" spans="1:20" ht="60" x14ac:dyDescent="0.25">
      <c r="A4013" s="3">
        <v>4011</v>
      </c>
      <c r="B4013" s="1" t="s">
        <v>4007</v>
      </c>
      <c r="C4013" s="1" t="s">
        <v>8115</v>
      </c>
      <c r="D4013">
        <v>250</v>
      </c>
      <c r="E4013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s="9">
        <f t="shared" si="248"/>
        <v>42032.54488425926</v>
      </c>
      <c r="L4013" s="9">
        <f t="shared" si="249"/>
        <v>42002.54488425926</v>
      </c>
      <c r="M4013" t="b">
        <v>0</v>
      </c>
      <c r="N4013">
        <v>4</v>
      </c>
      <c r="O4013" t="b">
        <v>0</v>
      </c>
      <c r="P4013" t="s">
        <v>8270</v>
      </c>
      <c r="Q4013" t="s">
        <v>8316</v>
      </c>
      <c r="R4013" t="s">
        <v>8317</v>
      </c>
      <c r="S4013" s="5">
        <f t="shared" si="250"/>
        <v>7.6</v>
      </c>
      <c r="T4013" s="4">
        <f t="shared" si="251"/>
        <v>4.75</v>
      </c>
    </row>
    <row r="4014" spans="1:20" ht="60" x14ac:dyDescent="0.25">
      <c r="A4014" s="3">
        <v>4012</v>
      </c>
      <c r="B4014" s="1" t="s">
        <v>4008</v>
      </c>
      <c r="C4014" s="1" t="s">
        <v>8116</v>
      </c>
      <c r="D4014">
        <v>575</v>
      </c>
      <c r="E401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s="9">
        <f t="shared" si="248"/>
        <v>42126.544548611113</v>
      </c>
      <c r="L4014" s="9">
        <f t="shared" si="249"/>
        <v>42096.544548611113</v>
      </c>
      <c r="M4014" t="b">
        <v>0</v>
      </c>
      <c r="N4014">
        <v>0</v>
      </c>
      <c r="O4014" t="b">
        <v>0</v>
      </c>
      <c r="P4014" t="s">
        <v>8270</v>
      </c>
      <c r="Q4014" t="s">
        <v>8316</v>
      </c>
      <c r="R4014" t="s">
        <v>8317</v>
      </c>
      <c r="S4014" s="5">
        <f t="shared" si="250"/>
        <v>0</v>
      </c>
      <c r="T4014" s="4" t="e">
        <f t="shared" si="251"/>
        <v>#DIV/0!</v>
      </c>
    </row>
    <row r="4015" spans="1:20" ht="60" x14ac:dyDescent="0.25">
      <c r="A4015" s="3">
        <v>4013</v>
      </c>
      <c r="B4015" s="1" t="s">
        <v>4009</v>
      </c>
      <c r="C4015" s="1" t="s">
        <v>8117</v>
      </c>
      <c r="D4015">
        <v>2000</v>
      </c>
      <c r="E401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s="9">
        <f t="shared" si="248"/>
        <v>42051.301192129627</v>
      </c>
      <c r="L4015" s="9">
        <f t="shared" si="249"/>
        <v>42021.301192129627</v>
      </c>
      <c r="M4015" t="b">
        <v>0</v>
      </c>
      <c r="N4015">
        <v>2</v>
      </c>
      <c r="O4015" t="b">
        <v>0</v>
      </c>
      <c r="P4015" t="s">
        <v>8270</v>
      </c>
      <c r="Q4015" t="s">
        <v>8316</v>
      </c>
      <c r="R4015" t="s">
        <v>8317</v>
      </c>
      <c r="S4015" s="5">
        <f t="shared" si="250"/>
        <v>1.3</v>
      </c>
      <c r="T4015" s="4">
        <f t="shared" si="251"/>
        <v>13</v>
      </c>
    </row>
    <row r="4016" spans="1:20" ht="60" x14ac:dyDescent="0.25">
      <c r="A4016" s="3">
        <v>4014</v>
      </c>
      <c r="B4016" s="1" t="s">
        <v>4010</v>
      </c>
      <c r="C4016" s="1" t="s">
        <v>8118</v>
      </c>
      <c r="D4016">
        <v>9000</v>
      </c>
      <c r="E401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s="9">
        <f t="shared" si="248"/>
        <v>42434.246168981481</v>
      </c>
      <c r="L4016" s="9">
        <f t="shared" si="249"/>
        <v>42419.246168981481</v>
      </c>
      <c r="M4016" t="b">
        <v>0</v>
      </c>
      <c r="N4016">
        <v>0</v>
      </c>
      <c r="O4016" t="b">
        <v>0</v>
      </c>
      <c r="P4016" t="s">
        <v>8270</v>
      </c>
      <c r="Q4016" t="s">
        <v>8316</v>
      </c>
      <c r="R4016" t="s">
        <v>8317</v>
      </c>
      <c r="S4016" s="5">
        <f t="shared" si="250"/>
        <v>0</v>
      </c>
      <c r="T4016" s="4" t="e">
        <f t="shared" si="251"/>
        <v>#DIV/0!</v>
      </c>
    </row>
    <row r="4017" spans="1:20" ht="60" x14ac:dyDescent="0.25">
      <c r="A4017" s="3">
        <v>4015</v>
      </c>
      <c r="B4017" s="1" t="s">
        <v>4011</v>
      </c>
      <c r="C4017" s="1" t="s">
        <v>8119</v>
      </c>
      <c r="D4017">
        <v>7000</v>
      </c>
      <c r="E401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s="9">
        <f t="shared" si="248"/>
        <v>42204.780821759254</v>
      </c>
      <c r="L4017" s="9">
        <f t="shared" si="249"/>
        <v>42174.780821759254</v>
      </c>
      <c r="M4017" t="b">
        <v>0</v>
      </c>
      <c r="N4017">
        <v>1</v>
      </c>
      <c r="O4017" t="b">
        <v>0</v>
      </c>
      <c r="P4017" t="s">
        <v>8270</v>
      </c>
      <c r="Q4017" t="s">
        <v>8316</v>
      </c>
      <c r="R4017" t="s">
        <v>8317</v>
      </c>
      <c r="S4017" s="5">
        <f t="shared" si="250"/>
        <v>1.4285714285714287E-2</v>
      </c>
      <c r="T4017" s="4">
        <f t="shared" si="251"/>
        <v>1</v>
      </c>
    </row>
    <row r="4018" spans="1:20" ht="60" x14ac:dyDescent="0.25">
      <c r="A4018" s="3">
        <v>4016</v>
      </c>
      <c r="B4018" s="1" t="s">
        <v>4012</v>
      </c>
      <c r="C4018" s="1" t="s">
        <v>8120</v>
      </c>
      <c r="D4018">
        <v>500</v>
      </c>
      <c r="E401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s="9">
        <f t="shared" si="248"/>
        <v>41899.872685185182</v>
      </c>
      <c r="L4018" s="9">
        <f t="shared" si="249"/>
        <v>41869.872685185182</v>
      </c>
      <c r="M4018" t="b">
        <v>0</v>
      </c>
      <c r="N4018">
        <v>7</v>
      </c>
      <c r="O4018" t="b">
        <v>0</v>
      </c>
      <c r="P4018" t="s">
        <v>8270</v>
      </c>
      <c r="Q4018" t="s">
        <v>8316</v>
      </c>
      <c r="R4018" t="s">
        <v>8317</v>
      </c>
      <c r="S4018" s="5">
        <f t="shared" si="250"/>
        <v>14.000000000000002</v>
      </c>
      <c r="T4018" s="4">
        <f t="shared" si="251"/>
        <v>10</v>
      </c>
    </row>
    <row r="4019" spans="1:20" ht="60" x14ac:dyDescent="0.25">
      <c r="A4019" s="3">
        <v>4017</v>
      </c>
      <c r="B4019" s="1" t="s">
        <v>4013</v>
      </c>
      <c r="C4019" s="1" t="s">
        <v>8121</v>
      </c>
      <c r="D4019">
        <v>10000</v>
      </c>
      <c r="E4019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s="9">
        <f t="shared" si="248"/>
        <v>41886.672152777777</v>
      </c>
      <c r="L4019" s="9">
        <f t="shared" si="249"/>
        <v>41856.672152777777</v>
      </c>
      <c r="M4019" t="b">
        <v>0</v>
      </c>
      <c r="N4019">
        <v>2</v>
      </c>
      <c r="O4019" t="b">
        <v>0</v>
      </c>
      <c r="P4019" t="s">
        <v>8270</v>
      </c>
      <c r="Q4019" t="s">
        <v>8316</v>
      </c>
      <c r="R4019" t="s">
        <v>8317</v>
      </c>
      <c r="S4019" s="5">
        <f t="shared" si="250"/>
        <v>1.05</v>
      </c>
      <c r="T4019" s="4">
        <f t="shared" si="251"/>
        <v>52.5</v>
      </c>
    </row>
    <row r="4020" spans="1:20" ht="30" x14ac:dyDescent="0.25">
      <c r="A4020" s="3">
        <v>4018</v>
      </c>
      <c r="B4020" s="1" t="s">
        <v>4014</v>
      </c>
      <c r="C4020" s="1" t="s">
        <v>8122</v>
      </c>
      <c r="D4020">
        <v>1500</v>
      </c>
      <c r="E4020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s="9">
        <f t="shared" si="248"/>
        <v>42650.91097222222</v>
      </c>
      <c r="L4020" s="9">
        <f t="shared" si="249"/>
        <v>42620.91097222222</v>
      </c>
      <c r="M4020" t="b">
        <v>0</v>
      </c>
      <c r="N4020">
        <v>4</v>
      </c>
      <c r="O4020" t="b">
        <v>0</v>
      </c>
      <c r="P4020" t="s">
        <v>8270</v>
      </c>
      <c r="Q4020" t="s">
        <v>8316</v>
      </c>
      <c r="R4020" t="s">
        <v>8317</v>
      </c>
      <c r="S4020" s="5">
        <f t="shared" si="250"/>
        <v>8.6666666666666679</v>
      </c>
      <c r="T4020" s="4">
        <f t="shared" si="251"/>
        <v>32.5</v>
      </c>
    </row>
    <row r="4021" spans="1:20" ht="60" x14ac:dyDescent="0.25">
      <c r="A4021" s="3">
        <v>4019</v>
      </c>
      <c r="B4021" s="1" t="s">
        <v>4015</v>
      </c>
      <c r="C4021" s="1" t="s">
        <v>8123</v>
      </c>
      <c r="D4021">
        <v>3500</v>
      </c>
      <c r="E4021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s="9">
        <f t="shared" si="248"/>
        <v>42475.686111111107</v>
      </c>
      <c r="L4021" s="9">
        <f t="shared" si="249"/>
        <v>42417.675879629634</v>
      </c>
      <c r="M4021" t="b">
        <v>0</v>
      </c>
      <c r="N4021">
        <v>4</v>
      </c>
      <c r="O4021" t="b">
        <v>0</v>
      </c>
      <c r="P4021" t="s">
        <v>8270</v>
      </c>
      <c r="Q4021" t="s">
        <v>8316</v>
      </c>
      <c r="R4021" t="s">
        <v>8317</v>
      </c>
      <c r="S4021" s="5">
        <f t="shared" si="250"/>
        <v>0.82857142857142851</v>
      </c>
      <c r="T4021" s="4">
        <f t="shared" si="251"/>
        <v>7.25</v>
      </c>
    </row>
    <row r="4022" spans="1:20" ht="60" x14ac:dyDescent="0.25">
      <c r="A4022" s="3">
        <v>4020</v>
      </c>
      <c r="B4022" s="1" t="s">
        <v>4016</v>
      </c>
      <c r="C4022" s="1" t="s">
        <v>8124</v>
      </c>
      <c r="D4022">
        <v>600</v>
      </c>
      <c r="E4022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s="9">
        <f t="shared" si="248"/>
        <v>42087.149293981478</v>
      </c>
      <c r="L4022" s="9">
        <f t="shared" si="249"/>
        <v>42057.190960648149</v>
      </c>
      <c r="M4022" t="b">
        <v>0</v>
      </c>
      <c r="N4022">
        <v>3</v>
      </c>
      <c r="O4022" t="b">
        <v>0</v>
      </c>
      <c r="P4022" t="s">
        <v>8270</v>
      </c>
      <c r="Q4022" t="s">
        <v>8316</v>
      </c>
      <c r="R4022" t="s">
        <v>8317</v>
      </c>
      <c r="S4022" s="5">
        <f t="shared" si="250"/>
        <v>16.666666666666664</v>
      </c>
      <c r="T4022" s="4">
        <f t="shared" si="251"/>
        <v>33.333333333333336</v>
      </c>
    </row>
    <row r="4023" spans="1:20" ht="45" x14ac:dyDescent="0.25">
      <c r="A4023" s="3">
        <v>4021</v>
      </c>
      <c r="B4023" s="1" t="s">
        <v>4017</v>
      </c>
      <c r="C4023" s="1" t="s">
        <v>8125</v>
      </c>
      <c r="D4023">
        <v>15000</v>
      </c>
      <c r="E4023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s="9">
        <f t="shared" si="248"/>
        <v>41938.911550925928</v>
      </c>
      <c r="L4023" s="9">
        <f t="shared" si="249"/>
        <v>41878.911550925928</v>
      </c>
      <c r="M4023" t="b">
        <v>0</v>
      </c>
      <c r="N4023">
        <v>2</v>
      </c>
      <c r="O4023" t="b">
        <v>0</v>
      </c>
      <c r="P4023" t="s">
        <v>8270</v>
      </c>
      <c r="Q4023" t="s">
        <v>8316</v>
      </c>
      <c r="R4023" t="s">
        <v>8317</v>
      </c>
      <c r="S4023" s="5">
        <f t="shared" si="250"/>
        <v>0.83333333333333337</v>
      </c>
      <c r="T4023" s="4">
        <f t="shared" si="251"/>
        <v>62.5</v>
      </c>
    </row>
    <row r="4024" spans="1:20" ht="30" x14ac:dyDescent="0.25">
      <c r="A4024" s="3">
        <v>4022</v>
      </c>
      <c r="B4024" s="1" t="s">
        <v>4018</v>
      </c>
      <c r="C4024" s="1" t="s">
        <v>8126</v>
      </c>
      <c r="D4024">
        <v>18000</v>
      </c>
      <c r="E402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s="9">
        <f t="shared" si="248"/>
        <v>42036.120833333334</v>
      </c>
      <c r="L4024" s="9">
        <f t="shared" si="249"/>
        <v>41990.584108796291</v>
      </c>
      <c r="M4024" t="b">
        <v>0</v>
      </c>
      <c r="N4024">
        <v>197</v>
      </c>
      <c r="O4024" t="b">
        <v>0</v>
      </c>
      <c r="P4024" t="s">
        <v>8270</v>
      </c>
      <c r="Q4024" t="s">
        <v>8316</v>
      </c>
      <c r="R4024" t="s">
        <v>8317</v>
      </c>
      <c r="S4024" s="5">
        <f t="shared" si="250"/>
        <v>69.561111111111103</v>
      </c>
      <c r="T4024" s="4">
        <f t="shared" si="251"/>
        <v>63.558375634517766</v>
      </c>
    </row>
    <row r="4025" spans="1:20" ht="45" x14ac:dyDescent="0.25">
      <c r="A4025" s="3">
        <v>4023</v>
      </c>
      <c r="B4025" s="1" t="s">
        <v>4019</v>
      </c>
      <c r="C4025" s="1" t="s">
        <v>8127</v>
      </c>
      <c r="D4025">
        <v>7000</v>
      </c>
      <c r="E402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s="9">
        <f t="shared" si="248"/>
        <v>42453.957905092597</v>
      </c>
      <c r="L4025" s="9">
        <f t="shared" si="249"/>
        <v>42408.999571759254</v>
      </c>
      <c r="M4025" t="b">
        <v>0</v>
      </c>
      <c r="N4025">
        <v>0</v>
      </c>
      <c r="O4025" t="b">
        <v>0</v>
      </c>
      <c r="P4025" t="s">
        <v>8270</v>
      </c>
      <c r="Q4025" t="s">
        <v>8316</v>
      </c>
      <c r="R4025" t="s">
        <v>8317</v>
      </c>
      <c r="S4025" s="5">
        <f t="shared" si="250"/>
        <v>0</v>
      </c>
      <c r="T4025" s="4" t="e">
        <f t="shared" si="251"/>
        <v>#DIV/0!</v>
      </c>
    </row>
    <row r="4026" spans="1:20" ht="60" x14ac:dyDescent="0.25">
      <c r="A4026" s="3">
        <v>4024</v>
      </c>
      <c r="B4026" s="1" t="s">
        <v>4020</v>
      </c>
      <c r="C4026" s="1" t="s">
        <v>8128</v>
      </c>
      <c r="D4026">
        <v>800</v>
      </c>
      <c r="E402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s="9">
        <f t="shared" si="248"/>
        <v>42247.670104166667</v>
      </c>
      <c r="L4026" s="9">
        <f t="shared" si="249"/>
        <v>42217.670104166667</v>
      </c>
      <c r="M4026" t="b">
        <v>0</v>
      </c>
      <c r="N4026">
        <v>1</v>
      </c>
      <c r="O4026" t="b">
        <v>0</v>
      </c>
      <c r="P4026" t="s">
        <v>8270</v>
      </c>
      <c r="Q4026" t="s">
        <v>8316</v>
      </c>
      <c r="R4026" t="s">
        <v>8317</v>
      </c>
      <c r="S4026" s="5">
        <f t="shared" si="250"/>
        <v>1.25</v>
      </c>
      <c r="T4026" s="4">
        <f t="shared" si="251"/>
        <v>10</v>
      </c>
    </row>
    <row r="4027" spans="1:20" ht="60" x14ac:dyDescent="0.25">
      <c r="A4027" s="3">
        <v>4025</v>
      </c>
      <c r="B4027" s="1" t="s">
        <v>4021</v>
      </c>
      <c r="C4027" s="1" t="s">
        <v>8129</v>
      </c>
      <c r="D4027">
        <v>5000</v>
      </c>
      <c r="E402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s="9">
        <f t="shared" si="248"/>
        <v>42211.237685185188</v>
      </c>
      <c r="L4027" s="9">
        <f t="shared" si="249"/>
        <v>42151.237685185188</v>
      </c>
      <c r="M4027" t="b">
        <v>0</v>
      </c>
      <c r="N4027">
        <v>4</v>
      </c>
      <c r="O4027" t="b">
        <v>0</v>
      </c>
      <c r="P4027" t="s">
        <v>8270</v>
      </c>
      <c r="Q4027" t="s">
        <v>8316</v>
      </c>
      <c r="R4027" t="s">
        <v>8317</v>
      </c>
      <c r="S4027" s="5">
        <f t="shared" si="250"/>
        <v>5</v>
      </c>
      <c r="T4027" s="4">
        <f t="shared" si="251"/>
        <v>62.5</v>
      </c>
    </row>
    <row r="4028" spans="1:20" ht="45" x14ac:dyDescent="0.25">
      <c r="A4028" s="3">
        <v>4026</v>
      </c>
      <c r="B4028" s="1" t="s">
        <v>4022</v>
      </c>
      <c r="C4028" s="1" t="s">
        <v>8130</v>
      </c>
      <c r="D4028">
        <v>4000</v>
      </c>
      <c r="E402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s="9">
        <f t="shared" si="248"/>
        <v>42342.697210648148</v>
      </c>
      <c r="L4028" s="9">
        <f t="shared" si="249"/>
        <v>42282.655543981484</v>
      </c>
      <c r="M4028" t="b">
        <v>0</v>
      </c>
      <c r="N4028">
        <v>0</v>
      </c>
      <c r="O4028" t="b">
        <v>0</v>
      </c>
      <c r="P4028" t="s">
        <v>8270</v>
      </c>
      <c r="Q4028" t="s">
        <v>8316</v>
      </c>
      <c r="R4028" t="s">
        <v>8317</v>
      </c>
      <c r="S4028" s="5">
        <f t="shared" si="250"/>
        <v>0</v>
      </c>
      <c r="T4028" s="4" t="e">
        <f t="shared" si="251"/>
        <v>#DIV/0!</v>
      </c>
    </row>
    <row r="4029" spans="1:20" ht="60" x14ac:dyDescent="0.25">
      <c r="A4029" s="3">
        <v>4027</v>
      </c>
      <c r="B4029" s="1" t="s">
        <v>4023</v>
      </c>
      <c r="C4029" s="1" t="s">
        <v>8131</v>
      </c>
      <c r="D4029">
        <v>3000</v>
      </c>
      <c r="E4029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s="9">
        <f t="shared" si="248"/>
        <v>42789.041666666672</v>
      </c>
      <c r="L4029" s="9">
        <f t="shared" si="249"/>
        <v>42768.97084490741</v>
      </c>
      <c r="M4029" t="b">
        <v>0</v>
      </c>
      <c r="N4029">
        <v>7</v>
      </c>
      <c r="O4029" t="b">
        <v>0</v>
      </c>
      <c r="P4029" t="s">
        <v>8270</v>
      </c>
      <c r="Q4029" t="s">
        <v>8316</v>
      </c>
      <c r="R4029" t="s">
        <v>8317</v>
      </c>
      <c r="S4029" s="5">
        <f t="shared" si="250"/>
        <v>7.166666666666667</v>
      </c>
      <c r="T4029" s="4">
        <f t="shared" si="251"/>
        <v>30.714285714285715</v>
      </c>
    </row>
    <row r="4030" spans="1:20" ht="45" x14ac:dyDescent="0.25">
      <c r="A4030" s="3">
        <v>4028</v>
      </c>
      <c r="B4030" s="1" t="s">
        <v>4024</v>
      </c>
      <c r="C4030" s="1" t="s">
        <v>8132</v>
      </c>
      <c r="D4030">
        <v>2000</v>
      </c>
      <c r="E4030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s="9">
        <f t="shared" si="248"/>
        <v>41795.938657407409</v>
      </c>
      <c r="L4030" s="9">
        <f t="shared" si="249"/>
        <v>41765.938657407409</v>
      </c>
      <c r="M4030" t="b">
        <v>0</v>
      </c>
      <c r="N4030">
        <v>11</v>
      </c>
      <c r="O4030" t="b">
        <v>0</v>
      </c>
      <c r="P4030" t="s">
        <v>8270</v>
      </c>
      <c r="Q4030" t="s">
        <v>8316</v>
      </c>
      <c r="R4030" t="s">
        <v>8317</v>
      </c>
      <c r="S4030" s="5">
        <f t="shared" si="250"/>
        <v>28.050000000000004</v>
      </c>
      <c r="T4030" s="4">
        <f t="shared" si="251"/>
        <v>51</v>
      </c>
    </row>
    <row r="4031" spans="1:20" ht="45" x14ac:dyDescent="0.25">
      <c r="A4031" s="3">
        <v>4029</v>
      </c>
      <c r="B4031" s="1" t="s">
        <v>4025</v>
      </c>
      <c r="C4031" s="1" t="s">
        <v>8133</v>
      </c>
      <c r="D4031">
        <v>20000</v>
      </c>
      <c r="E4031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s="9">
        <f t="shared" si="248"/>
        <v>42352.025115740747</v>
      </c>
      <c r="L4031" s="9">
        <f t="shared" si="249"/>
        <v>42322.025115740747</v>
      </c>
      <c r="M4031" t="b">
        <v>0</v>
      </c>
      <c r="N4031">
        <v>0</v>
      </c>
      <c r="O4031" t="b">
        <v>0</v>
      </c>
      <c r="P4031" t="s">
        <v>8270</v>
      </c>
      <c r="Q4031" t="s">
        <v>8316</v>
      </c>
      <c r="R4031" t="s">
        <v>8317</v>
      </c>
      <c r="S4031" s="5">
        <f t="shared" si="250"/>
        <v>0</v>
      </c>
      <c r="T4031" s="4" t="e">
        <f t="shared" si="251"/>
        <v>#DIV/0!</v>
      </c>
    </row>
    <row r="4032" spans="1:20" ht="60" x14ac:dyDescent="0.25">
      <c r="A4032" s="3">
        <v>4030</v>
      </c>
      <c r="B4032" s="1" t="s">
        <v>4026</v>
      </c>
      <c r="C4032" s="1" t="s">
        <v>8134</v>
      </c>
      <c r="D4032">
        <v>2500</v>
      </c>
      <c r="E4032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s="9">
        <f t="shared" si="248"/>
        <v>42403.784027777772</v>
      </c>
      <c r="L4032" s="9">
        <f t="shared" si="249"/>
        <v>42374.655081018514</v>
      </c>
      <c r="M4032" t="b">
        <v>0</v>
      </c>
      <c r="N4032">
        <v>6</v>
      </c>
      <c r="O4032" t="b">
        <v>0</v>
      </c>
      <c r="P4032" t="s">
        <v>8270</v>
      </c>
      <c r="Q4032" t="s">
        <v>8316</v>
      </c>
      <c r="R4032" t="s">
        <v>8317</v>
      </c>
      <c r="S4032" s="5">
        <f t="shared" si="250"/>
        <v>16</v>
      </c>
      <c r="T4032" s="4">
        <f t="shared" si="251"/>
        <v>66.666666666666671</v>
      </c>
    </row>
    <row r="4033" spans="1:20" ht="60" x14ac:dyDescent="0.25">
      <c r="A4033" s="3">
        <v>4031</v>
      </c>
      <c r="B4033" s="1" t="s">
        <v>4027</v>
      </c>
      <c r="C4033" s="1" t="s">
        <v>8135</v>
      </c>
      <c r="D4033">
        <v>5000</v>
      </c>
      <c r="E4033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s="9">
        <f t="shared" si="248"/>
        <v>41991.626898148148</v>
      </c>
      <c r="L4033" s="9">
        <f t="shared" si="249"/>
        <v>41941.585231481484</v>
      </c>
      <c r="M4033" t="b">
        <v>0</v>
      </c>
      <c r="N4033">
        <v>0</v>
      </c>
      <c r="O4033" t="b">
        <v>0</v>
      </c>
      <c r="P4033" t="s">
        <v>8270</v>
      </c>
      <c r="Q4033" t="s">
        <v>8316</v>
      </c>
      <c r="R4033" t="s">
        <v>8317</v>
      </c>
      <c r="S4033" s="5">
        <f t="shared" si="250"/>
        <v>0</v>
      </c>
      <c r="T4033" s="4" t="e">
        <f t="shared" si="251"/>
        <v>#DIV/0!</v>
      </c>
    </row>
    <row r="4034" spans="1:20" ht="60" x14ac:dyDescent="0.25">
      <c r="A4034" s="3">
        <v>4032</v>
      </c>
      <c r="B4034" s="1" t="s">
        <v>4028</v>
      </c>
      <c r="C4034" s="1" t="s">
        <v>8136</v>
      </c>
      <c r="D4034">
        <v>6048</v>
      </c>
      <c r="E403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s="9">
        <f t="shared" si="248"/>
        <v>42353.85087962963</v>
      </c>
      <c r="L4034" s="9">
        <f t="shared" si="249"/>
        <v>42293.809212962966</v>
      </c>
      <c r="M4034" t="b">
        <v>0</v>
      </c>
      <c r="N4034">
        <v>7</v>
      </c>
      <c r="O4034" t="b">
        <v>0</v>
      </c>
      <c r="P4034" t="s">
        <v>8270</v>
      </c>
      <c r="Q4034" t="s">
        <v>8316</v>
      </c>
      <c r="R4034" t="s">
        <v>8317</v>
      </c>
      <c r="S4034" s="5">
        <f t="shared" si="250"/>
        <v>6.8287037037037033</v>
      </c>
      <c r="T4034" s="4">
        <f t="shared" si="251"/>
        <v>59</v>
      </c>
    </row>
    <row r="4035" spans="1:20" ht="45" x14ac:dyDescent="0.25">
      <c r="A4035" s="3">
        <v>4033</v>
      </c>
      <c r="B4035" s="1" t="s">
        <v>4029</v>
      </c>
      <c r="C4035" s="1" t="s">
        <v>8137</v>
      </c>
      <c r="D4035">
        <v>23900</v>
      </c>
      <c r="E403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s="9">
        <f t="shared" ref="K4035:K4098" si="252">(((I4035/60)/60)/24)+DATE(1970,1,1)</f>
        <v>42645.375</v>
      </c>
      <c r="L4035" s="9">
        <f t="shared" ref="L4035:L4098" si="253">(((J4035/60)/60)/24)+DATE(1970,1,1)</f>
        <v>42614.268796296295</v>
      </c>
      <c r="M4035" t="b">
        <v>0</v>
      </c>
      <c r="N4035">
        <v>94</v>
      </c>
      <c r="O4035" t="b">
        <v>0</v>
      </c>
      <c r="P4035" t="s">
        <v>8270</v>
      </c>
      <c r="Q4035" t="s">
        <v>8316</v>
      </c>
      <c r="R4035" t="s">
        <v>8317</v>
      </c>
      <c r="S4035" s="5">
        <f t="shared" ref="S4035:S4098" si="254">+(E4035/D4035)*100</f>
        <v>25.698702928870294</v>
      </c>
      <c r="T4035" s="4">
        <f t="shared" ref="T4035:T4098" si="255">+E4035/N4035</f>
        <v>65.340319148936175</v>
      </c>
    </row>
    <row r="4036" spans="1:20" ht="60" x14ac:dyDescent="0.25">
      <c r="A4036" s="3">
        <v>4034</v>
      </c>
      <c r="B4036" s="1" t="s">
        <v>4030</v>
      </c>
      <c r="C4036" s="1" t="s">
        <v>8138</v>
      </c>
      <c r="D4036">
        <v>13500</v>
      </c>
      <c r="E403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s="9">
        <f t="shared" si="252"/>
        <v>42097.905671296292</v>
      </c>
      <c r="L4036" s="9">
        <f t="shared" si="253"/>
        <v>42067.947337962964</v>
      </c>
      <c r="M4036" t="b">
        <v>0</v>
      </c>
      <c r="N4036">
        <v>2</v>
      </c>
      <c r="O4036" t="b">
        <v>0</v>
      </c>
      <c r="P4036" t="s">
        <v>8270</v>
      </c>
      <c r="Q4036" t="s">
        <v>8316</v>
      </c>
      <c r="R4036" t="s">
        <v>8317</v>
      </c>
      <c r="S4036" s="5">
        <f t="shared" si="254"/>
        <v>1.4814814814814816</v>
      </c>
      <c r="T4036" s="4">
        <f t="shared" si="255"/>
        <v>100</v>
      </c>
    </row>
    <row r="4037" spans="1:20" ht="30" x14ac:dyDescent="0.25">
      <c r="A4037" s="3">
        <v>4035</v>
      </c>
      <c r="B4037" s="1" t="s">
        <v>4031</v>
      </c>
      <c r="C4037" s="1" t="s">
        <v>8139</v>
      </c>
      <c r="D4037">
        <v>10000</v>
      </c>
      <c r="E403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s="9">
        <f t="shared" si="252"/>
        <v>41933.882951388885</v>
      </c>
      <c r="L4037" s="9">
        <f t="shared" si="253"/>
        <v>41903.882951388885</v>
      </c>
      <c r="M4037" t="b">
        <v>0</v>
      </c>
      <c r="N4037">
        <v>25</v>
      </c>
      <c r="O4037" t="b">
        <v>0</v>
      </c>
      <c r="P4037" t="s">
        <v>8270</v>
      </c>
      <c r="Q4037" t="s">
        <v>8316</v>
      </c>
      <c r="R4037" t="s">
        <v>8317</v>
      </c>
      <c r="S4037" s="5">
        <f t="shared" si="254"/>
        <v>36.85</v>
      </c>
      <c r="T4037" s="4">
        <f t="shared" si="255"/>
        <v>147.4</v>
      </c>
    </row>
    <row r="4038" spans="1:20" ht="45" x14ac:dyDescent="0.25">
      <c r="A4038" s="3">
        <v>4036</v>
      </c>
      <c r="B4038" s="1" t="s">
        <v>4032</v>
      </c>
      <c r="C4038" s="1" t="s">
        <v>7437</v>
      </c>
      <c r="D4038">
        <v>6000</v>
      </c>
      <c r="E403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s="9">
        <f t="shared" si="252"/>
        <v>41821.9375</v>
      </c>
      <c r="L4038" s="9">
        <f t="shared" si="253"/>
        <v>41804.937083333331</v>
      </c>
      <c r="M4038" t="b">
        <v>0</v>
      </c>
      <c r="N4038">
        <v>17</v>
      </c>
      <c r="O4038" t="b">
        <v>0</v>
      </c>
      <c r="P4038" t="s">
        <v>8270</v>
      </c>
      <c r="Q4038" t="s">
        <v>8316</v>
      </c>
      <c r="R4038" t="s">
        <v>8317</v>
      </c>
      <c r="S4038" s="5">
        <f t="shared" si="254"/>
        <v>47.05</v>
      </c>
      <c r="T4038" s="4">
        <f t="shared" si="255"/>
        <v>166.05882352941177</v>
      </c>
    </row>
    <row r="4039" spans="1:20" ht="60" x14ac:dyDescent="0.25">
      <c r="A4039" s="3">
        <v>4037</v>
      </c>
      <c r="B4039" s="1" t="s">
        <v>4033</v>
      </c>
      <c r="C4039" s="1" t="s">
        <v>8140</v>
      </c>
      <c r="D4039">
        <v>700</v>
      </c>
      <c r="E4039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s="9">
        <f t="shared" si="252"/>
        <v>42514.600694444445</v>
      </c>
      <c r="L4039" s="9">
        <f t="shared" si="253"/>
        <v>42497.070775462969</v>
      </c>
      <c r="M4039" t="b">
        <v>0</v>
      </c>
      <c r="N4039">
        <v>2</v>
      </c>
      <c r="O4039" t="b">
        <v>0</v>
      </c>
      <c r="P4039" t="s">
        <v>8270</v>
      </c>
      <c r="Q4039" t="s">
        <v>8316</v>
      </c>
      <c r="R4039" t="s">
        <v>8317</v>
      </c>
      <c r="S4039" s="5">
        <f t="shared" si="254"/>
        <v>11.428571428571429</v>
      </c>
      <c r="T4039" s="4">
        <f t="shared" si="255"/>
        <v>40</v>
      </c>
    </row>
    <row r="4040" spans="1:20" ht="45" x14ac:dyDescent="0.25">
      <c r="A4040" s="3">
        <v>4038</v>
      </c>
      <c r="B4040" s="1" t="s">
        <v>4034</v>
      </c>
      <c r="C4040" s="1" t="s">
        <v>8141</v>
      </c>
      <c r="D4040">
        <v>2500</v>
      </c>
      <c r="E4040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s="9">
        <f t="shared" si="252"/>
        <v>41929.798726851855</v>
      </c>
      <c r="L4040" s="9">
        <f t="shared" si="253"/>
        <v>41869.798726851855</v>
      </c>
      <c r="M4040" t="b">
        <v>0</v>
      </c>
      <c r="N4040">
        <v>4</v>
      </c>
      <c r="O4040" t="b">
        <v>0</v>
      </c>
      <c r="P4040" t="s">
        <v>8270</v>
      </c>
      <c r="Q4040" t="s">
        <v>8316</v>
      </c>
      <c r="R4040" t="s">
        <v>8317</v>
      </c>
      <c r="S4040" s="5">
        <f t="shared" si="254"/>
        <v>12.04</v>
      </c>
      <c r="T4040" s="4">
        <f t="shared" si="255"/>
        <v>75.25</v>
      </c>
    </row>
    <row r="4041" spans="1:20" ht="45" x14ac:dyDescent="0.25">
      <c r="A4041" s="3">
        <v>4039</v>
      </c>
      <c r="B4041" s="1" t="s">
        <v>4035</v>
      </c>
      <c r="C4041" s="1" t="s">
        <v>8142</v>
      </c>
      <c r="D4041">
        <v>500</v>
      </c>
      <c r="E4041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s="9">
        <f t="shared" si="252"/>
        <v>42339.249305555553</v>
      </c>
      <c r="L4041" s="9">
        <f t="shared" si="253"/>
        <v>42305.670914351853</v>
      </c>
      <c r="M4041" t="b">
        <v>0</v>
      </c>
      <c r="N4041">
        <v>5</v>
      </c>
      <c r="O4041" t="b">
        <v>0</v>
      </c>
      <c r="P4041" t="s">
        <v>8270</v>
      </c>
      <c r="Q4041" t="s">
        <v>8316</v>
      </c>
      <c r="R4041" t="s">
        <v>8317</v>
      </c>
      <c r="S4041" s="5">
        <f t="shared" si="254"/>
        <v>60</v>
      </c>
      <c r="T4041" s="4">
        <f t="shared" si="255"/>
        <v>60</v>
      </c>
    </row>
    <row r="4042" spans="1:20" ht="45" x14ac:dyDescent="0.25">
      <c r="A4042" s="3">
        <v>4040</v>
      </c>
      <c r="B4042" s="1" t="s">
        <v>4036</v>
      </c>
      <c r="C4042" s="1" t="s">
        <v>8143</v>
      </c>
      <c r="D4042">
        <v>8000</v>
      </c>
      <c r="E4042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s="9">
        <f t="shared" si="252"/>
        <v>42203.125</v>
      </c>
      <c r="L4042" s="9">
        <f t="shared" si="253"/>
        <v>42144.231527777782</v>
      </c>
      <c r="M4042" t="b">
        <v>0</v>
      </c>
      <c r="N4042">
        <v>2</v>
      </c>
      <c r="O4042" t="b">
        <v>0</v>
      </c>
      <c r="P4042" t="s">
        <v>8270</v>
      </c>
      <c r="Q4042" t="s">
        <v>8316</v>
      </c>
      <c r="R4042" t="s">
        <v>8317</v>
      </c>
      <c r="S4042" s="5">
        <f t="shared" si="254"/>
        <v>31.25</v>
      </c>
      <c r="T4042" s="4">
        <f t="shared" si="255"/>
        <v>1250</v>
      </c>
    </row>
    <row r="4043" spans="1:20" ht="45" x14ac:dyDescent="0.25">
      <c r="A4043" s="3">
        <v>4041</v>
      </c>
      <c r="B4043" s="1" t="s">
        <v>4037</v>
      </c>
      <c r="C4043" s="1" t="s">
        <v>8144</v>
      </c>
      <c r="D4043">
        <v>5000</v>
      </c>
      <c r="E4043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s="9">
        <f t="shared" si="252"/>
        <v>42619.474004629628</v>
      </c>
      <c r="L4043" s="9">
        <f t="shared" si="253"/>
        <v>42559.474004629628</v>
      </c>
      <c r="M4043" t="b">
        <v>0</v>
      </c>
      <c r="N4043">
        <v>2</v>
      </c>
      <c r="O4043" t="b">
        <v>0</v>
      </c>
      <c r="P4043" t="s">
        <v>8270</v>
      </c>
      <c r="Q4043" t="s">
        <v>8316</v>
      </c>
      <c r="R4043" t="s">
        <v>8317</v>
      </c>
      <c r="S4043" s="5">
        <f t="shared" si="254"/>
        <v>0.42</v>
      </c>
      <c r="T4043" s="4">
        <f t="shared" si="255"/>
        <v>10.5</v>
      </c>
    </row>
    <row r="4044" spans="1:20" ht="60" x14ac:dyDescent="0.25">
      <c r="A4044" s="3">
        <v>4042</v>
      </c>
      <c r="B4044" s="1" t="s">
        <v>4038</v>
      </c>
      <c r="C4044" s="1" t="s">
        <v>8145</v>
      </c>
      <c r="D4044">
        <v>10000</v>
      </c>
      <c r="E404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s="9">
        <f t="shared" si="252"/>
        <v>42024.802777777775</v>
      </c>
      <c r="L4044" s="9">
        <f t="shared" si="253"/>
        <v>41995.084074074075</v>
      </c>
      <c r="M4044" t="b">
        <v>0</v>
      </c>
      <c r="N4044">
        <v>3</v>
      </c>
      <c r="O4044" t="b">
        <v>0</v>
      </c>
      <c r="P4044" t="s">
        <v>8270</v>
      </c>
      <c r="Q4044" t="s">
        <v>8316</v>
      </c>
      <c r="R4044" t="s">
        <v>8317</v>
      </c>
      <c r="S4044" s="5">
        <f t="shared" si="254"/>
        <v>0.21</v>
      </c>
      <c r="T4044" s="4">
        <f t="shared" si="255"/>
        <v>7</v>
      </c>
    </row>
    <row r="4045" spans="1:20" ht="45" x14ac:dyDescent="0.25">
      <c r="A4045" s="3">
        <v>4043</v>
      </c>
      <c r="B4045" s="1" t="s">
        <v>4039</v>
      </c>
      <c r="C4045" s="1" t="s">
        <v>8146</v>
      </c>
      <c r="D4045">
        <v>300</v>
      </c>
      <c r="E404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s="9">
        <f t="shared" si="252"/>
        <v>41963.957465277781</v>
      </c>
      <c r="L4045" s="9">
        <f t="shared" si="253"/>
        <v>41948.957465277781</v>
      </c>
      <c r="M4045" t="b">
        <v>0</v>
      </c>
      <c r="N4045">
        <v>0</v>
      </c>
      <c r="O4045" t="b">
        <v>0</v>
      </c>
      <c r="P4045" t="s">
        <v>8270</v>
      </c>
      <c r="Q4045" t="s">
        <v>8316</v>
      </c>
      <c r="R4045" t="s">
        <v>8317</v>
      </c>
      <c r="S4045" s="5">
        <f t="shared" si="254"/>
        <v>0</v>
      </c>
      <c r="T4045" s="4" t="e">
        <f t="shared" si="255"/>
        <v>#DIV/0!</v>
      </c>
    </row>
    <row r="4046" spans="1:20" ht="60" x14ac:dyDescent="0.25">
      <c r="A4046" s="3">
        <v>4044</v>
      </c>
      <c r="B4046" s="1" t="s">
        <v>4040</v>
      </c>
      <c r="C4046" s="1" t="s">
        <v>8147</v>
      </c>
      <c r="D4046">
        <v>600</v>
      </c>
      <c r="E404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s="9">
        <f t="shared" si="252"/>
        <v>42104.208333333328</v>
      </c>
      <c r="L4046" s="9">
        <f t="shared" si="253"/>
        <v>42074.219699074078</v>
      </c>
      <c r="M4046" t="b">
        <v>0</v>
      </c>
      <c r="N4046">
        <v>4</v>
      </c>
      <c r="O4046" t="b">
        <v>0</v>
      </c>
      <c r="P4046" t="s">
        <v>8270</v>
      </c>
      <c r="Q4046" t="s">
        <v>8316</v>
      </c>
      <c r="R4046" t="s">
        <v>8317</v>
      </c>
      <c r="S4046" s="5">
        <f t="shared" si="254"/>
        <v>37.5</v>
      </c>
      <c r="T4046" s="4">
        <f t="shared" si="255"/>
        <v>56.25</v>
      </c>
    </row>
    <row r="4047" spans="1:20" ht="60" x14ac:dyDescent="0.25">
      <c r="A4047" s="3">
        <v>4045</v>
      </c>
      <c r="B4047" s="1" t="s">
        <v>4041</v>
      </c>
      <c r="C4047" s="1" t="s">
        <v>8148</v>
      </c>
      <c r="D4047">
        <v>5000</v>
      </c>
      <c r="E404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s="9">
        <f t="shared" si="252"/>
        <v>41872.201261574075</v>
      </c>
      <c r="L4047" s="9">
        <f t="shared" si="253"/>
        <v>41842.201261574075</v>
      </c>
      <c r="M4047" t="b">
        <v>0</v>
      </c>
      <c r="N4047">
        <v>1</v>
      </c>
      <c r="O4047" t="b">
        <v>0</v>
      </c>
      <c r="P4047" t="s">
        <v>8270</v>
      </c>
      <c r="Q4047" t="s">
        <v>8316</v>
      </c>
      <c r="R4047" t="s">
        <v>8317</v>
      </c>
      <c r="S4047" s="5">
        <f t="shared" si="254"/>
        <v>0.02</v>
      </c>
      <c r="T4047" s="4">
        <f t="shared" si="255"/>
        <v>1</v>
      </c>
    </row>
    <row r="4048" spans="1:20" ht="60" x14ac:dyDescent="0.25">
      <c r="A4048" s="3">
        <v>4046</v>
      </c>
      <c r="B4048" s="1" t="s">
        <v>4042</v>
      </c>
      <c r="C4048" s="1" t="s">
        <v>8149</v>
      </c>
      <c r="D4048">
        <v>5600</v>
      </c>
      <c r="E404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s="9">
        <f t="shared" si="252"/>
        <v>41934.650578703702</v>
      </c>
      <c r="L4048" s="9">
        <f t="shared" si="253"/>
        <v>41904.650578703702</v>
      </c>
      <c r="M4048" t="b">
        <v>0</v>
      </c>
      <c r="N4048">
        <v>12</v>
      </c>
      <c r="O4048" t="b">
        <v>0</v>
      </c>
      <c r="P4048" t="s">
        <v>8270</v>
      </c>
      <c r="Q4048" t="s">
        <v>8316</v>
      </c>
      <c r="R4048" t="s">
        <v>8317</v>
      </c>
      <c r="S4048" s="5">
        <f t="shared" si="254"/>
        <v>8.2142857142857135</v>
      </c>
      <c r="T4048" s="4">
        <f t="shared" si="255"/>
        <v>38.333333333333336</v>
      </c>
    </row>
    <row r="4049" spans="1:20" ht="45" x14ac:dyDescent="0.25">
      <c r="A4049" s="3">
        <v>4047</v>
      </c>
      <c r="B4049" s="1" t="s">
        <v>4043</v>
      </c>
      <c r="C4049" s="1" t="s">
        <v>8150</v>
      </c>
      <c r="D4049">
        <v>5000</v>
      </c>
      <c r="E4049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s="9">
        <f t="shared" si="252"/>
        <v>42015.041666666672</v>
      </c>
      <c r="L4049" s="9">
        <f t="shared" si="253"/>
        <v>41991.022488425922</v>
      </c>
      <c r="M4049" t="b">
        <v>0</v>
      </c>
      <c r="N4049">
        <v>4</v>
      </c>
      <c r="O4049" t="b">
        <v>0</v>
      </c>
      <c r="P4049" t="s">
        <v>8270</v>
      </c>
      <c r="Q4049" t="s">
        <v>8316</v>
      </c>
      <c r="R4049" t="s">
        <v>8317</v>
      </c>
      <c r="S4049" s="5">
        <f t="shared" si="254"/>
        <v>2.1999999999999997</v>
      </c>
      <c r="T4049" s="4">
        <f t="shared" si="255"/>
        <v>27.5</v>
      </c>
    </row>
    <row r="4050" spans="1:20" ht="60" x14ac:dyDescent="0.25">
      <c r="A4050" s="3">
        <v>4048</v>
      </c>
      <c r="B4050" s="1" t="s">
        <v>4044</v>
      </c>
      <c r="C4050" s="1" t="s">
        <v>8151</v>
      </c>
      <c r="D4050">
        <v>17000</v>
      </c>
      <c r="E4050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s="9">
        <f t="shared" si="252"/>
        <v>42471.467442129629</v>
      </c>
      <c r="L4050" s="9">
        <f t="shared" si="253"/>
        <v>42436.509108796294</v>
      </c>
      <c r="M4050" t="b">
        <v>0</v>
      </c>
      <c r="N4050">
        <v>91</v>
      </c>
      <c r="O4050" t="b">
        <v>0</v>
      </c>
      <c r="P4050" t="s">
        <v>8270</v>
      </c>
      <c r="Q4050" t="s">
        <v>8316</v>
      </c>
      <c r="R4050" t="s">
        <v>8317</v>
      </c>
      <c r="S4050" s="5">
        <f t="shared" si="254"/>
        <v>17.652941176470588</v>
      </c>
      <c r="T4050" s="4">
        <f t="shared" si="255"/>
        <v>32.978021978021978</v>
      </c>
    </row>
    <row r="4051" spans="1:20" ht="60" x14ac:dyDescent="0.25">
      <c r="A4051" s="3">
        <v>4049</v>
      </c>
      <c r="B4051" s="1" t="s">
        <v>4045</v>
      </c>
      <c r="C4051" s="1" t="s">
        <v>8152</v>
      </c>
      <c r="D4051">
        <v>20000</v>
      </c>
      <c r="E4051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s="9">
        <f t="shared" si="252"/>
        <v>42199.958506944444</v>
      </c>
      <c r="L4051" s="9">
        <f t="shared" si="253"/>
        <v>42169.958506944444</v>
      </c>
      <c r="M4051" t="b">
        <v>0</v>
      </c>
      <c r="N4051">
        <v>1</v>
      </c>
      <c r="O4051" t="b">
        <v>0</v>
      </c>
      <c r="P4051" t="s">
        <v>8270</v>
      </c>
      <c r="Q4051" t="s">
        <v>8316</v>
      </c>
      <c r="R4051" t="s">
        <v>8317</v>
      </c>
      <c r="S4051" s="5">
        <f t="shared" si="254"/>
        <v>0.08</v>
      </c>
      <c r="T4051" s="4">
        <f t="shared" si="255"/>
        <v>16</v>
      </c>
    </row>
    <row r="4052" spans="1:20" ht="60" x14ac:dyDescent="0.25">
      <c r="A4052" s="3">
        <v>4050</v>
      </c>
      <c r="B4052" s="1" t="s">
        <v>4046</v>
      </c>
      <c r="C4052" s="1" t="s">
        <v>8153</v>
      </c>
      <c r="D4052">
        <v>1500</v>
      </c>
      <c r="E4052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s="9">
        <f t="shared" si="252"/>
        <v>41935.636469907404</v>
      </c>
      <c r="L4052" s="9">
        <f t="shared" si="253"/>
        <v>41905.636469907404</v>
      </c>
      <c r="M4052" t="b">
        <v>0</v>
      </c>
      <c r="N4052">
        <v>1</v>
      </c>
      <c r="O4052" t="b">
        <v>0</v>
      </c>
      <c r="P4052" t="s">
        <v>8270</v>
      </c>
      <c r="Q4052" t="s">
        <v>8316</v>
      </c>
      <c r="R4052" t="s">
        <v>8317</v>
      </c>
      <c r="S4052" s="5">
        <f t="shared" si="254"/>
        <v>6.6666666666666666E-2</v>
      </c>
      <c r="T4052" s="4">
        <f t="shared" si="255"/>
        <v>1</v>
      </c>
    </row>
    <row r="4053" spans="1:20" ht="45" x14ac:dyDescent="0.25">
      <c r="A4053" s="3">
        <v>4051</v>
      </c>
      <c r="B4053" s="1" t="s">
        <v>4047</v>
      </c>
      <c r="C4053" s="1" t="s">
        <v>8154</v>
      </c>
      <c r="D4053">
        <v>500</v>
      </c>
      <c r="E4053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s="9">
        <f t="shared" si="252"/>
        <v>41768.286805555559</v>
      </c>
      <c r="L4053" s="9">
        <f t="shared" si="253"/>
        <v>41761.810150462967</v>
      </c>
      <c r="M4053" t="b">
        <v>0</v>
      </c>
      <c r="N4053">
        <v>0</v>
      </c>
      <c r="O4053" t="b">
        <v>0</v>
      </c>
      <c r="P4053" t="s">
        <v>8270</v>
      </c>
      <c r="Q4053" t="s">
        <v>8316</v>
      </c>
      <c r="R4053" t="s">
        <v>8317</v>
      </c>
      <c r="S4053" s="5">
        <f t="shared" si="254"/>
        <v>0</v>
      </c>
      <c r="T4053" s="4" t="e">
        <f t="shared" si="255"/>
        <v>#DIV/0!</v>
      </c>
    </row>
    <row r="4054" spans="1:20" ht="60" x14ac:dyDescent="0.25">
      <c r="A4054" s="3">
        <v>4052</v>
      </c>
      <c r="B4054" s="1" t="s">
        <v>4048</v>
      </c>
      <c r="C4054" s="1" t="s">
        <v>8155</v>
      </c>
      <c r="D4054">
        <v>3000</v>
      </c>
      <c r="E405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s="9">
        <f t="shared" si="252"/>
        <v>41925.878657407404</v>
      </c>
      <c r="L4054" s="9">
        <f t="shared" si="253"/>
        <v>41865.878657407404</v>
      </c>
      <c r="M4054" t="b">
        <v>0</v>
      </c>
      <c r="N4054">
        <v>13</v>
      </c>
      <c r="O4054" t="b">
        <v>0</v>
      </c>
      <c r="P4054" t="s">
        <v>8270</v>
      </c>
      <c r="Q4054" t="s">
        <v>8316</v>
      </c>
      <c r="R4054" t="s">
        <v>8317</v>
      </c>
      <c r="S4054" s="5">
        <f t="shared" si="254"/>
        <v>37.533333333333339</v>
      </c>
      <c r="T4054" s="4">
        <f t="shared" si="255"/>
        <v>86.615384615384613</v>
      </c>
    </row>
    <row r="4055" spans="1:20" ht="60" x14ac:dyDescent="0.25">
      <c r="A4055" s="3">
        <v>4053</v>
      </c>
      <c r="B4055" s="1" t="s">
        <v>4049</v>
      </c>
      <c r="C4055" s="1" t="s">
        <v>8156</v>
      </c>
      <c r="D4055">
        <v>500</v>
      </c>
      <c r="E405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s="9">
        <f t="shared" si="252"/>
        <v>41958.833333333328</v>
      </c>
      <c r="L4055" s="9">
        <f t="shared" si="253"/>
        <v>41928.690138888887</v>
      </c>
      <c r="M4055" t="b">
        <v>0</v>
      </c>
      <c r="N4055">
        <v>2</v>
      </c>
      <c r="O4055" t="b">
        <v>0</v>
      </c>
      <c r="P4055" t="s">
        <v>8270</v>
      </c>
      <c r="Q4055" t="s">
        <v>8316</v>
      </c>
      <c r="R4055" t="s">
        <v>8317</v>
      </c>
      <c r="S4055" s="5">
        <f t="shared" si="254"/>
        <v>22</v>
      </c>
      <c r="T4055" s="4">
        <f t="shared" si="255"/>
        <v>55</v>
      </c>
    </row>
    <row r="4056" spans="1:20" ht="45" x14ac:dyDescent="0.25">
      <c r="A4056" s="3">
        <v>4054</v>
      </c>
      <c r="B4056" s="1" t="s">
        <v>4050</v>
      </c>
      <c r="C4056" s="1" t="s">
        <v>8157</v>
      </c>
      <c r="D4056">
        <v>8880</v>
      </c>
      <c r="E405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s="9">
        <f t="shared" si="252"/>
        <v>42644.166666666672</v>
      </c>
      <c r="L4056" s="9">
        <f t="shared" si="253"/>
        <v>42613.841261574074</v>
      </c>
      <c r="M4056" t="b">
        <v>0</v>
      </c>
      <c r="N4056">
        <v>0</v>
      </c>
      <c r="O4056" t="b">
        <v>0</v>
      </c>
      <c r="P4056" t="s">
        <v>8270</v>
      </c>
      <c r="Q4056" t="s">
        <v>8316</v>
      </c>
      <c r="R4056" t="s">
        <v>8317</v>
      </c>
      <c r="S4056" s="5">
        <f t="shared" si="254"/>
        <v>0</v>
      </c>
      <c r="T4056" s="4" t="e">
        <f t="shared" si="255"/>
        <v>#DIV/0!</v>
      </c>
    </row>
    <row r="4057" spans="1:20" ht="60" x14ac:dyDescent="0.25">
      <c r="A4057" s="3">
        <v>4055</v>
      </c>
      <c r="B4057" s="1" t="s">
        <v>4051</v>
      </c>
      <c r="C4057" s="1" t="s">
        <v>8158</v>
      </c>
      <c r="D4057">
        <v>5000</v>
      </c>
      <c r="E405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s="9">
        <f t="shared" si="252"/>
        <v>41809.648506944446</v>
      </c>
      <c r="L4057" s="9">
        <f t="shared" si="253"/>
        <v>41779.648506944446</v>
      </c>
      <c r="M4057" t="b">
        <v>0</v>
      </c>
      <c r="N4057">
        <v>21</v>
      </c>
      <c r="O4057" t="b">
        <v>0</v>
      </c>
      <c r="P4057" t="s">
        <v>8270</v>
      </c>
      <c r="Q4057" t="s">
        <v>8316</v>
      </c>
      <c r="R4057" t="s">
        <v>8317</v>
      </c>
      <c r="S4057" s="5">
        <f t="shared" si="254"/>
        <v>17.62</v>
      </c>
      <c r="T4057" s="4">
        <f t="shared" si="255"/>
        <v>41.952380952380949</v>
      </c>
    </row>
    <row r="4058" spans="1:20" ht="60" x14ac:dyDescent="0.25">
      <c r="A4058" s="3">
        <v>4056</v>
      </c>
      <c r="B4058" s="1" t="s">
        <v>4052</v>
      </c>
      <c r="C4058" s="1" t="s">
        <v>8159</v>
      </c>
      <c r="D4058">
        <v>1500</v>
      </c>
      <c r="E405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s="9">
        <f t="shared" si="252"/>
        <v>42554.832638888889</v>
      </c>
      <c r="L4058" s="9">
        <f t="shared" si="253"/>
        <v>42534.933321759265</v>
      </c>
      <c r="M4058" t="b">
        <v>0</v>
      </c>
      <c r="N4058">
        <v>9</v>
      </c>
      <c r="O4058" t="b">
        <v>0</v>
      </c>
      <c r="P4058" t="s">
        <v>8270</v>
      </c>
      <c r="Q4058" t="s">
        <v>8316</v>
      </c>
      <c r="R4058" t="s">
        <v>8317</v>
      </c>
      <c r="S4058" s="5">
        <f t="shared" si="254"/>
        <v>53</v>
      </c>
      <c r="T4058" s="4">
        <f t="shared" si="255"/>
        <v>88.333333333333329</v>
      </c>
    </row>
    <row r="4059" spans="1:20" ht="60" x14ac:dyDescent="0.25">
      <c r="A4059" s="3">
        <v>4057</v>
      </c>
      <c r="B4059" s="1" t="s">
        <v>4053</v>
      </c>
      <c r="C4059" s="1" t="s">
        <v>8160</v>
      </c>
      <c r="D4059">
        <v>3500</v>
      </c>
      <c r="E4059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s="9">
        <f t="shared" si="252"/>
        <v>42333.958333333328</v>
      </c>
      <c r="L4059" s="9">
        <f t="shared" si="253"/>
        <v>42310.968518518523</v>
      </c>
      <c r="M4059" t="b">
        <v>0</v>
      </c>
      <c r="N4059">
        <v>6</v>
      </c>
      <c r="O4059" t="b">
        <v>0</v>
      </c>
      <c r="P4059" t="s">
        <v>8270</v>
      </c>
      <c r="Q4059" t="s">
        <v>8316</v>
      </c>
      <c r="R4059" t="s">
        <v>8317</v>
      </c>
      <c r="S4059" s="5">
        <f t="shared" si="254"/>
        <v>22.142857142857142</v>
      </c>
      <c r="T4059" s="4">
        <f t="shared" si="255"/>
        <v>129.16666666666666</v>
      </c>
    </row>
    <row r="4060" spans="1:20" ht="45" x14ac:dyDescent="0.25">
      <c r="A4060" s="3">
        <v>4058</v>
      </c>
      <c r="B4060" s="1" t="s">
        <v>4054</v>
      </c>
      <c r="C4060" s="1" t="s">
        <v>8161</v>
      </c>
      <c r="D4060">
        <v>3750</v>
      </c>
      <c r="E4060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s="9">
        <f t="shared" si="252"/>
        <v>42461.165972222225</v>
      </c>
      <c r="L4060" s="9">
        <f t="shared" si="253"/>
        <v>42446.060694444444</v>
      </c>
      <c r="M4060" t="b">
        <v>0</v>
      </c>
      <c r="N4060">
        <v>4</v>
      </c>
      <c r="O4060" t="b">
        <v>0</v>
      </c>
      <c r="P4060" t="s">
        <v>8270</v>
      </c>
      <c r="Q4060" t="s">
        <v>8316</v>
      </c>
      <c r="R4060" t="s">
        <v>8317</v>
      </c>
      <c r="S4060" s="5">
        <f t="shared" si="254"/>
        <v>2.5333333333333332</v>
      </c>
      <c r="T4060" s="4">
        <f t="shared" si="255"/>
        <v>23.75</v>
      </c>
    </row>
    <row r="4061" spans="1:20" ht="45" x14ac:dyDescent="0.25">
      <c r="A4061" s="3">
        <v>4059</v>
      </c>
      <c r="B4061" s="1" t="s">
        <v>4055</v>
      </c>
      <c r="C4061" s="1" t="s">
        <v>8162</v>
      </c>
      <c r="D4061">
        <v>10000</v>
      </c>
      <c r="E4061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s="9">
        <f t="shared" si="252"/>
        <v>41898.125</v>
      </c>
      <c r="L4061" s="9">
        <f t="shared" si="253"/>
        <v>41866.640648148146</v>
      </c>
      <c r="M4061" t="b">
        <v>0</v>
      </c>
      <c r="N4061">
        <v>7</v>
      </c>
      <c r="O4061" t="b">
        <v>0</v>
      </c>
      <c r="P4061" t="s">
        <v>8270</v>
      </c>
      <c r="Q4061" t="s">
        <v>8316</v>
      </c>
      <c r="R4061" t="s">
        <v>8317</v>
      </c>
      <c r="S4061" s="5">
        <f t="shared" si="254"/>
        <v>2.5</v>
      </c>
      <c r="T4061" s="4">
        <f t="shared" si="255"/>
        <v>35.714285714285715</v>
      </c>
    </row>
    <row r="4062" spans="1:20" ht="60" x14ac:dyDescent="0.25">
      <c r="A4062" s="3">
        <v>4060</v>
      </c>
      <c r="B4062" s="1" t="s">
        <v>4056</v>
      </c>
      <c r="C4062" s="1" t="s">
        <v>8163</v>
      </c>
      <c r="D4062">
        <v>10000</v>
      </c>
      <c r="E4062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s="9">
        <f t="shared" si="252"/>
        <v>41813.666666666664</v>
      </c>
      <c r="L4062" s="9">
        <f t="shared" si="253"/>
        <v>41779.695092592592</v>
      </c>
      <c r="M4062" t="b">
        <v>0</v>
      </c>
      <c r="N4062">
        <v>5</v>
      </c>
      <c r="O4062" t="b">
        <v>0</v>
      </c>
      <c r="P4062" t="s">
        <v>8270</v>
      </c>
      <c r="Q4062" t="s">
        <v>8316</v>
      </c>
      <c r="R4062" t="s">
        <v>8317</v>
      </c>
      <c r="S4062" s="5">
        <f t="shared" si="254"/>
        <v>2.85</v>
      </c>
      <c r="T4062" s="4">
        <f t="shared" si="255"/>
        <v>57</v>
      </c>
    </row>
    <row r="4063" spans="1:20" ht="45" x14ac:dyDescent="0.25">
      <c r="A4063" s="3">
        <v>4061</v>
      </c>
      <c r="B4063" s="1" t="s">
        <v>4057</v>
      </c>
      <c r="C4063" s="1" t="s">
        <v>8164</v>
      </c>
      <c r="D4063">
        <v>525</v>
      </c>
      <c r="E4063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s="9">
        <f t="shared" si="252"/>
        <v>42481.099803240737</v>
      </c>
      <c r="L4063" s="9">
        <f t="shared" si="253"/>
        <v>42421.141469907408</v>
      </c>
      <c r="M4063" t="b">
        <v>0</v>
      </c>
      <c r="N4063">
        <v>0</v>
      </c>
      <c r="O4063" t="b">
        <v>0</v>
      </c>
      <c r="P4063" t="s">
        <v>8270</v>
      </c>
      <c r="Q4063" t="s">
        <v>8316</v>
      </c>
      <c r="R4063" t="s">
        <v>8317</v>
      </c>
      <c r="S4063" s="5">
        <f t="shared" si="254"/>
        <v>0</v>
      </c>
      <c r="T4063" s="4" t="e">
        <f t="shared" si="255"/>
        <v>#DIV/0!</v>
      </c>
    </row>
    <row r="4064" spans="1:20" ht="60" x14ac:dyDescent="0.25">
      <c r="A4064" s="3">
        <v>4062</v>
      </c>
      <c r="B4064" s="1" t="s">
        <v>4058</v>
      </c>
      <c r="C4064" s="1" t="s">
        <v>8165</v>
      </c>
      <c r="D4064">
        <v>20000</v>
      </c>
      <c r="E406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s="9">
        <f t="shared" si="252"/>
        <v>42553.739212962959</v>
      </c>
      <c r="L4064" s="9">
        <f t="shared" si="253"/>
        <v>42523.739212962959</v>
      </c>
      <c r="M4064" t="b">
        <v>0</v>
      </c>
      <c r="N4064">
        <v>3</v>
      </c>
      <c r="O4064" t="b">
        <v>0</v>
      </c>
      <c r="P4064" t="s">
        <v>8270</v>
      </c>
      <c r="Q4064" t="s">
        <v>8316</v>
      </c>
      <c r="R4064" t="s">
        <v>8317</v>
      </c>
      <c r="S4064" s="5">
        <f t="shared" si="254"/>
        <v>2.4500000000000002</v>
      </c>
      <c r="T4064" s="4">
        <f t="shared" si="255"/>
        <v>163.33333333333334</v>
      </c>
    </row>
    <row r="4065" spans="1:20" ht="60" x14ac:dyDescent="0.25">
      <c r="A4065" s="3">
        <v>4063</v>
      </c>
      <c r="B4065" s="1" t="s">
        <v>4059</v>
      </c>
      <c r="C4065" s="1" t="s">
        <v>8166</v>
      </c>
      <c r="D4065">
        <v>9500</v>
      </c>
      <c r="E406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s="9">
        <f t="shared" si="252"/>
        <v>41817.681527777779</v>
      </c>
      <c r="L4065" s="9">
        <f t="shared" si="253"/>
        <v>41787.681527777779</v>
      </c>
      <c r="M4065" t="b">
        <v>0</v>
      </c>
      <c r="N4065">
        <v>9</v>
      </c>
      <c r="O4065" t="b">
        <v>0</v>
      </c>
      <c r="P4065" t="s">
        <v>8270</v>
      </c>
      <c r="Q4065" t="s">
        <v>8316</v>
      </c>
      <c r="R4065" t="s">
        <v>8317</v>
      </c>
      <c r="S4065" s="5">
        <f t="shared" si="254"/>
        <v>1.4210526315789473</v>
      </c>
      <c r="T4065" s="4">
        <f t="shared" si="255"/>
        <v>15</v>
      </c>
    </row>
    <row r="4066" spans="1:20" ht="60" x14ac:dyDescent="0.25">
      <c r="A4066" s="3">
        <v>4064</v>
      </c>
      <c r="B4066" s="1" t="s">
        <v>4060</v>
      </c>
      <c r="C4066" s="1" t="s">
        <v>8167</v>
      </c>
      <c r="D4066">
        <v>2000</v>
      </c>
      <c r="E406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s="9">
        <f t="shared" si="252"/>
        <v>42123.588263888887</v>
      </c>
      <c r="L4066" s="9">
        <f t="shared" si="253"/>
        <v>42093.588263888887</v>
      </c>
      <c r="M4066" t="b">
        <v>0</v>
      </c>
      <c r="N4066">
        <v>6</v>
      </c>
      <c r="O4066" t="b">
        <v>0</v>
      </c>
      <c r="P4066" t="s">
        <v>8270</v>
      </c>
      <c r="Q4066" t="s">
        <v>8316</v>
      </c>
      <c r="R4066" t="s">
        <v>8317</v>
      </c>
      <c r="S4066" s="5">
        <f t="shared" si="254"/>
        <v>19.25</v>
      </c>
      <c r="T4066" s="4">
        <f t="shared" si="255"/>
        <v>64.166666666666671</v>
      </c>
    </row>
    <row r="4067" spans="1:20" ht="45" x14ac:dyDescent="0.25">
      <c r="A4067" s="3">
        <v>4065</v>
      </c>
      <c r="B4067" s="1" t="s">
        <v>4061</v>
      </c>
      <c r="C4067" s="1" t="s">
        <v>8168</v>
      </c>
      <c r="D4067">
        <v>4000</v>
      </c>
      <c r="E406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s="9">
        <f t="shared" si="252"/>
        <v>41863.951516203706</v>
      </c>
      <c r="L4067" s="9">
        <f t="shared" si="253"/>
        <v>41833.951516203706</v>
      </c>
      <c r="M4067" t="b">
        <v>0</v>
      </c>
      <c r="N4067">
        <v>4</v>
      </c>
      <c r="O4067" t="b">
        <v>0</v>
      </c>
      <c r="P4067" t="s">
        <v>8270</v>
      </c>
      <c r="Q4067" t="s">
        <v>8316</v>
      </c>
      <c r="R4067" t="s">
        <v>8317</v>
      </c>
      <c r="S4067" s="5">
        <f t="shared" si="254"/>
        <v>0.67500000000000004</v>
      </c>
      <c r="T4067" s="4">
        <f t="shared" si="255"/>
        <v>6.75</v>
      </c>
    </row>
    <row r="4068" spans="1:20" ht="60" x14ac:dyDescent="0.25">
      <c r="A4068" s="3">
        <v>4066</v>
      </c>
      <c r="B4068" s="1" t="s">
        <v>4062</v>
      </c>
      <c r="C4068" s="1" t="s">
        <v>8169</v>
      </c>
      <c r="D4068">
        <v>15000</v>
      </c>
      <c r="E406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s="9">
        <f t="shared" si="252"/>
        <v>42509.039212962962</v>
      </c>
      <c r="L4068" s="9">
        <f t="shared" si="253"/>
        <v>42479.039212962962</v>
      </c>
      <c r="M4068" t="b">
        <v>0</v>
      </c>
      <c r="N4068">
        <v>1</v>
      </c>
      <c r="O4068" t="b">
        <v>0</v>
      </c>
      <c r="P4068" t="s">
        <v>8270</v>
      </c>
      <c r="Q4068" t="s">
        <v>8316</v>
      </c>
      <c r="R4068" t="s">
        <v>8317</v>
      </c>
      <c r="S4068" s="5">
        <f t="shared" si="254"/>
        <v>0.16666666666666669</v>
      </c>
      <c r="T4068" s="4">
        <f t="shared" si="255"/>
        <v>25</v>
      </c>
    </row>
    <row r="4069" spans="1:20" ht="60" x14ac:dyDescent="0.25">
      <c r="A4069" s="3">
        <v>4067</v>
      </c>
      <c r="B4069" s="1" t="s">
        <v>4063</v>
      </c>
      <c r="C4069" s="1" t="s">
        <v>7997</v>
      </c>
      <c r="D4069">
        <v>5000</v>
      </c>
      <c r="E4069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s="9">
        <f t="shared" si="252"/>
        <v>42275.117476851854</v>
      </c>
      <c r="L4069" s="9">
        <f t="shared" si="253"/>
        <v>42235.117476851854</v>
      </c>
      <c r="M4069" t="b">
        <v>0</v>
      </c>
      <c r="N4069">
        <v>17</v>
      </c>
      <c r="O4069" t="b">
        <v>0</v>
      </c>
      <c r="P4069" t="s">
        <v>8270</v>
      </c>
      <c r="Q4069" t="s">
        <v>8316</v>
      </c>
      <c r="R4069" t="s">
        <v>8317</v>
      </c>
      <c r="S4069" s="5">
        <f t="shared" si="254"/>
        <v>60.9</v>
      </c>
      <c r="T4069" s="4">
        <f t="shared" si="255"/>
        <v>179.11764705882354</v>
      </c>
    </row>
    <row r="4070" spans="1:20" ht="45" x14ac:dyDescent="0.25">
      <c r="A4070" s="3">
        <v>4068</v>
      </c>
      <c r="B4070" s="1" t="s">
        <v>4064</v>
      </c>
      <c r="C4070" s="1" t="s">
        <v>8170</v>
      </c>
      <c r="D4070">
        <v>3495</v>
      </c>
      <c r="E4070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s="9">
        <f t="shared" si="252"/>
        <v>42748.961805555555</v>
      </c>
      <c r="L4070" s="9">
        <f t="shared" si="253"/>
        <v>42718.963599537034</v>
      </c>
      <c r="M4070" t="b">
        <v>0</v>
      </c>
      <c r="N4070">
        <v>1</v>
      </c>
      <c r="O4070" t="b">
        <v>0</v>
      </c>
      <c r="P4070" t="s">
        <v>8270</v>
      </c>
      <c r="Q4070" t="s">
        <v>8316</v>
      </c>
      <c r="R4070" t="s">
        <v>8317</v>
      </c>
      <c r="S4070" s="5">
        <f t="shared" si="254"/>
        <v>1</v>
      </c>
      <c r="T4070" s="4">
        <f t="shared" si="255"/>
        <v>34.950000000000003</v>
      </c>
    </row>
    <row r="4071" spans="1:20" ht="45" x14ac:dyDescent="0.25">
      <c r="A4071" s="3">
        <v>4069</v>
      </c>
      <c r="B4071" s="1" t="s">
        <v>4065</v>
      </c>
      <c r="C4071" s="1" t="s">
        <v>8171</v>
      </c>
      <c r="D4071">
        <v>1250</v>
      </c>
      <c r="E4071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s="9">
        <f t="shared" si="252"/>
        <v>42063.5</v>
      </c>
      <c r="L4071" s="9">
        <f t="shared" si="253"/>
        <v>42022.661527777775</v>
      </c>
      <c r="M4071" t="b">
        <v>0</v>
      </c>
      <c r="N4071">
        <v>13</v>
      </c>
      <c r="O4071" t="b">
        <v>0</v>
      </c>
      <c r="P4071" t="s">
        <v>8270</v>
      </c>
      <c r="Q4071" t="s">
        <v>8316</v>
      </c>
      <c r="R4071" t="s">
        <v>8317</v>
      </c>
      <c r="S4071" s="5">
        <f t="shared" si="254"/>
        <v>34.4</v>
      </c>
      <c r="T4071" s="4">
        <f t="shared" si="255"/>
        <v>33.07692307692308</v>
      </c>
    </row>
    <row r="4072" spans="1:20" ht="45" x14ac:dyDescent="0.25">
      <c r="A4072" s="3">
        <v>4070</v>
      </c>
      <c r="B4072" s="1" t="s">
        <v>4066</v>
      </c>
      <c r="C4072" s="1" t="s">
        <v>8172</v>
      </c>
      <c r="D4072">
        <v>1000</v>
      </c>
      <c r="E4072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s="9">
        <f t="shared" si="252"/>
        <v>42064.125</v>
      </c>
      <c r="L4072" s="9">
        <f t="shared" si="253"/>
        <v>42031.666898148149</v>
      </c>
      <c r="M4072" t="b">
        <v>0</v>
      </c>
      <c r="N4072">
        <v>6</v>
      </c>
      <c r="O4072" t="b">
        <v>0</v>
      </c>
      <c r="P4072" t="s">
        <v>8270</v>
      </c>
      <c r="Q4072" t="s">
        <v>8316</v>
      </c>
      <c r="R4072" t="s">
        <v>8317</v>
      </c>
      <c r="S4072" s="5">
        <f t="shared" si="254"/>
        <v>16.5</v>
      </c>
      <c r="T4072" s="4">
        <f t="shared" si="255"/>
        <v>27.5</v>
      </c>
    </row>
    <row r="4073" spans="1:20" ht="60" x14ac:dyDescent="0.25">
      <c r="A4073" s="3">
        <v>4071</v>
      </c>
      <c r="B4073" s="1" t="s">
        <v>4067</v>
      </c>
      <c r="C4073" s="1" t="s">
        <v>8173</v>
      </c>
      <c r="D4073">
        <v>20000</v>
      </c>
      <c r="E4073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s="9">
        <f t="shared" si="252"/>
        <v>42730.804756944446</v>
      </c>
      <c r="L4073" s="9">
        <f t="shared" si="253"/>
        <v>42700.804756944446</v>
      </c>
      <c r="M4073" t="b">
        <v>0</v>
      </c>
      <c r="N4073">
        <v>0</v>
      </c>
      <c r="O4073" t="b">
        <v>0</v>
      </c>
      <c r="P4073" t="s">
        <v>8270</v>
      </c>
      <c r="Q4073" t="s">
        <v>8316</v>
      </c>
      <c r="R4073" t="s">
        <v>8317</v>
      </c>
      <c r="S4073" s="5">
        <f t="shared" si="254"/>
        <v>0</v>
      </c>
      <c r="T4073" s="4" t="e">
        <f t="shared" si="255"/>
        <v>#DIV/0!</v>
      </c>
    </row>
    <row r="4074" spans="1:20" ht="60" x14ac:dyDescent="0.25">
      <c r="A4074" s="3">
        <v>4072</v>
      </c>
      <c r="B4074" s="1" t="s">
        <v>4068</v>
      </c>
      <c r="C4074" s="1" t="s">
        <v>8174</v>
      </c>
      <c r="D4074">
        <v>1000</v>
      </c>
      <c r="E407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s="9">
        <f t="shared" si="252"/>
        <v>41872.77443287037</v>
      </c>
      <c r="L4074" s="9">
        <f t="shared" si="253"/>
        <v>41812.77443287037</v>
      </c>
      <c r="M4074" t="b">
        <v>0</v>
      </c>
      <c r="N4074">
        <v>2</v>
      </c>
      <c r="O4074" t="b">
        <v>0</v>
      </c>
      <c r="P4074" t="s">
        <v>8270</v>
      </c>
      <c r="Q4074" t="s">
        <v>8316</v>
      </c>
      <c r="R4074" t="s">
        <v>8317</v>
      </c>
      <c r="S4074" s="5">
        <f t="shared" si="254"/>
        <v>0.4</v>
      </c>
      <c r="T4074" s="4">
        <f t="shared" si="255"/>
        <v>2</v>
      </c>
    </row>
    <row r="4075" spans="1:20" ht="45" x14ac:dyDescent="0.25">
      <c r="A4075" s="3">
        <v>4073</v>
      </c>
      <c r="B4075" s="1" t="s">
        <v>4069</v>
      </c>
      <c r="C4075" s="1" t="s">
        <v>8175</v>
      </c>
      <c r="D4075">
        <v>3500</v>
      </c>
      <c r="E407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s="9">
        <f t="shared" si="252"/>
        <v>42133.166666666672</v>
      </c>
      <c r="L4075" s="9">
        <f t="shared" si="253"/>
        <v>42078.34520833334</v>
      </c>
      <c r="M4075" t="b">
        <v>0</v>
      </c>
      <c r="N4075">
        <v>2</v>
      </c>
      <c r="O4075" t="b">
        <v>0</v>
      </c>
      <c r="P4075" t="s">
        <v>8270</v>
      </c>
      <c r="Q4075" t="s">
        <v>8316</v>
      </c>
      <c r="R4075" t="s">
        <v>8317</v>
      </c>
      <c r="S4075" s="5">
        <f t="shared" si="254"/>
        <v>1.0571428571428572</v>
      </c>
      <c r="T4075" s="4">
        <f t="shared" si="255"/>
        <v>18.5</v>
      </c>
    </row>
    <row r="4076" spans="1:20" ht="60" x14ac:dyDescent="0.25">
      <c r="A4076" s="3">
        <v>4074</v>
      </c>
      <c r="B4076" s="1" t="s">
        <v>4070</v>
      </c>
      <c r="C4076" s="1" t="s">
        <v>8176</v>
      </c>
      <c r="D4076">
        <v>2750</v>
      </c>
      <c r="E407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s="9">
        <f t="shared" si="252"/>
        <v>42313.594618055555</v>
      </c>
      <c r="L4076" s="9">
        <f t="shared" si="253"/>
        <v>42283.552951388891</v>
      </c>
      <c r="M4076" t="b">
        <v>0</v>
      </c>
      <c r="N4076">
        <v>21</v>
      </c>
      <c r="O4076" t="b">
        <v>0</v>
      </c>
      <c r="P4076" t="s">
        <v>8270</v>
      </c>
      <c r="Q4076" t="s">
        <v>8316</v>
      </c>
      <c r="R4076" t="s">
        <v>8317</v>
      </c>
      <c r="S4076" s="5">
        <f t="shared" si="254"/>
        <v>26.727272727272727</v>
      </c>
      <c r="T4076" s="4">
        <f t="shared" si="255"/>
        <v>35</v>
      </c>
    </row>
    <row r="4077" spans="1:20" ht="60" x14ac:dyDescent="0.25">
      <c r="A4077" s="3">
        <v>4075</v>
      </c>
      <c r="B4077" s="1" t="s">
        <v>4071</v>
      </c>
      <c r="C4077" s="1" t="s">
        <v>8177</v>
      </c>
      <c r="D4077">
        <v>2000</v>
      </c>
      <c r="E407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s="9">
        <f t="shared" si="252"/>
        <v>41820.727777777778</v>
      </c>
      <c r="L4077" s="9">
        <f t="shared" si="253"/>
        <v>41779.045937499999</v>
      </c>
      <c r="M4077" t="b">
        <v>0</v>
      </c>
      <c r="N4077">
        <v>13</v>
      </c>
      <c r="O4077" t="b">
        <v>0</v>
      </c>
      <c r="P4077" t="s">
        <v>8270</v>
      </c>
      <c r="Q4077" t="s">
        <v>8316</v>
      </c>
      <c r="R4077" t="s">
        <v>8317</v>
      </c>
      <c r="S4077" s="5">
        <f t="shared" si="254"/>
        <v>28.799999999999997</v>
      </c>
      <c r="T4077" s="4">
        <f t="shared" si="255"/>
        <v>44.307692307692307</v>
      </c>
    </row>
    <row r="4078" spans="1:20" ht="45" x14ac:dyDescent="0.25">
      <c r="A4078" s="3">
        <v>4076</v>
      </c>
      <c r="B4078" s="1" t="s">
        <v>4072</v>
      </c>
      <c r="C4078" s="1" t="s">
        <v>8178</v>
      </c>
      <c r="D4078">
        <v>700</v>
      </c>
      <c r="E407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s="9">
        <f t="shared" si="252"/>
        <v>41933.82708333333</v>
      </c>
      <c r="L4078" s="9">
        <f t="shared" si="253"/>
        <v>41905.795706018522</v>
      </c>
      <c r="M4078" t="b">
        <v>0</v>
      </c>
      <c r="N4078">
        <v>0</v>
      </c>
      <c r="O4078" t="b">
        <v>0</v>
      </c>
      <c r="P4078" t="s">
        <v>8270</v>
      </c>
      <c r="Q4078" t="s">
        <v>8316</v>
      </c>
      <c r="R4078" t="s">
        <v>8317</v>
      </c>
      <c r="S4078" s="5">
        <f t="shared" si="254"/>
        <v>0</v>
      </c>
      <c r="T4078" s="4" t="e">
        <f t="shared" si="255"/>
        <v>#DIV/0!</v>
      </c>
    </row>
    <row r="4079" spans="1:20" ht="60" x14ac:dyDescent="0.25">
      <c r="A4079" s="3">
        <v>4077</v>
      </c>
      <c r="B4079" s="1" t="s">
        <v>4073</v>
      </c>
      <c r="C4079" s="1" t="s">
        <v>8179</v>
      </c>
      <c r="D4079">
        <v>15000</v>
      </c>
      <c r="E4079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s="9">
        <f t="shared" si="252"/>
        <v>42725.7105787037</v>
      </c>
      <c r="L4079" s="9">
        <f t="shared" si="253"/>
        <v>42695.7105787037</v>
      </c>
      <c r="M4079" t="b">
        <v>0</v>
      </c>
      <c r="N4079">
        <v>6</v>
      </c>
      <c r="O4079" t="b">
        <v>0</v>
      </c>
      <c r="P4079" t="s">
        <v>8270</v>
      </c>
      <c r="Q4079" t="s">
        <v>8316</v>
      </c>
      <c r="R4079" t="s">
        <v>8317</v>
      </c>
      <c r="S4079" s="5">
        <f t="shared" si="254"/>
        <v>8.9</v>
      </c>
      <c r="T4079" s="4">
        <f t="shared" si="255"/>
        <v>222.5</v>
      </c>
    </row>
    <row r="4080" spans="1:20" ht="60" x14ac:dyDescent="0.25">
      <c r="A4080" s="3">
        <v>4078</v>
      </c>
      <c r="B4080" s="1" t="s">
        <v>4074</v>
      </c>
      <c r="C4080" s="1" t="s">
        <v>8180</v>
      </c>
      <c r="D4080">
        <v>250</v>
      </c>
      <c r="E4080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s="9">
        <f t="shared" si="252"/>
        <v>42762.787523148145</v>
      </c>
      <c r="L4080" s="9">
        <f t="shared" si="253"/>
        <v>42732.787523148145</v>
      </c>
      <c r="M4080" t="b">
        <v>0</v>
      </c>
      <c r="N4080">
        <v>0</v>
      </c>
      <c r="O4080" t="b">
        <v>0</v>
      </c>
      <c r="P4080" t="s">
        <v>8270</v>
      </c>
      <c r="Q4080" t="s">
        <v>8316</v>
      </c>
      <c r="R4080" t="s">
        <v>8317</v>
      </c>
      <c r="S4080" s="5">
        <f t="shared" si="254"/>
        <v>0</v>
      </c>
      <c r="T4080" s="4" t="e">
        <f t="shared" si="255"/>
        <v>#DIV/0!</v>
      </c>
    </row>
    <row r="4081" spans="1:20" ht="60" x14ac:dyDescent="0.25">
      <c r="A4081" s="3">
        <v>4079</v>
      </c>
      <c r="B4081" s="1" t="s">
        <v>4075</v>
      </c>
      <c r="C4081" s="1" t="s">
        <v>8181</v>
      </c>
      <c r="D4081">
        <v>3000</v>
      </c>
      <c r="E4081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s="9">
        <f t="shared" si="252"/>
        <v>42540.938900462963</v>
      </c>
      <c r="L4081" s="9">
        <f t="shared" si="253"/>
        <v>42510.938900462963</v>
      </c>
      <c r="M4081" t="b">
        <v>0</v>
      </c>
      <c r="N4081">
        <v>1</v>
      </c>
      <c r="O4081" t="b">
        <v>0</v>
      </c>
      <c r="P4081" t="s">
        <v>8270</v>
      </c>
      <c r="Q4081" t="s">
        <v>8316</v>
      </c>
      <c r="R4081" t="s">
        <v>8317</v>
      </c>
      <c r="S4081" s="5">
        <f t="shared" si="254"/>
        <v>0.16666666666666669</v>
      </c>
      <c r="T4081" s="4">
        <f t="shared" si="255"/>
        <v>5</v>
      </c>
    </row>
    <row r="4082" spans="1:20" ht="60" x14ac:dyDescent="0.25">
      <c r="A4082" s="3">
        <v>4080</v>
      </c>
      <c r="B4082" s="1" t="s">
        <v>4076</v>
      </c>
      <c r="C4082" s="1" t="s">
        <v>8182</v>
      </c>
      <c r="D4082">
        <v>3000</v>
      </c>
      <c r="E4082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s="9">
        <f t="shared" si="252"/>
        <v>42535.787500000006</v>
      </c>
      <c r="L4082" s="9">
        <f t="shared" si="253"/>
        <v>42511.698101851856</v>
      </c>
      <c r="M4082" t="b">
        <v>0</v>
      </c>
      <c r="N4082">
        <v>0</v>
      </c>
      <c r="O4082" t="b">
        <v>0</v>
      </c>
      <c r="P4082" t="s">
        <v>8270</v>
      </c>
      <c r="Q4082" t="s">
        <v>8316</v>
      </c>
      <c r="R4082" t="s">
        <v>8317</v>
      </c>
      <c r="S4082" s="5">
        <f t="shared" si="254"/>
        <v>0</v>
      </c>
      <c r="T4082" s="4" t="e">
        <f t="shared" si="255"/>
        <v>#DIV/0!</v>
      </c>
    </row>
    <row r="4083" spans="1:20" ht="45" x14ac:dyDescent="0.25">
      <c r="A4083" s="3">
        <v>4081</v>
      </c>
      <c r="B4083" s="1" t="s">
        <v>4077</v>
      </c>
      <c r="C4083" s="1" t="s">
        <v>8183</v>
      </c>
      <c r="D4083">
        <v>2224</v>
      </c>
      <c r="E4083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s="9">
        <f t="shared" si="252"/>
        <v>42071.539641203708</v>
      </c>
      <c r="L4083" s="9">
        <f t="shared" si="253"/>
        <v>42041.581307870365</v>
      </c>
      <c r="M4083" t="b">
        <v>0</v>
      </c>
      <c r="N4083">
        <v>12</v>
      </c>
      <c r="O4083" t="b">
        <v>0</v>
      </c>
      <c r="P4083" t="s">
        <v>8270</v>
      </c>
      <c r="Q4083" t="s">
        <v>8316</v>
      </c>
      <c r="R4083" t="s">
        <v>8317</v>
      </c>
      <c r="S4083" s="5">
        <f t="shared" si="254"/>
        <v>15.737410071942445</v>
      </c>
      <c r="T4083" s="4">
        <f t="shared" si="255"/>
        <v>29.166666666666668</v>
      </c>
    </row>
    <row r="4084" spans="1:20" ht="60" x14ac:dyDescent="0.25">
      <c r="A4084" s="3">
        <v>4082</v>
      </c>
      <c r="B4084" s="1" t="s">
        <v>4078</v>
      </c>
      <c r="C4084" s="1" t="s">
        <v>8184</v>
      </c>
      <c r="D4084">
        <v>150</v>
      </c>
      <c r="E408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s="9">
        <f t="shared" si="252"/>
        <v>42322.958333333328</v>
      </c>
      <c r="L4084" s="9">
        <f t="shared" si="253"/>
        <v>42307.189270833333</v>
      </c>
      <c r="M4084" t="b">
        <v>0</v>
      </c>
      <c r="N4084">
        <v>2</v>
      </c>
      <c r="O4084" t="b">
        <v>0</v>
      </c>
      <c r="P4084" t="s">
        <v>8270</v>
      </c>
      <c r="Q4084" t="s">
        <v>8316</v>
      </c>
      <c r="R4084" t="s">
        <v>8317</v>
      </c>
      <c r="S4084" s="5">
        <f t="shared" si="254"/>
        <v>2</v>
      </c>
      <c r="T4084" s="4">
        <f t="shared" si="255"/>
        <v>1.5</v>
      </c>
    </row>
    <row r="4085" spans="1:20" ht="60" x14ac:dyDescent="0.25">
      <c r="A4085" s="3">
        <v>4083</v>
      </c>
      <c r="B4085" s="1" t="s">
        <v>4079</v>
      </c>
      <c r="C4085" s="1" t="s">
        <v>8185</v>
      </c>
      <c r="D4085">
        <v>3500</v>
      </c>
      <c r="E408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s="9">
        <f t="shared" si="252"/>
        <v>42383.761759259258</v>
      </c>
      <c r="L4085" s="9">
        <f t="shared" si="253"/>
        <v>42353.761759259258</v>
      </c>
      <c r="M4085" t="b">
        <v>0</v>
      </c>
      <c r="N4085">
        <v>6</v>
      </c>
      <c r="O4085" t="b">
        <v>0</v>
      </c>
      <c r="P4085" t="s">
        <v>8270</v>
      </c>
      <c r="Q4085" t="s">
        <v>8316</v>
      </c>
      <c r="R4085" t="s">
        <v>8317</v>
      </c>
      <c r="S4085" s="5">
        <f t="shared" si="254"/>
        <v>21.685714285714287</v>
      </c>
      <c r="T4085" s="4">
        <f t="shared" si="255"/>
        <v>126.5</v>
      </c>
    </row>
    <row r="4086" spans="1:20" ht="60" x14ac:dyDescent="0.25">
      <c r="A4086" s="3">
        <v>4084</v>
      </c>
      <c r="B4086" s="1" t="s">
        <v>4080</v>
      </c>
      <c r="C4086" s="1" t="s">
        <v>8186</v>
      </c>
      <c r="D4086">
        <v>3000</v>
      </c>
      <c r="E408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s="9">
        <f t="shared" si="252"/>
        <v>42652.436412037037</v>
      </c>
      <c r="L4086" s="9">
        <f t="shared" si="253"/>
        <v>42622.436412037037</v>
      </c>
      <c r="M4086" t="b">
        <v>0</v>
      </c>
      <c r="N4086">
        <v>1</v>
      </c>
      <c r="O4086" t="b">
        <v>0</v>
      </c>
      <c r="P4086" t="s">
        <v>8270</v>
      </c>
      <c r="Q4086" t="s">
        <v>8316</v>
      </c>
      <c r="R4086" t="s">
        <v>8317</v>
      </c>
      <c r="S4086" s="5">
        <f t="shared" si="254"/>
        <v>0.33333333333333337</v>
      </c>
      <c r="T4086" s="4">
        <f t="shared" si="255"/>
        <v>10</v>
      </c>
    </row>
    <row r="4087" spans="1:20" ht="60" x14ac:dyDescent="0.25">
      <c r="A4087" s="3">
        <v>4085</v>
      </c>
      <c r="B4087" s="1" t="s">
        <v>4081</v>
      </c>
      <c r="C4087" s="1" t="s">
        <v>8187</v>
      </c>
      <c r="D4087">
        <v>3500</v>
      </c>
      <c r="E408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s="9">
        <f t="shared" si="252"/>
        <v>42087.165972222225</v>
      </c>
      <c r="L4087" s="9">
        <f t="shared" si="253"/>
        <v>42058.603877314818</v>
      </c>
      <c r="M4087" t="b">
        <v>0</v>
      </c>
      <c r="N4087">
        <v>1</v>
      </c>
      <c r="O4087" t="b">
        <v>0</v>
      </c>
      <c r="P4087" t="s">
        <v>8270</v>
      </c>
      <c r="Q4087" t="s">
        <v>8316</v>
      </c>
      <c r="R4087" t="s">
        <v>8317</v>
      </c>
      <c r="S4087" s="5">
        <f t="shared" si="254"/>
        <v>0.2857142857142857</v>
      </c>
      <c r="T4087" s="4">
        <f t="shared" si="255"/>
        <v>10</v>
      </c>
    </row>
    <row r="4088" spans="1:20" ht="60" x14ac:dyDescent="0.25">
      <c r="A4088" s="3">
        <v>4086</v>
      </c>
      <c r="B4088" s="1" t="s">
        <v>4082</v>
      </c>
      <c r="C4088" s="1" t="s">
        <v>8188</v>
      </c>
      <c r="D4088">
        <v>1000</v>
      </c>
      <c r="E408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s="9">
        <f t="shared" si="252"/>
        <v>42329.166666666672</v>
      </c>
      <c r="L4088" s="9">
        <f t="shared" si="253"/>
        <v>42304.940960648149</v>
      </c>
      <c r="M4088" t="b">
        <v>0</v>
      </c>
      <c r="N4088">
        <v>5</v>
      </c>
      <c r="O4088" t="b">
        <v>0</v>
      </c>
      <c r="P4088" t="s">
        <v>8270</v>
      </c>
      <c r="Q4088" t="s">
        <v>8316</v>
      </c>
      <c r="R4088" t="s">
        <v>8317</v>
      </c>
      <c r="S4088" s="5">
        <f t="shared" si="254"/>
        <v>4.7</v>
      </c>
      <c r="T4088" s="4">
        <f t="shared" si="255"/>
        <v>9.4</v>
      </c>
    </row>
    <row r="4089" spans="1:20" ht="15.75" x14ac:dyDescent="0.25">
      <c r="A4089" s="3">
        <v>4087</v>
      </c>
      <c r="B4089" s="1" t="s">
        <v>4083</v>
      </c>
      <c r="C4089" s="1" t="s">
        <v>8189</v>
      </c>
      <c r="D4089">
        <v>9600</v>
      </c>
      <c r="E4089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s="9">
        <f t="shared" si="252"/>
        <v>42568.742893518516</v>
      </c>
      <c r="L4089" s="9">
        <f t="shared" si="253"/>
        <v>42538.742893518516</v>
      </c>
      <c r="M4089" t="b">
        <v>0</v>
      </c>
      <c r="N4089">
        <v>0</v>
      </c>
      <c r="O4089" t="b">
        <v>0</v>
      </c>
      <c r="P4089" t="s">
        <v>8270</v>
      </c>
      <c r="Q4089" t="s">
        <v>8316</v>
      </c>
      <c r="R4089" t="s">
        <v>8317</v>
      </c>
      <c r="S4089" s="5">
        <f t="shared" si="254"/>
        <v>0</v>
      </c>
      <c r="T4089" s="4" t="e">
        <f t="shared" si="255"/>
        <v>#DIV/0!</v>
      </c>
    </row>
    <row r="4090" spans="1:20" ht="45" x14ac:dyDescent="0.25">
      <c r="A4090" s="3">
        <v>4088</v>
      </c>
      <c r="B4090" s="1" t="s">
        <v>4084</v>
      </c>
      <c r="C4090" s="1" t="s">
        <v>8190</v>
      </c>
      <c r="D4090">
        <v>2000</v>
      </c>
      <c r="E4090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s="9">
        <f t="shared" si="252"/>
        <v>42020.434722222228</v>
      </c>
      <c r="L4090" s="9">
        <f t="shared" si="253"/>
        <v>41990.612546296295</v>
      </c>
      <c r="M4090" t="b">
        <v>0</v>
      </c>
      <c r="N4090">
        <v>3</v>
      </c>
      <c r="O4090" t="b">
        <v>0</v>
      </c>
      <c r="P4090" t="s">
        <v>8270</v>
      </c>
      <c r="Q4090" t="s">
        <v>8316</v>
      </c>
      <c r="R4090" t="s">
        <v>8317</v>
      </c>
      <c r="S4090" s="5">
        <f t="shared" si="254"/>
        <v>10.8</v>
      </c>
      <c r="T4090" s="4">
        <f t="shared" si="255"/>
        <v>72</v>
      </c>
    </row>
    <row r="4091" spans="1:20" ht="60" x14ac:dyDescent="0.25">
      <c r="A4091" s="3">
        <v>4089</v>
      </c>
      <c r="B4091" s="1" t="s">
        <v>4085</v>
      </c>
      <c r="C4091" s="1" t="s">
        <v>8191</v>
      </c>
      <c r="D4091">
        <v>5000</v>
      </c>
      <c r="E4091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s="9">
        <f t="shared" si="252"/>
        <v>42155.732638888891</v>
      </c>
      <c r="L4091" s="9">
        <f t="shared" si="253"/>
        <v>42122.732499999998</v>
      </c>
      <c r="M4091" t="b">
        <v>0</v>
      </c>
      <c r="N4091">
        <v>8</v>
      </c>
      <c r="O4091" t="b">
        <v>0</v>
      </c>
      <c r="P4091" t="s">
        <v>8270</v>
      </c>
      <c r="Q4091" t="s">
        <v>8316</v>
      </c>
      <c r="R4091" t="s">
        <v>8317</v>
      </c>
      <c r="S4091" s="5">
        <f t="shared" si="254"/>
        <v>4.8</v>
      </c>
      <c r="T4091" s="4">
        <f t="shared" si="255"/>
        <v>30</v>
      </c>
    </row>
    <row r="4092" spans="1:20" ht="45" x14ac:dyDescent="0.25">
      <c r="A4092" s="3">
        <v>4090</v>
      </c>
      <c r="B4092" s="1" t="s">
        <v>4086</v>
      </c>
      <c r="C4092" s="1" t="s">
        <v>8192</v>
      </c>
      <c r="D4092">
        <v>1000</v>
      </c>
      <c r="E4092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s="9">
        <f t="shared" si="252"/>
        <v>42223.625</v>
      </c>
      <c r="L4092" s="9">
        <f t="shared" si="253"/>
        <v>42209.67288194444</v>
      </c>
      <c r="M4092" t="b">
        <v>0</v>
      </c>
      <c r="N4092">
        <v>3</v>
      </c>
      <c r="O4092" t="b">
        <v>0</v>
      </c>
      <c r="P4092" t="s">
        <v>8270</v>
      </c>
      <c r="Q4092" t="s">
        <v>8316</v>
      </c>
      <c r="R4092" t="s">
        <v>8317</v>
      </c>
      <c r="S4092" s="5">
        <f t="shared" si="254"/>
        <v>3.2</v>
      </c>
      <c r="T4092" s="4">
        <f t="shared" si="255"/>
        <v>10.666666666666666</v>
      </c>
    </row>
    <row r="4093" spans="1:20" ht="60" x14ac:dyDescent="0.25">
      <c r="A4093" s="3">
        <v>4091</v>
      </c>
      <c r="B4093" s="1" t="s">
        <v>4087</v>
      </c>
      <c r="C4093" s="1" t="s">
        <v>8193</v>
      </c>
      <c r="D4093">
        <v>1600</v>
      </c>
      <c r="E4093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s="9">
        <f t="shared" si="252"/>
        <v>42020.506377314814</v>
      </c>
      <c r="L4093" s="9">
        <f t="shared" si="253"/>
        <v>41990.506377314814</v>
      </c>
      <c r="M4093" t="b">
        <v>0</v>
      </c>
      <c r="N4093">
        <v>8</v>
      </c>
      <c r="O4093" t="b">
        <v>0</v>
      </c>
      <c r="P4093" t="s">
        <v>8270</v>
      </c>
      <c r="Q4093" t="s">
        <v>8316</v>
      </c>
      <c r="R4093" t="s">
        <v>8317</v>
      </c>
      <c r="S4093" s="5">
        <f t="shared" si="254"/>
        <v>12.75</v>
      </c>
      <c r="T4093" s="4">
        <f t="shared" si="255"/>
        <v>25.5</v>
      </c>
    </row>
    <row r="4094" spans="1:20" ht="45" x14ac:dyDescent="0.25">
      <c r="A4094" s="3">
        <v>4092</v>
      </c>
      <c r="B4094" s="1" t="s">
        <v>4088</v>
      </c>
      <c r="C4094" s="1" t="s">
        <v>8194</v>
      </c>
      <c r="D4094">
        <v>110000</v>
      </c>
      <c r="E409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s="9">
        <f t="shared" si="252"/>
        <v>42099.153321759266</v>
      </c>
      <c r="L4094" s="9">
        <f t="shared" si="253"/>
        <v>42039.194988425923</v>
      </c>
      <c r="M4094" t="b">
        <v>0</v>
      </c>
      <c r="N4094">
        <v>1</v>
      </c>
      <c r="O4094" t="b">
        <v>0</v>
      </c>
      <c r="P4094" t="s">
        <v>8270</v>
      </c>
      <c r="Q4094" t="s">
        <v>8316</v>
      </c>
      <c r="R4094" t="s">
        <v>8317</v>
      </c>
      <c r="S4094" s="5">
        <f t="shared" si="254"/>
        <v>1.8181818181818181E-2</v>
      </c>
      <c r="T4094" s="4">
        <f t="shared" si="255"/>
        <v>20</v>
      </c>
    </row>
    <row r="4095" spans="1:20" ht="60" x14ac:dyDescent="0.25">
      <c r="A4095" s="3">
        <v>4093</v>
      </c>
      <c r="B4095" s="1" t="s">
        <v>4089</v>
      </c>
      <c r="C4095" s="1" t="s">
        <v>8195</v>
      </c>
      <c r="D4095">
        <v>2500</v>
      </c>
      <c r="E409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s="9">
        <f t="shared" si="252"/>
        <v>42238.815891203703</v>
      </c>
      <c r="L4095" s="9">
        <f t="shared" si="253"/>
        <v>42178.815891203703</v>
      </c>
      <c r="M4095" t="b">
        <v>0</v>
      </c>
      <c r="N4095">
        <v>4</v>
      </c>
      <c r="O4095" t="b">
        <v>0</v>
      </c>
      <c r="P4095" t="s">
        <v>8270</v>
      </c>
      <c r="Q4095" t="s">
        <v>8316</v>
      </c>
      <c r="R4095" t="s">
        <v>8317</v>
      </c>
      <c r="S4095" s="5">
        <f t="shared" si="254"/>
        <v>2.4</v>
      </c>
      <c r="T4095" s="4">
        <f t="shared" si="255"/>
        <v>15</v>
      </c>
    </row>
    <row r="4096" spans="1:20" ht="45" x14ac:dyDescent="0.25">
      <c r="A4096" s="3">
        <v>4094</v>
      </c>
      <c r="B4096" s="1" t="s">
        <v>4090</v>
      </c>
      <c r="C4096" s="1" t="s">
        <v>8196</v>
      </c>
      <c r="D4096">
        <v>2000</v>
      </c>
      <c r="E409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s="9">
        <f t="shared" si="252"/>
        <v>41934.207638888889</v>
      </c>
      <c r="L4096" s="9">
        <f t="shared" si="253"/>
        <v>41890.086805555555</v>
      </c>
      <c r="M4096" t="b">
        <v>0</v>
      </c>
      <c r="N4096">
        <v>8</v>
      </c>
      <c r="O4096" t="b">
        <v>0</v>
      </c>
      <c r="P4096" t="s">
        <v>8270</v>
      </c>
      <c r="Q4096" t="s">
        <v>8316</v>
      </c>
      <c r="R4096" t="s">
        <v>8317</v>
      </c>
      <c r="S4096" s="5">
        <f t="shared" si="254"/>
        <v>36.5</v>
      </c>
      <c r="T4096" s="4">
        <f t="shared" si="255"/>
        <v>91.25</v>
      </c>
    </row>
    <row r="4097" spans="1:20" ht="45" x14ac:dyDescent="0.25">
      <c r="A4097" s="3">
        <v>4095</v>
      </c>
      <c r="B4097" s="1" t="s">
        <v>4091</v>
      </c>
      <c r="C4097" s="1" t="s">
        <v>8197</v>
      </c>
      <c r="D4097">
        <v>30000</v>
      </c>
      <c r="E409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s="9">
        <f t="shared" si="252"/>
        <v>42723.031828703708</v>
      </c>
      <c r="L4097" s="9">
        <f t="shared" si="253"/>
        <v>42693.031828703708</v>
      </c>
      <c r="M4097" t="b">
        <v>0</v>
      </c>
      <c r="N4097">
        <v>1</v>
      </c>
      <c r="O4097" t="b">
        <v>0</v>
      </c>
      <c r="P4097" t="s">
        <v>8270</v>
      </c>
      <c r="Q4097" t="s">
        <v>8316</v>
      </c>
      <c r="R4097" t="s">
        <v>8317</v>
      </c>
      <c r="S4097" s="5">
        <f t="shared" si="254"/>
        <v>2.666666666666667</v>
      </c>
      <c r="T4097" s="4">
        <f t="shared" si="255"/>
        <v>800</v>
      </c>
    </row>
    <row r="4098" spans="1:20" ht="45" x14ac:dyDescent="0.25">
      <c r="A4098" s="3">
        <v>4096</v>
      </c>
      <c r="B4098" s="1" t="s">
        <v>4092</v>
      </c>
      <c r="C4098" s="1" t="s">
        <v>8198</v>
      </c>
      <c r="D4098">
        <v>3500</v>
      </c>
      <c r="E409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s="9">
        <f t="shared" si="252"/>
        <v>42794.368749999994</v>
      </c>
      <c r="L4098" s="9">
        <f t="shared" si="253"/>
        <v>42750.530312499999</v>
      </c>
      <c r="M4098" t="b">
        <v>0</v>
      </c>
      <c r="N4098">
        <v>5</v>
      </c>
      <c r="O4098" t="b">
        <v>0</v>
      </c>
      <c r="P4098" t="s">
        <v>8270</v>
      </c>
      <c r="Q4098" t="s">
        <v>8316</v>
      </c>
      <c r="R4098" t="s">
        <v>8317</v>
      </c>
      <c r="S4098" s="5">
        <f t="shared" si="254"/>
        <v>11.428571428571429</v>
      </c>
      <c r="T4098" s="4">
        <f t="shared" si="255"/>
        <v>80</v>
      </c>
    </row>
    <row r="4099" spans="1:20" ht="60" x14ac:dyDescent="0.25">
      <c r="A4099" s="3">
        <v>4097</v>
      </c>
      <c r="B4099" s="1" t="s">
        <v>4093</v>
      </c>
      <c r="C4099" s="1" t="s">
        <v>8199</v>
      </c>
      <c r="D4099">
        <v>10000</v>
      </c>
      <c r="E4099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s="9">
        <f t="shared" ref="K4099:K4115" si="256">(((I4099/60)/60)/24)+DATE(1970,1,1)</f>
        <v>42400.996527777781</v>
      </c>
      <c r="L4099" s="9">
        <f t="shared" ref="L4099:L4115" si="257">(((J4099/60)/60)/24)+DATE(1970,1,1)</f>
        <v>42344.824502314819</v>
      </c>
      <c r="M4099" t="b">
        <v>0</v>
      </c>
      <c r="N4099">
        <v>0</v>
      </c>
      <c r="O4099" t="b">
        <v>0</v>
      </c>
      <c r="P4099" t="s">
        <v>8270</v>
      </c>
      <c r="Q4099" t="s">
        <v>8316</v>
      </c>
      <c r="R4099" t="s">
        <v>8317</v>
      </c>
      <c r="S4099" s="5">
        <f t="shared" ref="S4099:S4115" si="258">+(E4099/D4099)*100</f>
        <v>0</v>
      </c>
      <c r="T4099" s="4" t="e">
        <f t="shared" ref="T4099:T4115" si="259">+E4099/N4099</f>
        <v>#DIV/0!</v>
      </c>
    </row>
    <row r="4100" spans="1:20" ht="45" x14ac:dyDescent="0.25">
      <c r="A4100" s="3">
        <v>4098</v>
      </c>
      <c r="B4100" s="1" t="s">
        <v>4094</v>
      </c>
      <c r="C4100" s="1" t="s">
        <v>8200</v>
      </c>
      <c r="D4100">
        <v>75000</v>
      </c>
      <c r="E4100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s="9">
        <f t="shared" si="256"/>
        <v>42525.722187499996</v>
      </c>
      <c r="L4100" s="9">
        <f t="shared" si="257"/>
        <v>42495.722187499996</v>
      </c>
      <c r="M4100" t="b">
        <v>0</v>
      </c>
      <c r="N4100">
        <v>0</v>
      </c>
      <c r="O4100" t="b">
        <v>0</v>
      </c>
      <c r="P4100" t="s">
        <v>8270</v>
      </c>
      <c r="Q4100" t="s">
        <v>8316</v>
      </c>
      <c r="R4100" t="s">
        <v>8317</v>
      </c>
      <c r="S4100" s="5">
        <f t="shared" si="258"/>
        <v>0</v>
      </c>
      <c r="T4100" s="4" t="e">
        <f t="shared" si="259"/>
        <v>#DIV/0!</v>
      </c>
    </row>
    <row r="4101" spans="1:20" ht="60" x14ac:dyDescent="0.25">
      <c r="A4101" s="3">
        <v>4099</v>
      </c>
      <c r="B4101" s="1" t="s">
        <v>4095</v>
      </c>
      <c r="C4101" s="1" t="s">
        <v>8201</v>
      </c>
      <c r="D4101">
        <v>4500</v>
      </c>
      <c r="E4101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s="9">
        <f t="shared" si="256"/>
        <v>42615.850381944445</v>
      </c>
      <c r="L4101" s="9">
        <f t="shared" si="257"/>
        <v>42570.850381944445</v>
      </c>
      <c r="M4101" t="b">
        <v>0</v>
      </c>
      <c r="N4101">
        <v>1</v>
      </c>
      <c r="O4101" t="b">
        <v>0</v>
      </c>
      <c r="P4101" t="s">
        <v>8270</v>
      </c>
      <c r="Q4101" t="s">
        <v>8316</v>
      </c>
      <c r="R4101" t="s">
        <v>8317</v>
      </c>
      <c r="S4101" s="5">
        <f t="shared" si="258"/>
        <v>1.1111111111111112</v>
      </c>
      <c r="T4101" s="4">
        <f t="shared" si="259"/>
        <v>50</v>
      </c>
    </row>
    <row r="4102" spans="1:20" ht="45" x14ac:dyDescent="0.25">
      <c r="A4102" s="3">
        <v>4100</v>
      </c>
      <c r="B4102" s="1" t="s">
        <v>4096</v>
      </c>
      <c r="C4102" s="1" t="s">
        <v>8202</v>
      </c>
      <c r="D4102">
        <v>270</v>
      </c>
      <c r="E4102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s="9">
        <f t="shared" si="256"/>
        <v>41937.124884259261</v>
      </c>
      <c r="L4102" s="9">
        <f t="shared" si="257"/>
        <v>41927.124884259261</v>
      </c>
      <c r="M4102" t="b">
        <v>0</v>
      </c>
      <c r="N4102">
        <v>0</v>
      </c>
      <c r="O4102" t="b">
        <v>0</v>
      </c>
      <c r="P4102" t="s">
        <v>8270</v>
      </c>
      <c r="Q4102" t="s">
        <v>8316</v>
      </c>
      <c r="R4102" t="s">
        <v>8317</v>
      </c>
      <c r="S4102" s="5">
        <f t="shared" si="258"/>
        <v>0</v>
      </c>
      <c r="T4102" s="4" t="e">
        <f t="shared" si="259"/>
        <v>#DIV/0!</v>
      </c>
    </row>
    <row r="4103" spans="1:20" ht="60" x14ac:dyDescent="0.25">
      <c r="A4103" s="3">
        <v>4101</v>
      </c>
      <c r="B4103" s="1" t="s">
        <v>4097</v>
      </c>
      <c r="C4103" s="1" t="s">
        <v>8203</v>
      </c>
      <c r="D4103">
        <v>600</v>
      </c>
      <c r="E4103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s="9">
        <f t="shared" si="256"/>
        <v>42760.903726851851</v>
      </c>
      <c r="L4103" s="9">
        <f t="shared" si="257"/>
        <v>42730.903726851851</v>
      </c>
      <c r="M4103" t="b">
        <v>0</v>
      </c>
      <c r="N4103">
        <v>0</v>
      </c>
      <c r="O4103" t="b">
        <v>0</v>
      </c>
      <c r="P4103" t="s">
        <v>8270</v>
      </c>
      <c r="Q4103" t="s">
        <v>8316</v>
      </c>
      <c r="R4103" t="s">
        <v>8317</v>
      </c>
      <c r="S4103" s="5">
        <f t="shared" si="258"/>
        <v>0</v>
      </c>
      <c r="T4103" s="4" t="e">
        <f t="shared" si="259"/>
        <v>#DIV/0!</v>
      </c>
    </row>
    <row r="4104" spans="1:20" ht="45" x14ac:dyDescent="0.25">
      <c r="A4104" s="3">
        <v>4102</v>
      </c>
      <c r="B4104" s="1" t="s">
        <v>4098</v>
      </c>
      <c r="C4104" s="1" t="s">
        <v>8204</v>
      </c>
      <c r="D4104">
        <v>500</v>
      </c>
      <c r="E410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s="9">
        <f t="shared" si="256"/>
        <v>42505.848067129627</v>
      </c>
      <c r="L4104" s="9">
        <f t="shared" si="257"/>
        <v>42475.848067129627</v>
      </c>
      <c r="M4104" t="b">
        <v>0</v>
      </c>
      <c r="N4104">
        <v>6</v>
      </c>
      <c r="O4104" t="b">
        <v>0</v>
      </c>
      <c r="P4104" t="s">
        <v>8270</v>
      </c>
      <c r="Q4104" t="s">
        <v>8316</v>
      </c>
      <c r="R4104" t="s">
        <v>8317</v>
      </c>
      <c r="S4104" s="5">
        <f t="shared" si="258"/>
        <v>27.400000000000002</v>
      </c>
      <c r="T4104" s="4">
        <f t="shared" si="259"/>
        <v>22.833333333333332</v>
      </c>
    </row>
    <row r="4105" spans="1:20" ht="45" x14ac:dyDescent="0.25">
      <c r="A4105" s="3">
        <v>4103</v>
      </c>
      <c r="B4105" s="1" t="s">
        <v>4099</v>
      </c>
      <c r="C4105" s="1" t="s">
        <v>8205</v>
      </c>
      <c r="D4105">
        <v>1000</v>
      </c>
      <c r="E410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s="9">
        <f t="shared" si="256"/>
        <v>42242.772222222222</v>
      </c>
      <c r="L4105" s="9">
        <f t="shared" si="257"/>
        <v>42188.83293981482</v>
      </c>
      <c r="M4105" t="b">
        <v>0</v>
      </c>
      <c r="N4105">
        <v>6</v>
      </c>
      <c r="O4105" t="b">
        <v>0</v>
      </c>
      <c r="P4105" t="s">
        <v>8270</v>
      </c>
      <c r="Q4105" t="s">
        <v>8316</v>
      </c>
      <c r="R4105" t="s">
        <v>8317</v>
      </c>
      <c r="S4105" s="5">
        <f t="shared" si="258"/>
        <v>10</v>
      </c>
      <c r="T4105" s="4">
        <f t="shared" si="259"/>
        <v>16.666666666666668</v>
      </c>
    </row>
    <row r="4106" spans="1:20" ht="45" x14ac:dyDescent="0.25">
      <c r="A4106" s="3">
        <v>4104</v>
      </c>
      <c r="B4106" s="1" t="s">
        <v>4100</v>
      </c>
      <c r="C4106" s="1" t="s">
        <v>8206</v>
      </c>
      <c r="D4106">
        <v>3000</v>
      </c>
      <c r="E410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s="9">
        <f t="shared" si="256"/>
        <v>42670.278171296297</v>
      </c>
      <c r="L4106" s="9">
        <f t="shared" si="257"/>
        <v>42640.278171296297</v>
      </c>
      <c r="M4106" t="b">
        <v>0</v>
      </c>
      <c r="N4106">
        <v>14</v>
      </c>
      <c r="O4106" t="b">
        <v>0</v>
      </c>
      <c r="P4106" t="s">
        <v>8270</v>
      </c>
      <c r="Q4106" t="s">
        <v>8316</v>
      </c>
      <c r="R4106" t="s">
        <v>8317</v>
      </c>
      <c r="S4106" s="5">
        <f t="shared" si="258"/>
        <v>21.366666666666667</v>
      </c>
      <c r="T4106" s="4">
        <f t="shared" si="259"/>
        <v>45.785714285714285</v>
      </c>
    </row>
    <row r="4107" spans="1:20" ht="60" x14ac:dyDescent="0.25">
      <c r="A4107" s="3">
        <v>4105</v>
      </c>
      <c r="B4107" s="1" t="s">
        <v>4101</v>
      </c>
      <c r="C4107" s="1" t="s">
        <v>8207</v>
      </c>
      <c r="D4107">
        <v>33000</v>
      </c>
      <c r="E410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s="9">
        <f t="shared" si="256"/>
        <v>42730.010520833333</v>
      </c>
      <c r="L4107" s="9">
        <f t="shared" si="257"/>
        <v>42697.010520833333</v>
      </c>
      <c r="M4107" t="b">
        <v>0</v>
      </c>
      <c r="N4107">
        <v>6</v>
      </c>
      <c r="O4107" t="b">
        <v>0</v>
      </c>
      <c r="P4107" t="s">
        <v>8270</v>
      </c>
      <c r="Q4107" t="s">
        <v>8316</v>
      </c>
      <c r="R4107" t="s">
        <v>8317</v>
      </c>
      <c r="S4107" s="5">
        <f t="shared" si="258"/>
        <v>6.9696969696969706</v>
      </c>
      <c r="T4107" s="4">
        <f t="shared" si="259"/>
        <v>383.33333333333331</v>
      </c>
    </row>
    <row r="4108" spans="1:20" ht="60" x14ac:dyDescent="0.25">
      <c r="A4108" s="3">
        <v>4106</v>
      </c>
      <c r="B4108" s="1" t="s">
        <v>4102</v>
      </c>
      <c r="C4108" s="1" t="s">
        <v>8208</v>
      </c>
      <c r="D4108">
        <v>5000</v>
      </c>
      <c r="E410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s="9">
        <f t="shared" si="256"/>
        <v>42096.041666666672</v>
      </c>
      <c r="L4108" s="9">
        <f t="shared" si="257"/>
        <v>42053.049375000002</v>
      </c>
      <c r="M4108" t="b">
        <v>0</v>
      </c>
      <c r="N4108">
        <v>33</v>
      </c>
      <c r="O4108" t="b">
        <v>0</v>
      </c>
      <c r="P4108" t="s">
        <v>8270</v>
      </c>
      <c r="Q4108" t="s">
        <v>8316</v>
      </c>
      <c r="R4108" t="s">
        <v>8317</v>
      </c>
      <c r="S4108" s="5">
        <f t="shared" si="258"/>
        <v>70.599999999999994</v>
      </c>
      <c r="T4108" s="4">
        <f t="shared" si="259"/>
        <v>106.96969696969697</v>
      </c>
    </row>
    <row r="4109" spans="1:20" ht="60" x14ac:dyDescent="0.25">
      <c r="A4109" s="3">
        <v>4107</v>
      </c>
      <c r="B4109" s="1" t="s">
        <v>4103</v>
      </c>
      <c r="C4109" s="1" t="s">
        <v>8209</v>
      </c>
      <c r="D4109">
        <v>2000</v>
      </c>
      <c r="E4109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s="9">
        <f t="shared" si="256"/>
        <v>41906.916678240741</v>
      </c>
      <c r="L4109" s="9">
        <f t="shared" si="257"/>
        <v>41883.916678240741</v>
      </c>
      <c r="M4109" t="b">
        <v>0</v>
      </c>
      <c r="N4109">
        <v>4</v>
      </c>
      <c r="O4109" t="b">
        <v>0</v>
      </c>
      <c r="P4109" t="s">
        <v>8270</v>
      </c>
      <c r="Q4109" t="s">
        <v>8316</v>
      </c>
      <c r="R4109" t="s">
        <v>8317</v>
      </c>
      <c r="S4109" s="5">
        <f t="shared" si="258"/>
        <v>2.0500000000000003</v>
      </c>
      <c r="T4109" s="4">
        <f t="shared" si="259"/>
        <v>10.25</v>
      </c>
    </row>
    <row r="4110" spans="1:20" ht="45" x14ac:dyDescent="0.25">
      <c r="A4110" s="3">
        <v>4108</v>
      </c>
      <c r="B4110" s="1" t="s">
        <v>4104</v>
      </c>
      <c r="C4110" s="1" t="s">
        <v>8210</v>
      </c>
      <c r="D4110">
        <v>3000</v>
      </c>
      <c r="E4110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s="9">
        <f t="shared" si="256"/>
        <v>42797.208333333328</v>
      </c>
      <c r="L4110" s="9">
        <f t="shared" si="257"/>
        <v>42767.031678240746</v>
      </c>
      <c r="M4110" t="b">
        <v>0</v>
      </c>
      <c r="N4110">
        <v>1</v>
      </c>
      <c r="O4110" t="b">
        <v>0</v>
      </c>
      <c r="P4110" t="s">
        <v>8270</v>
      </c>
      <c r="Q4110" t="s">
        <v>8316</v>
      </c>
      <c r="R4110" t="s">
        <v>8317</v>
      </c>
      <c r="S4110" s="5">
        <f t="shared" si="258"/>
        <v>1.9666666666666666</v>
      </c>
      <c r="T4110" s="4">
        <f t="shared" si="259"/>
        <v>59</v>
      </c>
    </row>
    <row r="4111" spans="1:20" ht="45" x14ac:dyDescent="0.25">
      <c r="A4111" s="3">
        <v>4109</v>
      </c>
      <c r="B4111" s="1" t="s">
        <v>4105</v>
      </c>
      <c r="C4111" s="1" t="s">
        <v>8211</v>
      </c>
      <c r="D4111">
        <v>500</v>
      </c>
      <c r="E4111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s="9">
        <f t="shared" si="256"/>
        <v>42337.581064814818</v>
      </c>
      <c r="L4111" s="9">
        <f t="shared" si="257"/>
        <v>42307.539398148147</v>
      </c>
      <c r="M4111" t="b">
        <v>0</v>
      </c>
      <c r="N4111">
        <v>0</v>
      </c>
      <c r="O4111" t="b">
        <v>0</v>
      </c>
      <c r="P4111" t="s">
        <v>8270</v>
      </c>
      <c r="Q4111" t="s">
        <v>8316</v>
      </c>
      <c r="R4111" t="s">
        <v>8317</v>
      </c>
      <c r="S4111" s="5">
        <f t="shared" si="258"/>
        <v>0</v>
      </c>
      <c r="T4111" s="4" t="e">
        <f t="shared" si="259"/>
        <v>#DIV/0!</v>
      </c>
    </row>
    <row r="4112" spans="1:20" ht="60" x14ac:dyDescent="0.25">
      <c r="A4112" s="3">
        <v>4110</v>
      </c>
      <c r="B4112" s="1" t="s">
        <v>4106</v>
      </c>
      <c r="C4112" s="1" t="s">
        <v>8212</v>
      </c>
      <c r="D4112">
        <v>300</v>
      </c>
      <c r="E4112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s="9">
        <f t="shared" si="256"/>
        <v>42572.626747685179</v>
      </c>
      <c r="L4112" s="9">
        <f t="shared" si="257"/>
        <v>42512.626747685179</v>
      </c>
      <c r="M4112" t="b">
        <v>0</v>
      </c>
      <c r="N4112">
        <v>6</v>
      </c>
      <c r="O4112" t="b">
        <v>0</v>
      </c>
      <c r="P4112" t="s">
        <v>8270</v>
      </c>
      <c r="Q4112" t="s">
        <v>8316</v>
      </c>
      <c r="R4112" t="s">
        <v>8317</v>
      </c>
      <c r="S4112" s="5">
        <f t="shared" si="258"/>
        <v>28.666666666666668</v>
      </c>
      <c r="T4112" s="4">
        <f t="shared" si="259"/>
        <v>14.333333333333334</v>
      </c>
    </row>
    <row r="4113" spans="1:20" ht="45" x14ac:dyDescent="0.25">
      <c r="A4113" s="3">
        <v>4111</v>
      </c>
      <c r="B4113" s="1" t="s">
        <v>4107</v>
      </c>
      <c r="C4113" s="1" t="s">
        <v>8213</v>
      </c>
      <c r="D4113">
        <v>3000</v>
      </c>
      <c r="E4113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s="9">
        <f t="shared" si="256"/>
        <v>42059.135879629626</v>
      </c>
      <c r="L4113" s="9">
        <f t="shared" si="257"/>
        <v>42029.135879629626</v>
      </c>
      <c r="M4113" t="b">
        <v>0</v>
      </c>
      <c r="N4113">
        <v>6</v>
      </c>
      <c r="O4113" t="b">
        <v>0</v>
      </c>
      <c r="P4113" t="s">
        <v>8270</v>
      </c>
      <c r="Q4113" t="s">
        <v>8316</v>
      </c>
      <c r="R4113" t="s">
        <v>8317</v>
      </c>
      <c r="S4113" s="5">
        <f t="shared" si="258"/>
        <v>3.1333333333333333</v>
      </c>
      <c r="T4113" s="4">
        <f t="shared" si="259"/>
        <v>15.666666666666666</v>
      </c>
    </row>
    <row r="4114" spans="1:20" ht="60" x14ac:dyDescent="0.25">
      <c r="A4114" s="3">
        <v>4112</v>
      </c>
      <c r="B4114" s="1" t="s">
        <v>4108</v>
      </c>
      <c r="C4114" s="1" t="s">
        <v>6960</v>
      </c>
      <c r="D4114">
        <v>2500</v>
      </c>
      <c r="E411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s="9">
        <f t="shared" si="256"/>
        <v>42428</v>
      </c>
      <c r="L4114" s="9">
        <f t="shared" si="257"/>
        <v>42400.946597222224</v>
      </c>
      <c r="M4114" t="b">
        <v>0</v>
      </c>
      <c r="N4114">
        <v>1</v>
      </c>
      <c r="O4114" t="b">
        <v>0</v>
      </c>
      <c r="P4114" t="s">
        <v>8270</v>
      </c>
      <c r="Q4114" t="s">
        <v>8316</v>
      </c>
      <c r="R4114" t="s">
        <v>8317</v>
      </c>
      <c r="S4114" s="5">
        <f t="shared" si="258"/>
        <v>0.04</v>
      </c>
      <c r="T4114" s="4">
        <f t="shared" si="259"/>
        <v>1</v>
      </c>
    </row>
    <row r="4115" spans="1:20" ht="60" x14ac:dyDescent="0.25">
      <c r="A4115" s="3">
        <v>4113</v>
      </c>
      <c r="B4115" s="1" t="s">
        <v>4109</v>
      </c>
      <c r="C4115" s="1" t="s">
        <v>8214</v>
      </c>
      <c r="D4115">
        <v>1500</v>
      </c>
      <c r="E411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s="9">
        <f t="shared" si="256"/>
        <v>42377.273611111115</v>
      </c>
      <c r="L4115" s="9">
        <f t="shared" si="257"/>
        <v>42358.573182870372</v>
      </c>
      <c r="M4115" t="b">
        <v>0</v>
      </c>
      <c r="N4115">
        <v>3</v>
      </c>
      <c r="O4115" t="b">
        <v>0</v>
      </c>
      <c r="P4115" t="s">
        <v>8270</v>
      </c>
      <c r="Q4115" t="s">
        <v>8316</v>
      </c>
      <c r="R4115" t="s">
        <v>8317</v>
      </c>
      <c r="S4115" s="5">
        <f t="shared" si="258"/>
        <v>0.2</v>
      </c>
      <c r="T4115" s="4">
        <f t="shared" si="259"/>
        <v>1</v>
      </c>
    </row>
  </sheetData>
  <autoFilter ref="A1:T4115" xr:uid="{40EF0B43-6F60-45DC-8E2E-075B408E125B}"/>
  <conditionalFormatting sqref="F1:F1048576">
    <cfRule type="cellIs" dxfId="14" priority="10" operator="equal">
      <formula>"live"</formula>
    </cfRule>
    <cfRule type="cellIs" dxfId="13" priority="11" operator="equal">
      <formula>"live"</formula>
    </cfRule>
    <cfRule type="cellIs" dxfId="12" priority="12" operator="equal">
      <formula>"canceled"</formula>
    </cfRule>
    <cfRule type="cellIs" dxfId="11" priority="13" operator="equal">
      <formula>"failed"</formula>
    </cfRule>
    <cfRule type="cellIs" dxfId="10" priority="14" operator="equal">
      <formula>"successful"</formula>
    </cfRule>
  </conditionalFormatting>
  <conditionalFormatting sqref="S1:S1048576 T1">
    <cfRule type="colorScale" priority="7">
      <colorScale>
        <cfvo type="num" val="0"/>
        <cfvo type="num" val="100"/>
        <cfvo type="num" val="200"/>
        <color rgb="FFFF0000"/>
        <color rgb="FF00B050"/>
        <color rgb="FF0070C0"/>
      </colorScale>
    </cfRule>
    <cfRule type="colorScale" priority="8">
      <colorScale>
        <cfvo type="num" val="100"/>
        <cfvo type="num" val="200"/>
        <color rgb="FF00B050"/>
        <color rgb="FFFFEF9C"/>
      </colorScale>
    </cfRule>
    <cfRule type="colorScale" priority="9">
      <colorScale>
        <cfvo type="num" val="0"/>
        <cfvo type="num" val="100"/>
        <color rgb="FFFF0000"/>
        <color rgb="FFFFEF9C"/>
      </colorScale>
    </cfRule>
  </conditionalFormatting>
  <conditionalFormatting sqref="Q1">
    <cfRule type="colorScale" priority="4">
      <colorScale>
        <cfvo type="num" val="0"/>
        <cfvo type="num" val="100"/>
        <cfvo type="num" val="200"/>
        <color rgb="FFFF0000"/>
        <color rgb="FF00B050"/>
        <color rgb="FF0070C0"/>
      </colorScale>
    </cfRule>
    <cfRule type="colorScale" priority="5">
      <colorScale>
        <cfvo type="num" val="100"/>
        <cfvo type="num" val="200"/>
        <color rgb="FF00B050"/>
        <color rgb="FFFFEF9C"/>
      </colorScale>
    </cfRule>
    <cfRule type="colorScale" priority="6">
      <colorScale>
        <cfvo type="num" val="0"/>
        <cfvo type="num" val="100"/>
        <color rgb="FFFF0000"/>
        <color rgb="FFFFEF9C"/>
      </colorScale>
    </cfRule>
  </conditionalFormatting>
  <conditionalFormatting sqref="R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  <cfRule type="colorScale" priority="2">
      <colorScale>
        <cfvo type="num" val="100"/>
        <cfvo type="num" val="200"/>
        <color rgb="FF00B050"/>
        <color rgb="FFFFEF9C"/>
      </colorScale>
    </cfRule>
    <cfRule type="colorScale" priority="3">
      <colorScale>
        <cfvo type="num" val="0"/>
        <cfvo type="num" val="100"/>
        <color rgb="FFFF0000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F1696-C79A-45EE-B2EA-D1A7F7B09BCE}">
  <dimension ref="A1:F14"/>
  <sheetViews>
    <sheetView workbookViewId="0">
      <selection activeCell="B24" sqref="B24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6" t="s">
        <v>8222</v>
      </c>
      <c r="B1" t="s">
        <v>8363</v>
      </c>
    </row>
    <row r="3" spans="1:6" x14ac:dyDescent="0.25">
      <c r="A3" s="6" t="s">
        <v>8362</v>
      </c>
      <c r="B3" s="6" t="s">
        <v>8359</v>
      </c>
    </row>
    <row r="4" spans="1:6" x14ac:dyDescent="0.25">
      <c r="A4" s="6" t="s">
        <v>8361</v>
      </c>
      <c r="B4" t="s">
        <v>8218</v>
      </c>
      <c r="C4" t="s">
        <v>8220</v>
      </c>
      <c r="D4" t="s">
        <v>8219</v>
      </c>
      <c r="E4" t="s">
        <v>8221</v>
      </c>
      <c r="F4" t="s">
        <v>8360</v>
      </c>
    </row>
    <row r="5" spans="1:6" x14ac:dyDescent="0.25">
      <c r="A5" s="7" t="s">
        <v>8309</v>
      </c>
      <c r="B5" s="8">
        <v>300</v>
      </c>
      <c r="C5" s="8">
        <v>180</v>
      </c>
      <c r="D5" s="8">
        <v>40</v>
      </c>
      <c r="E5" s="8"/>
      <c r="F5" s="8">
        <v>520</v>
      </c>
    </row>
    <row r="6" spans="1:6" x14ac:dyDescent="0.25">
      <c r="A6" s="7" t="s">
        <v>8335</v>
      </c>
      <c r="B6" s="8">
        <v>34</v>
      </c>
      <c r="C6" s="8">
        <v>140</v>
      </c>
      <c r="D6" s="8">
        <v>20</v>
      </c>
      <c r="E6" s="8">
        <v>6</v>
      </c>
      <c r="F6" s="8">
        <v>200</v>
      </c>
    </row>
    <row r="7" spans="1:6" x14ac:dyDescent="0.25">
      <c r="A7" s="7" t="s">
        <v>8332</v>
      </c>
      <c r="B7" s="8">
        <v>80</v>
      </c>
      <c r="C7" s="8">
        <v>140</v>
      </c>
      <c r="D7" s="8"/>
      <c r="E7" s="8"/>
      <c r="F7" s="8">
        <v>220</v>
      </c>
    </row>
    <row r="8" spans="1:6" x14ac:dyDescent="0.25">
      <c r="A8" s="7" t="s">
        <v>8330</v>
      </c>
      <c r="B8" s="8"/>
      <c r="C8" s="8"/>
      <c r="D8" s="8">
        <v>24</v>
      </c>
      <c r="E8" s="8"/>
      <c r="F8" s="8">
        <v>24</v>
      </c>
    </row>
    <row r="9" spans="1:6" x14ac:dyDescent="0.25">
      <c r="A9" s="7" t="s">
        <v>8324</v>
      </c>
      <c r="B9" s="8">
        <v>540</v>
      </c>
      <c r="C9" s="8">
        <v>120</v>
      </c>
      <c r="D9" s="8">
        <v>20</v>
      </c>
      <c r="E9" s="8">
        <v>20</v>
      </c>
      <c r="F9" s="8">
        <v>700</v>
      </c>
    </row>
    <row r="10" spans="1:6" x14ac:dyDescent="0.25">
      <c r="A10" s="7" t="s">
        <v>8337</v>
      </c>
      <c r="B10" s="8">
        <v>103</v>
      </c>
      <c r="C10" s="8">
        <v>117</v>
      </c>
      <c r="D10" s="8"/>
      <c r="E10" s="8"/>
      <c r="F10" s="8">
        <v>220</v>
      </c>
    </row>
    <row r="11" spans="1:6" x14ac:dyDescent="0.25">
      <c r="A11" s="7" t="s">
        <v>8321</v>
      </c>
      <c r="B11" s="8">
        <v>80</v>
      </c>
      <c r="C11" s="8">
        <v>127</v>
      </c>
      <c r="D11" s="8">
        <v>30</v>
      </c>
      <c r="E11" s="8"/>
      <c r="F11" s="8">
        <v>237</v>
      </c>
    </row>
    <row r="12" spans="1:6" x14ac:dyDescent="0.25">
      <c r="A12" s="7" t="s">
        <v>8318</v>
      </c>
      <c r="B12" s="8">
        <v>209</v>
      </c>
      <c r="C12" s="8">
        <v>213</v>
      </c>
      <c r="D12" s="8">
        <v>178</v>
      </c>
      <c r="E12" s="8"/>
      <c r="F12" s="8">
        <v>600</v>
      </c>
    </row>
    <row r="13" spans="1:6" x14ac:dyDescent="0.25">
      <c r="A13" s="7" t="s">
        <v>8316</v>
      </c>
      <c r="B13" s="8">
        <v>839</v>
      </c>
      <c r="C13" s="8">
        <v>493</v>
      </c>
      <c r="D13" s="8">
        <v>37</v>
      </c>
      <c r="E13" s="8">
        <v>24</v>
      </c>
      <c r="F13" s="8">
        <v>1393</v>
      </c>
    </row>
    <row r="14" spans="1:6" x14ac:dyDescent="0.25">
      <c r="A14" s="7" t="s">
        <v>8360</v>
      </c>
      <c r="B14" s="8">
        <v>2185</v>
      </c>
      <c r="C14" s="8">
        <v>1530</v>
      </c>
      <c r="D14" s="8">
        <v>349</v>
      </c>
      <c r="E14" s="8">
        <v>50</v>
      </c>
      <c r="F14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1F028-A18F-4BA8-9B09-AB796FAD7130}">
  <dimension ref="A1:F47"/>
  <sheetViews>
    <sheetView workbookViewId="0">
      <selection activeCell="I35" sqref="I35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6" t="s">
        <v>8222</v>
      </c>
      <c r="B1" t="s">
        <v>8363</v>
      </c>
    </row>
    <row r="2" spans="1:6" x14ac:dyDescent="0.25">
      <c r="A2" s="6" t="s">
        <v>8307</v>
      </c>
      <c r="B2" t="s">
        <v>8363</v>
      </c>
    </row>
    <row r="4" spans="1:6" x14ac:dyDescent="0.25">
      <c r="A4" s="6" t="s">
        <v>8362</v>
      </c>
      <c r="B4" s="6" t="s">
        <v>8359</v>
      </c>
    </row>
    <row r="5" spans="1:6" x14ac:dyDescent="0.25">
      <c r="A5" s="6" t="s">
        <v>8361</v>
      </c>
      <c r="B5" t="s">
        <v>8218</v>
      </c>
      <c r="C5" t="s">
        <v>8220</v>
      </c>
      <c r="D5" t="s">
        <v>8219</v>
      </c>
      <c r="E5" t="s">
        <v>8221</v>
      </c>
      <c r="F5" t="s">
        <v>8360</v>
      </c>
    </row>
    <row r="6" spans="1:6" x14ac:dyDescent="0.25">
      <c r="A6" s="7" t="s">
        <v>8315</v>
      </c>
      <c r="B6" s="8"/>
      <c r="C6" s="8">
        <v>100</v>
      </c>
      <c r="D6" s="8"/>
      <c r="E6" s="8"/>
      <c r="F6" s="8">
        <v>100</v>
      </c>
    </row>
    <row r="7" spans="1:6" x14ac:dyDescent="0.25">
      <c r="A7" s="7" t="s">
        <v>8343</v>
      </c>
      <c r="B7" s="8"/>
      <c r="C7" s="8"/>
      <c r="D7" s="8">
        <v>20</v>
      </c>
      <c r="E7" s="8"/>
      <c r="F7" s="8">
        <v>20</v>
      </c>
    </row>
    <row r="8" spans="1:6" x14ac:dyDescent="0.25">
      <c r="A8" s="7" t="s">
        <v>8331</v>
      </c>
      <c r="B8" s="8"/>
      <c r="C8" s="8"/>
      <c r="D8" s="8">
        <v>24</v>
      </c>
      <c r="E8" s="8"/>
      <c r="F8" s="8">
        <v>24</v>
      </c>
    </row>
    <row r="9" spans="1:6" x14ac:dyDescent="0.25">
      <c r="A9" s="7" t="s">
        <v>8357</v>
      </c>
      <c r="B9" s="8"/>
      <c r="C9" s="8">
        <v>40</v>
      </c>
      <c r="D9" s="8"/>
      <c r="E9" s="8"/>
      <c r="F9" s="8">
        <v>40</v>
      </c>
    </row>
    <row r="10" spans="1:6" x14ac:dyDescent="0.25">
      <c r="A10" s="7" t="s">
        <v>8353</v>
      </c>
      <c r="B10" s="8">
        <v>40</v>
      </c>
      <c r="C10" s="8"/>
      <c r="D10" s="8"/>
      <c r="E10" s="8"/>
      <c r="F10" s="8">
        <v>40</v>
      </c>
    </row>
    <row r="11" spans="1:6" x14ac:dyDescent="0.25">
      <c r="A11" s="7" t="s">
        <v>8314</v>
      </c>
      <c r="B11" s="8">
        <v>180</v>
      </c>
      <c r="C11" s="8"/>
      <c r="D11" s="8"/>
      <c r="E11" s="8"/>
      <c r="F11" s="8">
        <v>180</v>
      </c>
    </row>
    <row r="12" spans="1:6" x14ac:dyDescent="0.25">
      <c r="A12" s="7" t="s">
        <v>8313</v>
      </c>
      <c r="B12" s="8"/>
      <c r="C12" s="8">
        <v>80</v>
      </c>
      <c r="D12" s="8"/>
      <c r="E12" s="8"/>
      <c r="F12" s="8">
        <v>80</v>
      </c>
    </row>
    <row r="13" spans="1:6" x14ac:dyDescent="0.25">
      <c r="A13" s="7" t="s">
        <v>8329</v>
      </c>
      <c r="B13" s="8">
        <v>40</v>
      </c>
      <c r="C13" s="8"/>
      <c r="D13" s="8"/>
      <c r="E13" s="8"/>
      <c r="F13" s="8">
        <v>40</v>
      </c>
    </row>
    <row r="14" spans="1:6" x14ac:dyDescent="0.25">
      <c r="A14" s="7" t="s">
        <v>8346</v>
      </c>
      <c r="B14" s="8"/>
      <c r="C14" s="8">
        <v>40</v>
      </c>
      <c r="D14" s="8"/>
      <c r="E14" s="8">
        <v>20</v>
      </c>
      <c r="F14" s="8">
        <v>60</v>
      </c>
    </row>
    <row r="15" spans="1:6" x14ac:dyDescent="0.25">
      <c r="A15" s="7" t="s">
        <v>8323</v>
      </c>
      <c r="B15" s="8"/>
      <c r="C15" s="8">
        <v>40</v>
      </c>
      <c r="D15" s="8"/>
      <c r="E15" s="8"/>
      <c r="F15" s="8">
        <v>40</v>
      </c>
    </row>
    <row r="16" spans="1:6" x14ac:dyDescent="0.25">
      <c r="A16" s="7" t="s">
        <v>8336</v>
      </c>
      <c r="B16" s="8"/>
      <c r="C16" s="8">
        <v>120</v>
      </c>
      <c r="D16" s="8">
        <v>20</v>
      </c>
      <c r="E16" s="8"/>
      <c r="F16" s="8">
        <v>140</v>
      </c>
    </row>
    <row r="17" spans="1:6" x14ac:dyDescent="0.25">
      <c r="A17" s="7" t="s">
        <v>8347</v>
      </c>
      <c r="B17" s="8"/>
      <c r="C17" s="8">
        <v>20</v>
      </c>
      <c r="D17" s="8"/>
      <c r="E17" s="8"/>
      <c r="F17" s="8">
        <v>20</v>
      </c>
    </row>
    <row r="18" spans="1:6" x14ac:dyDescent="0.25">
      <c r="A18" s="7" t="s">
        <v>8348</v>
      </c>
      <c r="B18" s="8">
        <v>140</v>
      </c>
      <c r="C18" s="8"/>
      <c r="D18" s="8"/>
      <c r="E18" s="8"/>
      <c r="F18" s="8">
        <v>140</v>
      </c>
    </row>
    <row r="19" spans="1:6" x14ac:dyDescent="0.25">
      <c r="A19" s="7" t="s">
        <v>8328</v>
      </c>
      <c r="B19" s="8">
        <v>140</v>
      </c>
      <c r="C19" s="8">
        <v>20</v>
      </c>
      <c r="D19" s="8"/>
      <c r="E19" s="8"/>
      <c r="F19" s="8">
        <v>160</v>
      </c>
    </row>
    <row r="20" spans="1:6" x14ac:dyDescent="0.25">
      <c r="A20" s="7" t="s">
        <v>8327</v>
      </c>
      <c r="B20" s="8"/>
      <c r="C20" s="8">
        <v>60</v>
      </c>
      <c r="D20" s="8"/>
      <c r="E20" s="8"/>
      <c r="F20" s="8">
        <v>60</v>
      </c>
    </row>
    <row r="21" spans="1:6" x14ac:dyDescent="0.25">
      <c r="A21" s="7" t="s">
        <v>8355</v>
      </c>
      <c r="B21" s="8">
        <v>9</v>
      </c>
      <c r="C21" s="8">
        <v>11</v>
      </c>
      <c r="D21" s="8"/>
      <c r="E21" s="8"/>
      <c r="F21" s="8">
        <v>20</v>
      </c>
    </row>
    <row r="22" spans="1:6" x14ac:dyDescent="0.25">
      <c r="A22" s="7" t="s">
        <v>8326</v>
      </c>
      <c r="B22" s="8">
        <v>20</v>
      </c>
      <c r="C22" s="8"/>
      <c r="D22" s="8"/>
      <c r="E22" s="8"/>
      <c r="F22" s="8">
        <v>20</v>
      </c>
    </row>
    <row r="23" spans="1:6" x14ac:dyDescent="0.25">
      <c r="A23" s="7" t="s">
        <v>8334</v>
      </c>
      <c r="B23" s="8"/>
      <c r="C23" s="8">
        <v>40</v>
      </c>
      <c r="D23" s="8"/>
      <c r="E23" s="8"/>
      <c r="F23" s="8">
        <v>40</v>
      </c>
    </row>
    <row r="24" spans="1:6" x14ac:dyDescent="0.25">
      <c r="A24" s="7" t="s">
        <v>8358</v>
      </c>
      <c r="B24" s="8">
        <v>60</v>
      </c>
      <c r="C24" s="8">
        <v>60</v>
      </c>
      <c r="D24" s="8">
        <v>20</v>
      </c>
      <c r="E24" s="8"/>
      <c r="F24" s="8">
        <v>140</v>
      </c>
    </row>
    <row r="25" spans="1:6" x14ac:dyDescent="0.25">
      <c r="A25" s="7" t="s">
        <v>8342</v>
      </c>
      <c r="B25" s="8"/>
      <c r="C25" s="8">
        <v>20</v>
      </c>
      <c r="D25" s="8"/>
      <c r="E25" s="8"/>
      <c r="F25" s="8">
        <v>20</v>
      </c>
    </row>
    <row r="26" spans="1:6" x14ac:dyDescent="0.25">
      <c r="A26" s="7" t="s">
        <v>8322</v>
      </c>
      <c r="B26" s="8">
        <v>60</v>
      </c>
      <c r="C26" s="8"/>
      <c r="D26" s="8"/>
      <c r="E26" s="8"/>
      <c r="F26" s="8">
        <v>60</v>
      </c>
    </row>
    <row r="27" spans="1:6" x14ac:dyDescent="0.25">
      <c r="A27" s="7" t="s">
        <v>8349</v>
      </c>
      <c r="B27" s="8"/>
      <c r="C27" s="8">
        <v>20</v>
      </c>
      <c r="D27" s="8"/>
      <c r="E27" s="8"/>
      <c r="F27" s="8">
        <v>20</v>
      </c>
    </row>
    <row r="28" spans="1:6" x14ac:dyDescent="0.25">
      <c r="A28" s="7" t="s">
        <v>8338</v>
      </c>
      <c r="B28" s="8">
        <v>103</v>
      </c>
      <c r="C28" s="8">
        <v>57</v>
      </c>
      <c r="D28" s="8"/>
      <c r="E28" s="8"/>
      <c r="F28" s="8">
        <v>160</v>
      </c>
    </row>
    <row r="29" spans="1:6" x14ac:dyDescent="0.25">
      <c r="A29" s="7" t="s">
        <v>8344</v>
      </c>
      <c r="B29" s="8"/>
      <c r="C29" s="8">
        <v>20</v>
      </c>
      <c r="D29" s="8"/>
      <c r="E29" s="8"/>
      <c r="F29" s="8">
        <v>20</v>
      </c>
    </row>
    <row r="30" spans="1:6" x14ac:dyDescent="0.25">
      <c r="A30" s="7" t="s">
        <v>8317</v>
      </c>
      <c r="B30" s="8">
        <v>694</v>
      </c>
      <c r="C30" s="8">
        <v>353</v>
      </c>
      <c r="D30" s="8"/>
      <c r="E30" s="8">
        <v>19</v>
      </c>
      <c r="F30" s="8">
        <v>1066</v>
      </c>
    </row>
    <row r="31" spans="1:6" x14ac:dyDescent="0.25">
      <c r="A31" s="7" t="s">
        <v>8345</v>
      </c>
      <c r="B31" s="8">
        <v>40</v>
      </c>
      <c r="C31" s="8"/>
      <c r="D31" s="8"/>
      <c r="E31" s="8"/>
      <c r="F31" s="8">
        <v>40</v>
      </c>
    </row>
    <row r="32" spans="1:6" x14ac:dyDescent="0.25">
      <c r="A32" s="7" t="s">
        <v>8341</v>
      </c>
      <c r="B32" s="8">
        <v>20</v>
      </c>
      <c r="C32" s="8"/>
      <c r="D32" s="8"/>
      <c r="E32" s="8"/>
      <c r="F32" s="8">
        <v>20</v>
      </c>
    </row>
    <row r="33" spans="1:6" x14ac:dyDescent="0.25">
      <c r="A33" s="7" t="s">
        <v>8352</v>
      </c>
      <c r="B33" s="8"/>
      <c r="C33" s="8">
        <v>20</v>
      </c>
      <c r="D33" s="8"/>
      <c r="E33" s="8"/>
      <c r="F33" s="8">
        <v>20</v>
      </c>
    </row>
    <row r="34" spans="1:6" x14ac:dyDescent="0.25">
      <c r="A34" s="7" t="s">
        <v>8325</v>
      </c>
      <c r="B34" s="8">
        <v>260</v>
      </c>
      <c r="C34" s="8"/>
      <c r="D34" s="8"/>
      <c r="E34" s="8"/>
      <c r="F34" s="8">
        <v>260</v>
      </c>
    </row>
    <row r="35" spans="1:6" x14ac:dyDescent="0.25">
      <c r="A35" s="7" t="s">
        <v>8312</v>
      </c>
      <c r="B35" s="8"/>
      <c r="C35" s="8"/>
      <c r="D35" s="8">
        <v>40</v>
      </c>
      <c r="E35" s="8"/>
      <c r="F35" s="8">
        <v>40</v>
      </c>
    </row>
    <row r="36" spans="1:6" x14ac:dyDescent="0.25">
      <c r="A36" s="7" t="s">
        <v>8311</v>
      </c>
      <c r="B36" s="8">
        <v>60</v>
      </c>
      <c r="C36" s="8"/>
      <c r="D36" s="8"/>
      <c r="E36" s="8"/>
      <c r="F36" s="8">
        <v>60</v>
      </c>
    </row>
    <row r="37" spans="1:6" x14ac:dyDescent="0.25">
      <c r="A37" s="7" t="s">
        <v>8351</v>
      </c>
      <c r="B37" s="8">
        <v>34</v>
      </c>
      <c r="C37" s="8"/>
      <c r="D37" s="8"/>
      <c r="E37" s="8">
        <v>6</v>
      </c>
      <c r="F37" s="8">
        <v>40</v>
      </c>
    </row>
    <row r="38" spans="1:6" x14ac:dyDescent="0.25">
      <c r="A38" s="7" t="s">
        <v>8354</v>
      </c>
      <c r="B38" s="8">
        <v>40</v>
      </c>
      <c r="C38" s="8">
        <v>2</v>
      </c>
      <c r="D38" s="8">
        <v>18</v>
      </c>
      <c r="E38" s="8"/>
      <c r="F38" s="8">
        <v>60</v>
      </c>
    </row>
    <row r="39" spans="1:6" x14ac:dyDescent="0.25">
      <c r="A39" s="7" t="s">
        <v>8356</v>
      </c>
      <c r="B39" s="8">
        <v>85</v>
      </c>
      <c r="C39" s="8">
        <v>80</v>
      </c>
      <c r="D39" s="8">
        <v>17</v>
      </c>
      <c r="E39" s="8">
        <v>5</v>
      </c>
      <c r="F39" s="8">
        <v>187</v>
      </c>
    </row>
    <row r="40" spans="1:6" x14ac:dyDescent="0.25">
      <c r="A40" s="7" t="s">
        <v>8350</v>
      </c>
      <c r="B40" s="8">
        <v>80</v>
      </c>
      <c r="C40" s="8"/>
      <c r="D40" s="8"/>
      <c r="E40" s="8"/>
      <c r="F40" s="8">
        <v>80</v>
      </c>
    </row>
    <row r="41" spans="1:6" x14ac:dyDescent="0.25">
      <c r="A41" s="7" t="s">
        <v>8310</v>
      </c>
      <c r="B41" s="8">
        <v>60</v>
      </c>
      <c r="C41" s="8"/>
      <c r="D41" s="8"/>
      <c r="E41" s="8"/>
      <c r="F41" s="8">
        <v>60</v>
      </c>
    </row>
    <row r="42" spans="1:6" x14ac:dyDescent="0.25">
      <c r="A42" s="7" t="s">
        <v>8340</v>
      </c>
      <c r="B42" s="8"/>
      <c r="C42" s="8">
        <v>47</v>
      </c>
      <c r="D42" s="8">
        <v>10</v>
      </c>
      <c r="E42" s="8"/>
      <c r="F42" s="8">
        <v>57</v>
      </c>
    </row>
    <row r="43" spans="1:6" x14ac:dyDescent="0.25">
      <c r="A43" s="7" t="s">
        <v>8333</v>
      </c>
      <c r="B43" s="8"/>
      <c r="C43" s="8">
        <v>100</v>
      </c>
      <c r="D43" s="8"/>
      <c r="E43" s="8"/>
      <c r="F43" s="8">
        <v>100</v>
      </c>
    </row>
    <row r="44" spans="1:6" x14ac:dyDescent="0.25">
      <c r="A44" s="7" t="s">
        <v>8320</v>
      </c>
      <c r="B44" s="8">
        <v>20</v>
      </c>
      <c r="C44" s="8">
        <v>120</v>
      </c>
      <c r="D44" s="8">
        <v>60</v>
      </c>
      <c r="E44" s="8"/>
      <c r="F44" s="8">
        <v>200</v>
      </c>
    </row>
    <row r="45" spans="1:6" x14ac:dyDescent="0.25">
      <c r="A45" s="7" t="s">
        <v>8319</v>
      </c>
      <c r="B45" s="8"/>
      <c r="C45" s="8">
        <v>60</v>
      </c>
      <c r="D45" s="8">
        <v>100</v>
      </c>
      <c r="E45" s="8"/>
      <c r="F45" s="8">
        <v>160</v>
      </c>
    </row>
    <row r="46" spans="1:6" x14ac:dyDescent="0.25">
      <c r="A46" s="7" t="s">
        <v>8339</v>
      </c>
      <c r="B46" s="8"/>
      <c r="C46" s="8"/>
      <c r="D46" s="8">
        <v>20</v>
      </c>
      <c r="E46" s="8"/>
      <c r="F46" s="8">
        <v>20</v>
      </c>
    </row>
    <row r="47" spans="1:6" x14ac:dyDescent="0.25">
      <c r="A47" s="7" t="s">
        <v>8360</v>
      </c>
      <c r="B47" s="8">
        <v>2185</v>
      </c>
      <c r="C47" s="8">
        <v>1530</v>
      </c>
      <c r="D47" s="8">
        <v>349</v>
      </c>
      <c r="E47" s="8">
        <v>50</v>
      </c>
      <c r="F47" s="8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5A7B-22B6-424E-950D-B29C2EDD055F}">
  <dimension ref="A1:E18"/>
  <sheetViews>
    <sheetView workbookViewId="0">
      <selection activeCell="A26" sqref="A26:B26"/>
    </sheetView>
  </sheetViews>
  <sheetFormatPr defaultRowHeight="15" x14ac:dyDescent="0.25"/>
  <cols>
    <col min="1" max="1" width="29.28515625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  <col min="7" max="349" width="16.28515625" bestFit="1" customWidth="1"/>
    <col min="350" max="350" width="13.85546875" bestFit="1" customWidth="1"/>
    <col min="351" max="1880" width="15.85546875" bestFit="1" customWidth="1"/>
    <col min="1881" max="1881" width="11" bestFit="1" customWidth="1"/>
    <col min="1882" max="1931" width="15.85546875" bestFit="1" customWidth="1"/>
    <col min="1933" max="4117" width="15.85546875" bestFit="1" customWidth="1"/>
    <col min="4118" max="4118" width="15" bestFit="1" customWidth="1"/>
    <col min="4119" max="4119" width="11.28515625" bestFit="1" customWidth="1"/>
  </cols>
  <sheetData>
    <row r="1" spans="1:5" x14ac:dyDescent="0.25">
      <c r="A1" s="6" t="s">
        <v>8307</v>
      </c>
      <c r="B1" t="s" vm="1">
        <v>8378</v>
      </c>
    </row>
    <row r="2" spans="1:5" x14ac:dyDescent="0.25">
      <c r="A2" s="6" t="s">
        <v>8379</v>
      </c>
      <c r="B2" t="s" vm="2">
        <v>8378</v>
      </c>
    </row>
    <row r="4" spans="1:5" x14ac:dyDescent="0.25">
      <c r="A4" s="6" t="s">
        <v>8362</v>
      </c>
      <c r="B4" s="6" t="s">
        <v>8359</v>
      </c>
    </row>
    <row r="5" spans="1:5" x14ac:dyDescent="0.25">
      <c r="A5" s="6" t="s">
        <v>8361</v>
      </c>
      <c r="B5" t="s">
        <v>8218</v>
      </c>
      <c r="C5" t="s">
        <v>8220</v>
      </c>
      <c r="D5" t="s">
        <v>8219</v>
      </c>
      <c r="E5" t="s">
        <v>8360</v>
      </c>
    </row>
    <row r="6" spans="1:5" x14ac:dyDescent="0.25">
      <c r="A6" s="7" t="s">
        <v>8372</v>
      </c>
      <c r="B6" s="8">
        <v>182</v>
      </c>
      <c r="C6" s="8">
        <v>149</v>
      </c>
      <c r="D6" s="8">
        <v>34</v>
      </c>
      <c r="E6" s="8">
        <v>365</v>
      </c>
    </row>
    <row r="7" spans="1:5" x14ac:dyDescent="0.25">
      <c r="A7" s="7" t="s">
        <v>8368</v>
      </c>
      <c r="B7" s="8">
        <v>202</v>
      </c>
      <c r="C7" s="8">
        <v>106</v>
      </c>
      <c r="D7" s="8">
        <v>27</v>
      </c>
      <c r="E7" s="8">
        <v>335</v>
      </c>
    </row>
    <row r="8" spans="1:5" x14ac:dyDescent="0.25">
      <c r="A8" s="7" t="s">
        <v>8377</v>
      </c>
      <c r="B8" s="8">
        <v>180</v>
      </c>
      <c r="C8" s="8">
        <v>108</v>
      </c>
      <c r="D8" s="8">
        <v>28</v>
      </c>
      <c r="E8" s="8">
        <v>316</v>
      </c>
    </row>
    <row r="9" spans="1:5" x14ac:dyDescent="0.25">
      <c r="A9" s="7" t="s">
        <v>8373</v>
      </c>
      <c r="B9" s="8">
        <v>192</v>
      </c>
      <c r="C9" s="8">
        <v>102</v>
      </c>
      <c r="D9" s="8">
        <v>27</v>
      </c>
      <c r="E9" s="8">
        <v>321</v>
      </c>
    </row>
    <row r="10" spans="1:5" x14ac:dyDescent="0.25">
      <c r="A10" s="7" t="s">
        <v>8374</v>
      </c>
      <c r="B10" s="8">
        <v>234</v>
      </c>
      <c r="C10" s="8">
        <v>126</v>
      </c>
      <c r="D10" s="8">
        <v>26</v>
      </c>
      <c r="E10" s="8">
        <v>386</v>
      </c>
    </row>
    <row r="11" spans="1:5" x14ac:dyDescent="0.25">
      <c r="A11" s="7" t="s">
        <v>8369</v>
      </c>
      <c r="B11" s="8">
        <v>211</v>
      </c>
      <c r="C11" s="8">
        <v>147</v>
      </c>
      <c r="D11" s="8">
        <v>27</v>
      </c>
      <c r="E11" s="8">
        <v>385</v>
      </c>
    </row>
    <row r="12" spans="1:5" x14ac:dyDescent="0.25">
      <c r="A12" s="7" t="s">
        <v>8370</v>
      </c>
      <c r="B12" s="8">
        <v>194</v>
      </c>
      <c r="C12" s="8">
        <v>150</v>
      </c>
      <c r="D12" s="8">
        <v>43</v>
      </c>
      <c r="E12" s="8">
        <v>387</v>
      </c>
    </row>
    <row r="13" spans="1:5" x14ac:dyDescent="0.25">
      <c r="A13" s="7" t="s">
        <v>8371</v>
      </c>
      <c r="B13" s="8">
        <v>166</v>
      </c>
      <c r="C13" s="8">
        <v>134</v>
      </c>
      <c r="D13" s="8">
        <v>33</v>
      </c>
      <c r="E13" s="8">
        <v>333</v>
      </c>
    </row>
    <row r="14" spans="1:5" x14ac:dyDescent="0.25">
      <c r="A14" s="7" t="s">
        <v>8367</v>
      </c>
      <c r="B14" s="8">
        <v>147</v>
      </c>
      <c r="C14" s="8">
        <v>127</v>
      </c>
      <c r="D14" s="8">
        <v>24</v>
      </c>
      <c r="E14" s="8">
        <v>298</v>
      </c>
    </row>
    <row r="15" spans="1:5" x14ac:dyDescent="0.25">
      <c r="A15" s="7" t="s">
        <v>8375</v>
      </c>
      <c r="B15" s="8">
        <v>183</v>
      </c>
      <c r="C15" s="8">
        <v>149</v>
      </c>
      <c r="D15" s="8">
        <v>20</v>
      </c>
      <c r="E15" s="8">
        <v>352</v>
      </c>
    </row>
    <row r="16" spans="1:5" x14ac:dyDescent="0.25">
      <c r="A16" s="7" t="s">
        <v>8376</v>
      </c>
      <c r="B16" s="8">
        <v>183</v>
      </c>
      <c r="C16" s="8">
        <v>114</v>
      </c>
      <c r="D16" s="8">
        <v>37</v>
      </c>
      <c r="E16" s="8">
        <v>334</v>
      </c>
    </row>
    <row r="17" spans="1:5" x14ac:dyDescent="0.25">
      <c r="A17" s="7" t="s">
        <v>8366</v>
      </c>
      <c r="B17" s="8">
        <v>111</v>
      </c>
      <c r="C17" s="8">
        <v>118</v>
      </c>
      <c r="D17" s="8">
        <v>23</v>
      </c>
      <c r="E17" s="8">
        <v>252</v>
      </c>
    </row>
    <row r="18" spans="1:5" x14ac:dyDescent="0.25">
      <c r="A18" s="7" t="s">
        <v>8360</v>
      </c>
      <c r="B18" s="8">
        <v>2185</v>
      </c>
      <c r="C18" s="8">
        <v>1530</v>
      </c>
      <c r="D18" s="8">
        <v>349</v>
      </c>
      <c r="E18" s="8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D9C8-A5C3-4484-A834-4B9B3BFDC57D}">
  <dimension ref="A1:H13"/>
  <sheetViews>
    <sheetView workbookViewId="0">
      <selection activeCell="B2" sqref="B2"/>
    </sheetView>
  </sheetViews>
  <sheetFormatPr defaultRowHeight="15" x14ac:dyDescent="0.25"/>
  <cols>
    <col min="1" max="1" width="28.140625" bestFit="1" customWidth="1"/>
    <col min="2" max="2" width="18" bestFit="1" customWidth="1"/>
    <col min="3" max="3" width="14" bestFit="1" customWidth="1"/>
    <col min="4" max="4" width="16.7109375" bestFit="1" customWidth="1"/>
    <col min="5" max="5" width="13.140625" bestFit="1" customWidth="1"/>
    <col min="6" max="6" width="20.85546875" bestFit="1" customWidth="1"/>
    <col min="7" max="7" width="16.28515625" bestFit="1" customWidth="1"/>
    <col min="8" max="8" width="19.42578125" customWidth="1"/>
  </cols>
  <sheetData>
    <row r="1" spans="1:8" x14ac:dyDescent="0.25">
      <c r="A1" s="15" t="s">
        <v>8380</v>
      </c>
      <c r="B1" s="15" t="s">
        <v>8381</v>
      </c>
      <c r="C1" s="15" t="s">
        <v>8382</v>
      </c>
      <c r="D1" s="15" t="s">
        <v>8383</v>
      </c>
      <c r="E1" s="15" t="s">
        <v>8384</v>
      </c>
      <c r="F1" s="15" t="s">
        <v>8385</v>
      </c>
      <c r="G1" s="15" t="s">
        <v>8386</v>
      </c>
      <c r="H1" s="15" t="s">
        <v>8387</v>
      </c>
    </row>
    <row r="2" spans="1:8" x14ac:dyDescent="0.25">
      <c r="A2" t="s">
        <v>8388</v>
      </c>
      <c r="B2">
        <f>COUNTIFS(SBook!F:F,"successful",SBook!D:D,"&lt;1000")</f>
        <v>322</v>
      </c>
      <c r="C2">
        <f>COUNTIFS(SBook!F:F,"Failed",SBook!D:D,"&lt;1000")</f>
        <v>113</v>
      </c>
      <c r="D2">
        <f>COUNTIFS(SBook!F:F,"canceled",SBook!D:D,"&lt;1000")</f>
        <v>18</v>
      </c>
      <c r="E2">
        <f>SUM(B2:D2)</f>
        <v>453</v>
      </c>
      <c r="F2" s="14">
        <f>ROUND((B2/E2)*100,0)/100</f>
        <v>0.71</v>
      </c>
      <c r="G2" s="14">
        <f>ROUND((C2/E2)*100,0)/100</f>
        <v>0.25</v>
      </c>
      <c r="H2" s="14">
        <f>ROUND((D2/E2)*100,0)/100</f>
        <v>0.04</v>
      </c>
    </row>
    <row r="3" spans="1:8" x14ac:dyDescent="0.25">
      <c r="A3" t="s">
        <v>8389</v>
      </c>
      <c r="B3">
        <f>COUNTIFS(SBook!F:F,"successful",SBook!D:D,"&lt;4999")-B2</f>
        <v>931</v>
      </c>
      <c r="C3">
        <f>COUNTIFS(SBook!F:F,"Failed",SBook!D:D,"&lt;4999")-C2</f>
        <v>420</v>
      </c>
      <c r="D3">
        <f>COUNTIFS(SBook!F:F,"Canceled",SBook!D:D,"&lt;=4999")-SUM(D2)</f>
        <v>60</v>
      </c>
      <c r="E3">
        <f t="shared" ref="E3:E13" si="0">SUM(B3:D3)</f>
        <v>1411</v>
      </c>
      <c r="F3" s="14">
        <f t="shared" ref="F3:F13" si="1">ROUND((B3/E3)*100,0)/100</f>
        <v>0.66</v>
      </c>
      <c r="G3" s="14">
        <f t="shared" ref="G3:G13" si="2">ROUND((C3/E3)*100,0)/100</f>
        <v>0.3</v>
      </c>
      <c r="H3" s="14">
        <f t="shared" ref="H3:H13" si="3">ROUND((D3/E3)*100,0)/100</f>
        <v>0.04</v>
      </c>
    </row>
    <row r="4" spans="1:8" x14ac:dyDescent="0.25">
      <c r="A4" t="s">
        <v>8390</v>
      </c>
      <c r="B4">
        <f>COUNTIFS(SBook!F:F,"successful",SBook!D:D,"&lt;9999")-B3-B2</f>
        <v>381</v>
      </c>
      <c r="C4">
        <f>COUNTIFS(SBook!F:F,"Failed",SBook!D:D,"&lt;=9999")-C3-C2</f>
        <v>283</v>
      </c>
      <c r="D4">
        <f>COUNTIFS(SBook!F:F,"Canceled",SBook!D:D,"&lt;=9999")-SUM(D2:D3)</f>
        <v>52</v>
      </c>
      <c r="E4">
        <f t="shared" si="0"/>
        <v>716</v>
      </c>
      <c r="F4" s="14">
        <f t="shared" si="1"/>
        <v>0.53</v>
      </c>
      <c r="G4" s="14">
        <f t="shared" si="2"/>
        <v>0.4</v>
      </c>
      <c r="H4" s="14">
        <f t="shared" si="3"/>
        <v>7.0000000000000007E-2</v>
      </c>
    </row>
    <row r="5" spans="1:8" x14ac:dyDescent="0.25">
      <c r="A5" t="s">
        <v>8391</v>
      </c>
      <c r="B5">
        <f>COUNTIFS(SBook!F:F,"successful",SBook!D:D,"&lt;14999")-B4-B3-B2</f>
        <v>169</v>
      </c>
      <c r="C5">
        <f>COUNTIFS(SBook!F:F,"Failed",SBook!D:D,"&lt;=14999")-C4-C3-C2</f>
        <v>144</v>
      </c>
      <c r="D5">
        <f>COUNTIFS(SBook!F:F,"Canceled",SBook!D:D,"&lt;=14999")-SUM(D2:D4)</f>
        <v>40</v>
      </c>
      <c r="E5">
        <f t="shared" si="0"/>
        <v>353</v>
      </c>
      <c r="F5" s="14">
        <f t="shared" si="1"/>
        <v>0.48</v>
      </c>
      <c r="G5" s="14">
        <f t="shared" si="2"/>
        <v>0.41</v>
      </c>
      <c r="H5" s="14">
        <f t="shared" si="3"/>
        <v>0.11</v>
      </c>
    </row>
    <row r="6" spans="1:8" x14ac:dyDescent="0.25">
      <c r="A6" t="s">
        <v>8392</v>
      </c>
      <c r="B6">
        <f>COUNTIFS(SBook!F:F,"successful",SBook!D:D,"&lt;19999")-B5-B4-B3-B2</f>
        <v>94</v>
      </c>
      <c r="C6">
        <f>COUNTIFS(SBook!F:F,"Failed",SBook!D:D,"&lt;=19999")-SUM(C2:C5)</f>
        <v>90</v>
      </c>
      <c r="D6">
        <f>COUNTIFS(SBook!F:F,"Canceled",SBook!D:D,"&lt;=19999")-SUM(D2:D5)</f>
        <v>17</v>
      </c>
      <c r="E6">
        <f t="shared" si="0"/>
        <v>201</v>
      </c>
      <c r="F6" s="14">
        <f t="shared" si="1"/>
        <v>0.47</v>
      </c>
      <c r="G6" s="14">
        <f t="shared" si="2"/>
        <v>0.45</v>
      </c>
      <c r="H6" s="14">
        <f t="shared" si="3"/>
        <v>0.08</v>
      </c>
    </row>
    <row r="7" spans="1:8" x14ac:dyDescent="0.25">
      <c r="A7" t="s">
        <v>8393</v>
      </c>
      <c r="B7">
        <f>COUNTIFS(SBook!F:F,"successful",SBook!D:D,"&lt;24999")-B6-B5-B4-B3-B2</f>
        <v>62</v>
      </c>
      <c r="C7">
        <f>COUNTIFS(SBook!F:F,"Failed",SBook!D:D,"&lt;=24999")-SUM(C2:C6)</f>
        <v>72</v>
      </c>
      <c r="D7">
        <f>COUNTIFS(SBook!F:F,"Canceled",SBook!D:D,"&lt;=24999")-SUM(D2:D6)</f>
        <v>14</v>
      </c>
      <c r="E7">
        <f t="shared" si="0"/>
        <v>148</v>
      </c>
      <c r="F7" s="14">
        <f t="shared" si="1"/>
        <v>0.42</v>
      </c>
      <c r="G7" s="14">
        <f t="shared" si="2"/>
        <v>0.49</v>
      </c>
      <c r="H7" s="14">
        <f t="shared" si="3"/>
        <v>0.09</v>
      </c>
    </row>
    <row r="8" spans="1:8" x14ac:dyDescent="0.25">
      <c r="A8" t="s">
        <v>8394</v>
      </c>
      <c r="B8">
        <f>COUNTIFS(SBook!F:F,"successful",SBook!D:D,"&lt;29999")-B7-B6-B5-B4-B3-B2</f>
        <v>55</v>
      </c>
      <c r="C8">
        <f>COUNTIFS(SBook!F:F,"Failed",SBook!D:D,"&lt;=29999")-SUM(C2:C7)</f>
        <v>64</v>
      </c>
      <c r="D8">
        <f>COUNTIFS(SBook!F:F,"Canceled",SBook!D:D,"&lt;=29999")-SUM(D2:D7)</f>
        <v>18</v>
      </c>
      <c r="E8">
        <f t="shared" si="0"/>
        <v>137</v>
      </c>
      <c r="F8" s="14">
        <f t="shared" si="1"/>
        <v>0.4</v>
      </c>
      <c r="G8" s="14">
        <f t="shared" si="2"/>
        <v>0.47</v>
      </c>
      <c r="H8" s="14">
        <f t="shared" si="3"/>
        <v>0.13</v>
      </c>
    </row>
    <row r="9" spans="1:8" x14ac:dyDescent="0.25">
      <c r="A9" t="s">
        <v>8395</v>
      </c>
      <c r="B9">
        <f>COUNTIFS(SBook!F:F,"successful",SBook!D:D,"&lt;34999")-B8-B7-B6-B5-B4-B3-B2</f>
        <v>32</v>
      </c>
      <c r="C9">
        <f>COUNTIFS(SBook!F:F,"Failed",SBook!D:D,"&lt;=34999")-SUM(C2:C8)</f>
        <v>37</v>
      </c>
      <c r="D9">
        <f>COUNTIFS(SBook!F:F,"Canceled",SBook!D:D,"&lt;=34999")-SUM(D2:D8)</f>
        <v>13</v>
      </c>
      <c r="E9">
        <f t="shared" si="0"/>
        <v>82</v>
      </c>
      <c r="F9" s="14">
        <f t="shared" si="1"/>
        <v>0.39</v>
      </c>
      <c r="G9" s="14">
        <f t="shared" si="2"/>
        <v>0.45</v>
      </c>
      <c r="H9" s="14">
        <f t="shared" si="3"/>
        <v>0.16</v>
      </c>
    </row>
    <row r="10" spans="1:8" x14ac:dyDescent="0.25">
      <c r="A10" t="s">
        <v>8396</v>
      </c>
      <c r="B10">
        <f>COUNTIFS(SBook!F:F,"successful",SBook!D:D,"&lt;39999")-B9-B8-B7-B6-B5-B4-B3-B2</f>
        <v>26</v>
      </c>
      <c r="C10">
        <f>COUNTIFS(SBook!F:F,"Failed",SBook!D:D,"&lt;=39999")-SUM(C2:C9)</f>
        <v>22</v>
      </c>
      <c r="D10">
        <f>COUNTIFS(SBook!F:F,"Canceled",SBook!D:D,"&lt;=39999")-SUM(D2:D9)</f>
        <v>7</v>
      </c>
      <c r="E10">
        <f t="shared" si="0"/>
        <v>55</v>
      </c>
      <c r="F10" s="14">
        <f t="shared" si="1"/>
        <v>0.47</v>
      </c>
      <c r="G10" s="14">
        <f t="shared" si="2"/>
        <v>0.4</v>
      </c>
      <c r="H10" s="14">
        <f t="shared" si="3"/>
        <v>0.13</v>
      </c>
    </row>
    <row r="11" spans="1:8" x14ac:dyDescent="0.25">
      <c r="A11" t="s">
        <v>8397</v>
      </c>
      <c r="B11">
        <f>COUNTIFS(SBook!F:F,"successful",SBook!D:D,"&lt;44999")-B10-B9-B8-B7-B6-B5-B4-B3-B2</f>
        <v>21</v>
      </c>
      <c r="C11">
        <f>COUNTIFS(SBook!F:F,"Failed",SBook!D:D,"&lt;=44999")-SUM(C2:C10)</f>
        <v>16</v>
      </c>
      <c r="D11">
        <f>COUNTIFS(SBook!F:F,"Canceled",SBook!D:D,"&lt;=44999")-SUM(D2:D10)</f>
        <v>6</v>
      </c>
      <c r="E11">
        <f t="shared" si="0"/>
        <v>43</v>
      </c>
      <c r="F11" s="14">
        <f t="shared" si="1"/>
        <v>0.49</v>
      </c>
      <c r="G11" s="14">
        <f t="shared" si="2"/>
        <v>0.37</v>
      </c>
      <c r="H11" s="14">
        <f t="shared" si="3"/>
        <v>0.14000000000000001</v>
      </c>
    </row>
    <row r="12" spans="1:8" x14ac:dyDescent="0.25">
      <c r="A12" t="s">
        <v>8399</v>
      </c>
      <c r="B12">
        <f>COUNTIFS(SBook!F:F,"successful",SBook!D:D,"&lt;49999")-B11-B10-B9-B8-B7-B6-B5-B4-B3-B2</f>
        <v>6</v>
      </c>
      <c r="C12">
        <f>COUNTIFS(SBook!F:F,"Failed",SBook!D:D,"&lt;=49999")-SUM(C2:C11)</f>
        <v>11</v>
      </c>
      <c r="D12">
        <f>COUNTIFS(SBook!F:F,"Canceled",SBook!D:D,"&lt;=49999")-SUM(D2:D11)</f>
        <v>4</v>
      </c>
      <c r="E12">
        <f t="shared" si="0"/>
        <v>21</v>
      </c>
      <c r="F12" s="14">
        <f t="shared" si="1"/>
        <v>0.28999999999999998</v>
      </c>
      <c r="G12" s="14">
        <f t="shared" si="2"/>
        <v>0.52</v>
      </c>
      <c r="H12" s="14">
        <f t="shared" si="3"/>
        <v>0.19</v>
      </c>
    </row>
    <row r="13" spans="1:8" x14ac:dyDescent="0.25">
      <c r="A13" t="s">
        <v>8398</v>
      </c>
      <c r="B13">
        <f>COUNTIFS(SBook!F:F,"successful",SBook!D:D,"&gt;=50000")</f>
        <v>86</v>
      </c>
      <c r="C13">
        <f>COUNTIFS(SBook!F:F,"Failed",SBook!D:D,"&gt;49999")</f>
        <v>258</v>
      </c>
      <c r="D13">
        <f>COUNTIFS(SBook!F:F,"Canceled",SBook!D:D,"&gt;49999")</f>
        <v>100</v>
      </c>
      <c r="E13">
        <f t="shared" si="0"/>
        <v>444</v>
      </c>
      <c r="F13" s="14">
        <f t="shared" si="1"/>
        <v>0.19</v>
      </c>
      <c r="G13" s="14">
        <f t="shared" si="2"/>
        <v>0.57999999999999996</v>
      </c>
      <c r="H13" s="14">
        <f t="shared" si="3"/>
        <v>0.23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7A666-1CB5-4543-A78A-116E01B018D8}">
  <dimension ref="B1:K2186"/>
  <sheetViews>
    <sheetView tabSelected="1" topLeftCell="C1" workbookViewId="0">
      <selection activeCell="J21" sqref="J21"/>
    </sheetView>
  </sheetViews>
  <sheetFormatPr defaultRowHeight="15" x14ac:dyDescent="0.25"/>
  <cols>
    <col min="3" max="3" width="15.28515625" customWidth="1"/>
    <col min="4" max="4" width="17.28515625" customWidth="1"/>
    <col min="5" max="5" width="17" customWidth="1"/>
    <col min="6" max="6" width="15.7109375" customWidth="1"/>
    <col min="9" max="9" width="11.5703125" customWidth="1"/>
    <col min="10" max="10" width="45.5703125" bestFit="1" customWidth="1"/>
    <col min="11" max="11" width="10.5703125" bestFit="1" customWidth="1"/>
  </cols>
  <sheetData>
    <row r="1" spans="2:11" s="13" customFormat="1" ht="47.25" customHeight="1" x14ac:dyDescent="0.25">
      <c r="B1" s="11" t="s">
        <v>8217</v>
      </c>
      <c r="C1" s="11" t="s">
        <v>8261</v>
      </c>
      <c r="D1" s="11"/>
      <c r="E1" s="11" t="s">
        <v>8217</v>
      </c>
      <c r="F1" s="11" t="s">
        <v>8261</v>
      </c>
    </row>
    <row r="2" spans="2:11" x14ac:dyDescent="0.25">
      <c r="B2" t="s">
        <v>8218</v>
      </c>
      <c r="C2">
        <v>182</v>
      </c>
      <c r="E2" t="s">
        <v>8220</v>
      </c>
      <c r="F2">
        <v>0</v>
      </c>
    </row>
    <row r="3" spans="2:11" x14ac:dyDescent="0.25">
      <c r="B3" t="s">
        <v>8218</v>
      </c>
      <c r="C3">
        <v>79</v>
      </c>
      <c r="E3" t="s">
        <v>8220</v>
      </c>
      <c r="F3">
        <v>1</v>
      </c>
    </row>
    <row r="4" spans="2:11" x14ac:dyDescent="0.25">
      <c r="B4" t="s">
        <v>8218</v>
      </c>
      <c r="C4">
        <v>35</v>
      </c>
      <c r="E4" t="s">
        <v>8220</v>
      </c>
      <c r="F4">
        <v>10</v>
      </c>
      <c r="I4" s="15" t="s">
        <v>8402</v>
      </c>
    </row>
    <row r="5" spans="2:11" x14ac:dyDescent="0.25">
      <c r="B5" t="s">
        <v>8218</v>
      </c>
      <c r="C5">
        <v>150</v>
      </c>
      <c r="E5" t="s">
        <v>8220</v>
      </c>
      <c r="F5">
        <v>0</v>
      </c>
    </row>
    <row r="6" spans="2:11" x14ac:dyDescent="0.25">
      <c r="B6" t="s">
        <v>8218</v>
      </c>
      <c r="C6">
        <v>284</v>
      </c>
      <c r="E6" t="s">
        <v>8220</v>
      </c>
      <c r="F6">
        <v>7</v>
      </c>
      <c r="I6">
        <v>1</v>
      </c>
      <c r="J6" t="s">
        <v>8400</v>
      </c>
      <c r="K6" s="5">
        <f>AVERAGE(C:C)</f>
        <v>194.42517162471395</v>
      </c>
    </row>
    <row r="7" spans="2:11" x14ac:dyDescent="0.25">
      <c r="B7" t="s">
        <v>8218</v>
      </c>
      <c r="C7">
        <v>47</v>
      </c>
      <c r="E7" t="s">
        <v>8220</v>
      </c>
      <c r="F7">
        <v>0</v>
      </c>
      <c r="I7">
        <v>2</v>
      </c>
      <c r="J7" t="s">
        <v>8401</v>
      </c>
      <c r="K7" s="5">
        <f>MEDIAN(C:C)</f>
        <v>62</v>
      </c>
    </row>
    <row r="8" spans="2:11" x14ac:dyDescent="0.25">
      <c r="B8" t="s">
        <v>8218</v>
      </c>
      <c r="C8">
        <v>58</v>
      </c>
      <c r="E8" t="s">
        <v>8220</v>
      </c>
      <c r="F8">
        <v>1</v>
      </c>
      <c r="I8">
        <v>3</v>
      </c>
      <c r="J8" t="s">
        <v>8403</v>
      </c>
      <c r="K8" s="5">
        <f>MIN(C:C)</f>
        <v>1</v>
      </c>
    </row>
    <row r="9" spans="2:11" x14ac:dyDescent="0.25">
      <c r="B9" t="s">
        <v>8218</v>
      </c>
      <c r="C9">
        <v>57</v>
      </c>
      <c r="E9" t="s">
        <v>8220</v>
      </c>
      <c r="F9">
        <v>2</v>
      </c>
      <c r="I9">
        <v>4</v>
      </c>
      <c r="J9" t="s">
        <v>8404</v>
      </c>
      <c r="K9" s="5">
        <f>MAX(C:C)</f>
        <v>26457</v>
      </c>
    </row>
    <row r="10" spans="2:11" x14ac:dyDescent="0.25">
      <c r="B10" t="s">
        <v>8218</v>
      </c>
      <c r="C10">
        <v>12</v>
      </c>
      <c r="E10" t="s">
        <v>8220</v>
      </c>
      <c r="F10">
        <v>3</v>
      </c>
      <c r="I10">
        <v>5</v>
      </c>
      <c r="J10" t="s">
        <v>8405</v>
      </c>
      <c r="K10" s="5">
        <f>_xlfn.VAR.S(C:C)</f>
        <v>713167.37912800396</v>
      </c>
    </row>
    <row r="11" spans="2:11" x14ac:dyDescent="0.25">
      <c r="B11" t="s">
        <v>8218</v>
      </c>
      <c r="C11">
        <v>20</v>
      </c>
      <c r="E11" t="s">
        <v>8220</v>
      </c>
      <c r="F11">
        <v>10</v>
      </c>
      <c r="I11">
        <v>6</v>
      </c>
      <c r="J11" t="s">
        <v>8406</v>
      </c>
      <c r="K11" s="5">
        <f>_xlfn.STDEV.S(C:C)</f>
        <v>844.49237955591047</v>
      </c>
    </row>
    <row r="12" spans="2:11" x14ac:dyDescent="0.25">
      <c r="B12" t="s">
        <v>8218</v>
      </c>
      <c r="C12">
        <v>19</v>
      </c>
      <c r="E12" t="s">
        <v>8220</v>
      </c>
      <c r="F12">
        <v>10</v>
      </c>
      <c r="I12">
        <v>7</v>
      </c>
      <c r="J12" t="s">
        <v>8408</v>
      </c>
      <c r="K12">
        <f>_xlfn.QUARTILE.INC(C2:C2186,1)</f>
        <v>29</v>
      </c>
    </row>
    <row r="13" spans="2:11" x14ac:dyDescent="0.25">
      <c r="B13" t="s">
        <v>8218</v>
      </c>
      <c r="C13">
        <v>75</v>
      </c>
      <c r="E13" t="s">
        <v>8220</v>
      </c>
      <c r="F13">
        <v>1</v>
      </c>
      <c r="I13">
        <v>8</v>
      </c>
      <c r="J13" t="s">
        <v>8409</v>
      </c>
      <c r="K13">
        <f>+_xlfn.QUARTILE.INC(C2:C2186,3)</f>
        <v>141</v>
      </c>
    </row>
    <row r="14" spans="2:11" x14ac:dyDescent="0.25">
      <c r="B14" t="s">
        <v>8218</v>
      </c>
      <c r="C14">
        <v>827</v>
      </c>
      <c r="E14" t="s">
        <v>8220</v>
      </c>
      <c r="F14">
        <v>0</v>
      </c>
      <c r="I14">
        <v>9</v>
      </c>
      <c r="J14" t="s">
        <v>8410</v>
      </c>
      <c r="K14">
        <f>+K13-K12</f>
        <v>112</v>
      </c>
    </row>
    <row r="15" spans="2:11" x14ac:dyDescent="0.25">
      <c r="B15" t="s">
        <v>8218</v>
      </c>
      <c r="C15">
        <v>51</v>
      </c>
      <c r="E15" t="s">
        <v>8220</v>
      </c>
      <c r="F15">
        <v>0</v>
      </c>
      <c r="I15">
        <v>10</v>
      </c>
      <c r="J15" t="s">
        <v>8411</v>
      </c>
      <c r="K15">
        <f>K13+(1.5*K14)</f>
        <v>309</v>
      </c>
    </row>
    <row r="16" spans="2:11" x14ac:dyDescent="0.25">
      <c r="B16" t="s">
        <v>8218</v>
      </c>
      <c r="C16">
        <v>41</v>
      </c>
      <c r="E16" t="s">
        <v>8220</v>
      </c>
      <c r="F16">
        <v>0</v>
      </c>
      <c r="I16">
        <v>11</v>
      </c>
      <c r="J16" t="s">
        <v>8412</v>
      </c>
      <c r="K16">
        <f>K12-(K14*1.5)</f>
        <v>-139</v>
      </c>
    </row>
    <row r="17" spans="2:11" x14ac:dyDescent="0.25">
      <c r="B17" t="s">
        <v>8218</v>
      </c>
      <c r="C17">
        <v>98</v>
      </c>
      <c r="E17" t="s">
        <v>8220</v>
      </c>
      <c r="F17">
        <v>26</v>
      </c>
      <c r="I17">
        <v>12</v>
      </c>
      <c r="J17" t="s">
        <v>8413</v>
      </c>
      <c r="K17">
        <v>245</v>
      </c>
    </row>
    <row r="18" spans="2:11" x14ac:dyDescent="0.25">
      <c r="B18" t="s">
        <v>8218</v>
      </c>
      <c r="C18">
        <v>70</v>
      </c>
      <c r="E18" t="s">
        <v>8220</v>
      </c>
      <c r="F18">
        <v>0</v>
      </c>
      <c r="I18" s="15"/>
    </row>
    <row r="19" spans="2:11" x14ac:dyDescent="0.25">
      <c r="B19" t="s">
        <v>8218</v>
      </c>
      <c r="C19">
        <v>36</v>
      </c>
      <c r="E19" t="s">
        <v>8220</v>
      </c>
      <c r="F19">
        <v>7</v>
      </c>
    </row>
    <row r="20" spans="2:11" x14ac:dyDescent="0.25">
      <c r="B20" t="s">
        <v>8218</v>
      </c>
      <c r="C20">
        <v>342</v>
      </c>
      <c r="E20" t="s">
        <v>8220</v>
      </c>
      <c r="F20">
        <v>0</v>
      </c>
      <c r="K20" s="5"/>
    </row>
    <row r="21" spans="2:11" x14ac:dyDescent="0.25">
      <c r="B21" t="s">
        <v>8218</v>
      </c>
      <c r="C21">
        <v>22</v>
      </c>
      <c r="E21" t="s">
        <v>8220</v>
      </c>
      <c r="F21">
        <v>2</v>
      </c>
      <c r="I21" s="15" t="s">
        <v>8407</v>
      </c>
    </row>
    <row r="22" spans="2:11" x14ac:dyDescent="0.25">
      <c r="B22" t="s">
        <v>8218</v>
      </c>
      <c r="C22">
        <v>25</v>
      </c>
      <c r="E22" t="s">
        <v>8220</v>
      </c>
      <c r="F22">
        <v>13</v>
      </c>
    </row>
    <row r="23" spans="2:11" x14ac:dyDescent="0.25">
      <c r="B23" t="s">
        <v>8218</v>
      </c>
      <c r="C23">
        <v>101</v>
      </c>
      <c r="E23" t="s">
        <v>8220</v>
      </c>
      <c r="F23">
        <v>4</v>
      </c>
      <c r="I23">
        <v>1</v>
      </c>
      <c r="J23" t="s">
        <v>8400</v>
      </c>
      <c r="K23" s="5">
        <f>AVERAGE(F:F)</f>
        <v>17.709803921568628</v>
      </c>
    </row>
    <row r="24" spans="2:11" x14ac:dyDescent="0.25">
      <c r="B24" t="s">
        <v>8218</v>
      </c>
      <c r="C24">
        <v>8</v>
      </c>
      <c r="E24" t="s">
        <v>8220</v>
      </c>
      <c r="F24">
        <v>0</v>
      </c>
      <c r="I24">
        <v>2</v>
      </c>
      <c r="J24" t="s">
        <v>8401</v>
      </c>
      <c r="K24" s="5">
        <f>MEDIAN(F:F)</f>
        <v>4</v>
      </c>
    </row>
    <row r="25" spans="2:11" x14ac:dyDescent="0.25">
      <c r="B25" t="s">
        <v>8218</v>
      </c>
      <c r="C25">
        <v>23</v>
      </c>
      <c r="E25" t="s">
        <v>8220</v>
      </c>
      <c r="F25">
        <v>12</v>
      </c>
      <c r="I25">
        <v>3</v>
      </c>
      <c r="J25" t="s">
        <v>8403</v>
      </c>
      <c r="K25" s="5">
        <f>MIN(F:F)</f>
        <v>0</v>
      </c>
    </row>
    <row r="26" spans="2:11" x14ac:dyDescent="0.25">
      <c r="B26" t="s">
        <v>8218</v>
      </c>
      <c r="C26">
        <v>574</v>
      </c>
      <c r="E26" t="s">
        <v>8220</v>
      </c>
      <c r="F26">
        <v>2</v>
      </c>
      <c r="I26">
        <v>4</v>
      </c>
      <c r="J26" t="s">
        <v>8404</v>
      </c>
      <c r="K26" s="5">
        <f>MAX(F:F)</f>
        <v>1293</v>
      </c>
    </row>
    <row r="27" spans="2:11" x14ac:dyDescent="0.25">
      <c r="B27" t="s">
        <v>8218</v>
      </c>
      <c r="C27">
        <v>14</v>
      </c>
      <c r="E27" t="s">
        <v>8220</v>
      </c>
      <c r="F27">
        <v>10</v>
      </c>
      <c r="I27">
        <v>5</v>
      </c>
      <c r="J27" t="s">
        <v>8405</v>
      </c>
      <c r="K27" s="5">
        <f>_xlfn.VAR.S(F:F)</f>
        <v>3775.6894394644714</v>
      </c>
    </row>
    <row r="28" spans="2:11" x14ac:dyDescent="0.25">
      <c r="B28" t="s">
        <v>8218</v>
      </c>
      <c r="C28">
        <v>19</v>
      </c>
      <c r="E28" t="s">
        <v>8220</v>
      </c>
      <c r="F28">
        <v>0</v>
      </c>
      <c r="I28">
        <v>6</v>
      </c>
      <c r="J28" t="s">
        <v>8406</v>
      </c>
      <c r="K28" s="5">
        <f>_xlfn.STDEV.S(F:F)</f>
        <v>61.446638959868842</v>
      </c>
    </row>
    <row r="29" spans="2:11" x14ac:dyDescent="0.25">
      <c r="B29" t="s">
        <v>8218</v>
      </c>
      <c r="C29">
        <v>150</v>
      </c>
      <c r="E29" t="s">
        <v>8220</v>
      </c>
      <c r="F29">
        <v>5</v>
      </c>
      <c r="I29">
        <v>7</v>
      </c>
      <c r="J29" t="s">
        <v>8408</v>
      </c>
      <c r="K29" s="5">
        <f>_xlfn.QUARTILE.INC(F2:F1531,1)</f>
        <v>1</v>
      </c>
    </row>
    <row r="30" spans="2:11" x14ac:dyDescent="0.25">
      <c r="B30" t="s">
        <v>8218</v>
      </c>
      <c r="C30">
        <v>71</v>
      </c>
      <c r="E30" t="s">
        <v>8220</v>
      </c>
      <c r="F30">
        <v>0</v>
      </c>
      <c r="I30">
        <v>8</v>
      </c>
      <c r="J30" t="s">
        <v>8409</v>
      </c>
      <c r="K30" s="5">
        <f>_xlfn.QUARTILE.INC(F3:F1532,3)</f>
        <v>12</v>
      </c>
    </row>
    <row r="31" spans="2:11" x14ac:dyDescent="0.25">
      <c r="B31" t="s">
        <v>8218</v>
      </c>
      <c r="C31">
        <v>117</v>
      </c>
      <c r="E31" t="s">
        <v>8220</v>
      </c>
      <c r="F31">
        <v>5</v>
      </c>
      <c r="I31">
        <v>9</v>
      </c>
      <c r="J31" t="s">
        <v>8410</v>
      </c>
      <c r="K31" s="5">
        <f>+K30-K29</f>
        <v>11</v>
      </c>
    </row>
    <row r="32" spans="2:11" x14ac:dyDescent="0.25">
      <c r="B32" t="s">
        <v>8218</v>
      </c>
      <c r="C32">
        <v>53</v>
      </c>
      <c r="E32" t="s">
        <v>8220</v>
      </c>
      <c r="F32">
        <v>1</v>
      </c>
      <c r="I32">
        <v>10</v>
      </c>
      <c r="J32" t="s">
        <v>8411</v>
      </c>
      <c r="K32" s="5">
        <f>+K30+(1.5*K31)</f>
        <v>28.5</v>
      </c>
    </row>
    <row r="33" spans="2:11" x14ac:dyDescent="0.25">
      <c r="B33" t="s">
        <v>8218</v>
      </c>
      <c r="C33">
        <v>1</v>
      </c>
      <c r="E33" t="s">
        <v>8220</v>
      </c>
      <c r="F33">
        <v>3</v>
      </c>
      <c r="I33">
        <v>11</v>
      </c>
      <c r="J33" t="s">
        <v>8412</v>
      </c>
      <c r="K33" s="5">
        <f>+K29-(1.5*K31)</f>
        <v>-15.5</v>
      </c>
    </row>
    <row r="34" spans="2:11" x14ac:dyDescent="0.25">
      <c r="B34" t="s">
        <v>8218</v>
      </c>
      <c r="C34">
        <v>89</v>
      </c>
      <c r="E34" t="s">
        <v>8220</v>
      </c>
      <c r="F34">
        <v>3</v>
      </c>
      <c r="I34">
        <v>12</v>
      </c>
      <c r="J34" t="s">
        <v>8413</v>
      </c>
      <c r="K34">
        <v>184</v>
      </c>
    </row>
    <row r="35" spans="2:11" x14ac:dyDescent="0.25">
      <c r="B35" t="s">
        <v>8218</v>
      </c>
      <c r="C35">
        <v>64</v>
      </c>
      <c r="E35" t="s">
        <v>8220</v>
      </c>
      <c r="F35">
        <v>0</v>
      </c>
    </row>
    <row r="36" spans="2:11" x14ac:dyDescent="0.25">
      <c r="B36" t="s">
        <v>8218</v>
      </c>
      <c r="C36">
        <v>68</v>
      </c>
      <c r="E36" t="s">
        <v>8220</v>
      </c>
      <c r="F36">
        <v>3</v>
      </c>
    </row>
    <row r="37" spans="2:11" x14ac:dyDescent="0.25">
      <c r="B37" t="s">
        <v>8218</v>
      </c>
      <c r="C37">
        <v>28</v>
      </c>
      <c r="E37" t="s">
        <v>8220</v>
      </c>
      <c r="F37">
        <v>0</v>
      </c>
    </row>
    <row r="38" spans="2:11" x14ac:dyDescent="0.25">
      <c r="B38" t="s">
        <v>8218</v>
      </c>
      <c r="C38">
        <v>44</v>
      </c>
      <c r="E38" t="s">
        <v>8220</v>
      </c>
      <c r="F38">
        <v>19</v>
      </c>
    </row>
    <row r="39" spans="2:11" x14ac:dyDescent="0.25">
      <c r="B39" t="s">
        <v>8218</v>
      </c>
      <c r="C39">
        <v>253</v>
      </c>
      <c r="E39" t="s">
        <v>8220</v>
      </c>
      <c r="F39">
        <v>8</v>
      </c>
    </row>
    <row r="40" spans="2:11" x14ac:dyDescent="0.25">
      <c r="B40" t="s">
        <v>8218</v>
      </c>
      <c r="C40">
        <v>66</v>
      </c>
      <c r="E40" t="s">
        <v>8220</v>
      </c>
      <c r="F40">
        <v>6</v>
      </c>
    </row>
    <row r="41" spans="2:11" x14ac:dyDescent="0.25">
      <c r="B41" t="s">
        <v>8218</v>
      </c>
      <c r="C41">
        <v>217</v>
      </c>
      <c r="E41" t="s">
        <v>8220</v>
      </c>
      <c r="F41">
        <v>0</v>
      </c>
    </row>
    <row r="42" spans="2:11" x14ac:dyDescent="0.25">
      <c r="B42" t="s">
        <v>8218</v>
      </c>
      <c r="C42">
        <v>16</v>
      </c>
      <c r="E42" t="s">
        <v>8220</v>
      </c>
      <c r="F42">
        <v>18</v>
      </c>
    </row>
    <row r="43" spans="2:11" x14ac:dyDescent="0.25">
      <c r="B43" t="s">
        <v>8218</v>
      </c>
      <c r="C43">
        <v>19</v>
      </c>
      <c r="E43" t="s">
        <v>8220</v>
      </c>
      <c r="F43">
        <v>7</v>
      </c>
    </row>
    <row r="44" spans="2:11" x14ac:dyDescent="0.25">
      <c r="B44" t="s">
        <v>8218</v>
      </c>
      <c r="C44">
        <v>169</v>
      </c>
      <c r="E44" t="s">
        <v>8220</v>
      </c>
      <c r="F44">
        <v>0</v>
      </c>
    </row>
    <row r="45" spans="2:11" x14ac:dyDescent="0.25">
      <c r="B45" t="s">
        <v>8218</v>
      </c>
      <c r="C45">
        <v>263</v>
      </c>
      <c r="E45" t="s">
        <v>8220</v>
      </c>
      <c r="F45">
        <v>8</v>
      </c>
    </row>
    <row r="46" spans="2:11" x14ac:dyDescent="0.25">
      <c r="B46" t="s">
        <v>8218</v>
      </c>
      <c r="C46">
        <v>15</v>
      </c>
      <c r="E46" t="s">
        <v>8220</v>
      </c>
      <c r="F46">
        <v>1293</v>
      </c>
    </row>
    <row r="47" spans="2:11" x14ac:dyDescent="0.25">
      <c r="B47" t="s">
        <v>8218</v>
      </c>
      <c r="C47">
        <v>61</v>
      </c>
      <c r="E47" t="s">
        <v>8220</v>
      </c>
      <c r="F47">
        <v>17</v>
      </c>
    </row>
    <row r="48" spans="2:11" x14ac:dyDescent="0.25">
      <c r="B48" t="s">
        <v>8218</v>
      </c>
      <c r="C48">
        <v>45</v>
      </c>
      <c r="E48" t="s">
        <v>8220</v>
      </c>
      <c r="F48">
        <v>0</v>
      </c>
    </row>
    <row r="49" spans="2:6" x14ac:dyDescent="0.25">
      <c r="B49" t="s">
        <v>8218</v>
      </c>
      <c r="C49">
        <v>70</v>
      </c>
      <c r="E49" t="s">
        <v>8220</v>
      </c>
      <c r="F49">
        <v>13</v>
      </c>
    </row>
    <row r="50" spans="2:6" x14ac:dyDescent="0.25">
      <c r="B50" t="s">
        <v>8218</v>
      </c>
      <c r="C50">
        <v>38</v>
      </c>
      <c r="E50" t="s">
        <v>8220</v>
      </c>
      <c r="F50">
        <v>0</v>
      </c>
    </row>
    <row r="51" spans="2:6" x14ac:dyDescent="0.25">
      <c r="B51" t="s">
        <v>8218</v>
      </c>
      <c r="C51">
        <v>87</v>
      </c>
      <c r="E51" t="s">
        <v>8220</v>
      </c>
      <c r="F51">
        <v>0</v>
      </c>
    </row>
    <row r="52" spans="2:6" x14ac:dyDescent="0.25">
      <c r="B52" t="s">
        <v>8218</v>
      </c>
      <c r="C52">
        <v>22</v>
      </c>
      <c r="E52" t="s">
        <v>8220</v>
      </c>
      <c r="F52">
        <v>33</v>
      </c>
    </row>
    <row r="53" spans="2:6" x14ac:dyDescent="0.25">
      <c r="B53" t="s">
        <v>8218</v>
      </c>
      <c r="C53">
        <v>119</v>
      </c>
      <c r="E53" t="s">
        <v>8220</v>
      </c>
      <c r="F53">
        <v>12</v>
      </c>
    </row>
    <row r="54" spans="2:6" x14ac:dyDescent="0.25">
      <c r="B54" t="s">
        <v>8218</v>
      </c>
      <c r="C54">
        <v>52</v>
      </c>
      <c r="E54" t="s">
        <v>8220</v>
      </c>
      <c r="F54">
        <v>1</v>
      </c>
    </row>
    <row r="55" spans="2:6" x14ac:dyDescent="0.25">
      <c r="B55" t="s">
        <v>8218</v>
      </c>
      <c r="C55">
        <v>117</v>
      </c>
      <c r="E55" t="s">
        <v>8220</v>
      </c>
      <c r="F55">
        <v>1</v>
      </c>
    </row>
    <row r="56" spans="2:6" x14ac:dyDescent="0.25">
      <c r="B56" t="s">
        <v>8218</v>
      </c>
      <c r="C56">
        <v>52</v>
      </c>
      <c r="E56" t="s">
        <v>8220</v>
      </c>
      <c r="F56">
        <v>1</v>
      </c>
    </row>
    <row r="57" spans="2:6" x14ac:dyDescent="0.25">
      <c r="B57" t="s">
        <v>8218</v>
      </c>
      <c r="C57">
        <v>86</v>
      </c>
      <c r="E57" t="s">
        <v>8220</v>
      </c>
      <c r="F57">
        <v>1</v>
      </c>
    </row>
    <row r="58" spans="2:6" x14ac:dyDescent="0.25">
      <c r="B58" t="s">
        <v>8218</v>
      </c>
      <c r="C58">
        <v>174</v>
      </c>
      <c r="E58" t="s">
        <v>8220</v>
      </c>
      <c r="F58">
        <v>84</v>
      </c>
    </row>
    <row r="59" spans="2:6" x14ac:dyDescent="0.25">
      <c r="B59" t="s">
        <v>8218</v>
      </c>
      <c r="C59">
        <v>69</v>
      </c>
      <c r="E59" t="s">
        <v>8220</v>
      </c>
      <c r="F59">
        <v>38</v>
      </c>
    </row>
    <row r="60" spans="2:6" x14ac:dyDescent="0.25">
      <c r="B60" t="s">
        <v>8218</v>
      </c>
      <c r="C60">
        <v>75</v>
      </c>
      <c r="E60" t="s">
        <v>8220</v>
      </c>
      <c r="F60">
        <v>1</v>
      </c>
    </row>
    <row r="61" spans="2:6" x14ac:dyDescent="0.25">
      <c r="B61" t="s">
        <v>8218</v>
      </c>
      <c r="C61">
        <v>33</v>
      </c>
      <c r="E61" t="s">
        <v>8220</v>
      </c>
      <c r="F61">
        <v>76</v>
      </c>
    </row>
    <row r="62" spans="2:6" x14ac:dyDescent="0.25">
      <c r="B62" t="s">
        <v>8218</v>
      </c>
      <c r="C62">
        <v>108</v>
      </c>
      <c r="E62" t="s">
        <v>8220</v>
      </c>
      <c r="F62">
        <v>3</v>
      </c>
    </row>
    <row r="63" spans="2:6" x14ac:dyDescent="0.25">
      <c r="B63" t="s">
        <v>8218</v>
      </c>
      <c r="C63">
        <v>23</v>
      </c>
      <c r="E63" t="s">
        <v>8220</v>
      </c>
      <c r="F63">
        <v>0</v>
      </c>
    </row>
    <row r="64" spans="2:6" x14ac:dyDescent="0.25">
      <c r="B64" t="s">
        <v>8218</v>
      </c>
      <c r="C64">
        <v>48</v>
      </c>
      <c r="E64" t="s">
        <v>8220</v>
      </c>
      <c r="F64">
        <v>2</v>
      </c>
    </row>
    <row r="65" spans="2:6" x14ac:dyDescent="0.25">
      <c r="B65" t="s">
        <v>8218</v>
      </c>
      <c r="C65">
        <v>64</v>
      </c>
      <c r="E65" t="s">
        <v>8220</v>
      </c>
      <c r="F65">
        <v>0</v>
      </c>
    </row>
    <row r="66" spans="2:6" x14ac:dyDescent="0.25">
      <c r="B66" t="s">
        <v>8218</v>
      </c>
      <c r="C66">
        <v>24</v>
      </c>
      <c r="E66" t="s">
        <v>8220</v>
      </c>
      <c r="F66">
        <v>0</v>
      </c>
    </row>
    <row r="67" spans="2:6" x14ac:dyDescent="0.25">
      <c r="B67" t="s">
        <v>8218</v>
      </c>
      <c r="C67">
        <v>57</v>
      </c>
      <c r="E67" t="s">
        <v>8220</v>
      </c>
      <c r="F67">
        <v>0</v>
      </c>
    </row>
    <row r="68" spans="2:6" x14ac:dyDescent="0.25">
      <c r="B68" t="s">
        <v>8218</v>
      </c>
      <c r="C68">
        <v>26</v>
      </c>
      <c r="E68" t="s">
        <v>8220</v>
      </c>
      <c r="F68">
        <v>2</v>
      </c>
    </row>
    <row r="69" spans="2:6" x14ac:dyDescent="0.25">
      <c r="B69" t="s">
        <v>8218</v>
      </c>
      <c r="C69">
        <v>20</v>
      </c>
      <c r="E69" t="s">
        <v>8220</v>
      </c>
      <c r="F69">
        <v>0</v>
      </c>
    </row>
    <row r="70" spans="2:6" x14ac:dyDescent="0.25">
      <c r="B70" t="s">
        <v>8218</v>
      </c>
      <c r="C70">
        <v>36</v>
      </c>
      <c r="E70" t="s">
        <v>8220</v>
      </c>
      <c r="F70">
        <v>0</v>
      </c>
    </row>
    <row r="71" spans="2:6" x14ac:dyDescent="0.25">
      <c r="B71" t="s">
        <v>8218</v>
      </c>
      <c r="C71">
        <v>178</v>
      </c>
      <c r="E71" t="s">
        <v>8220</v>
      </c>
      <c r="F71">
        <v>0</v>
      </c>
    </row>
    <row r="72" spans="2:6" x14ac:dyDescent="0.25">
      <c r="B72" t="s">
        <v>8218</v>
      </c>
      <c r="C72">
        <v>17</v>
      </c>
      <c r="E72" t="s">
        <v>8220</v>
      </c>
      <c r="F72">
        <v>2</v>
      </c>
    </row>
    <row r="73" spans="2:6" x14ac:dyDescent="0.25">
      <c r="B73" t="s">
        <v>8218</v>
      </c>
      <c r="C73">
        <v>32</v>
      </c>
      <c r="E73" t="s">
        <v>8220</v>
      </c>
      <c r="F73">
        <v>0</v>
      </c>
    </row>
    <row r="74" spans="2:6" x14ac:dyDescent="0.25">
      <c r="B74" t="s">
        <v>8218</v>
      </c>
      <c r="C74">
        <v>41</v>
      </c>
      <c r="E74" t="s">
        <v>8220</v>
      </c>
      <c r="F74">
        <v>7</v>
      </c>
    </row>
    <row r="75" spans="2:6" x14ac:dyDescent="0.25">
      <c r="B75" t="s">
        <v>8218</v>
      </c>
      <c r="C75">
        <v>18</v>
      </c>
      <c r="E75" t="s">
        <v>8220</v>
      </c>
      <c r="F75">
        <v>0</v>
      </c>
    </row>
    <row r="76" spans="2:6" x14ac:dyDescent="0.25">
      <c r="B76" t="s">
        <v>8218</v>
      </c>
      <c r="C76">
        <v>29</v>
      </c>
      <c r="E76" t="s">
        <v>8220</v>
      </c>
      <c r="F76">
        <v>5</v>
      </c>
    </row>
    <row r="77" spans="2:6" x14ac:dyDescent="0.25">
      <c r="B77" t="s">
        <v>8218</v>
      </c>
      <c r="C77">
        <v>47</v>
      </c>
      <c r="E77" t="s">
        <v>8220</v>
      </c>
      <c r="F77">
        <v>0</v>
      </c>
    </row>
    <row r="78" spans="2:6" x14ac:dyDescent="0.25">
      <c r="B78" t="s">
        <v>8218</v>
      </c>
      <c r="C78">
        <v>15</v>
      </c>
      <c r="E78" t="s">
        <v>8220</v>
      </c>
      <c r="F78">
        <v>0</v>
      </c>
    </row>
    <row r="79" spans="2:6" x14ac:dyDescent="0.25">
      <c r="B79" t="s">
        <v>8218</v>
      </c>
      <c r="C79">
        <v>26</v>
      </c>
      <c r="E79" t="s">
        <v>8220</v>
      </c>
      <c r="F79">
        <v>1</v>
      </c>
    </row>
    <row r="80" spans="2:6" x14ac:dyDescent="0.25">
      <c r="B80" t="s">
        <v>8218</v>
      </c>
      <c r="C80">
        <v>35</v>
      </c>
      <c r="E80" t="s">
        <v>8220</v>
      </c>
      <c r="F80">
        <v>0</v>
      </c>
    </row>
    <row r="81" spans="2:6" x14ac:dyDescent="0.25">
      <c r="B81" t="s">
        <v>8218</v>
      </c>
      <c r="C81">
        <v>41</v>
      </c>
      <c r="E81" t="s">
        <v>8220</v>
      </c>
      <c r="F81">
        <v>5</v>
      </c>
    </row>
    <row r="82" spans="2:6" x14ac:dyDescent="0.25">
      <c r="B82" t="s">
        <v>8218</v>
      </c>
      <c r="C82">
        <v>47</v>
      </c>
      <c r="E82" t="s">
        <v>8220</v>
      </c>
      <c r="F82">
        <v>3</v>
      </c>
    </row>
    <row r="83" spans="2:6" x14ac:dyDescent="0.25">
      <c r="B83" t="s">
        <v>8218</v>
      </c>
      <c r="C83">
        <v>28</v>
      </c>
      <c r="E83" t="s">
        <v>8220</v>
      </c>
      <c r="F83">
        <v>6</v>
      </c>
    </row>
    <row r="84" spans="2:6" x14ac:dyDescent="0.25">
      <c r="B84" t="s">
        <v>8218</v>
      </c>
      <c r="C84">
        <v>100</v>
      </c>
      <c r="E84" t="s">
        <v>8220</v>
      </c>
      <c r="F84">
        <v>12</v>
      </c>
    </row>
    <row r="85" spans="2:6" x14ac:dyDescent="0.25">
      <c r="B85" t="s">
        <v>8218</v>
      </c>
      <c r="C85">
        <v>13</v>
      </c>
      <c r="E85" t="s">
        <v>8220</v>
      </c>
      <c r="F85">
        <v>13</v>
      </c>
    </row>
    <row r="86" spans="2:6" x14ac:dyDescent="0.25">
      <c r="B86" t="s">
        <v>8218</v>
      </c>
      <c r="C86">
        <v>7</v>
      </c>
      <c r="E86" t="s">
        <v>8220</v>
      </c>
      <c r="F86">
        <v>5</v>
      </c>
    </row>
    <row r="87" spans="2:6" x14ac:dyDescent="0.25">
      <c r="B87" t="s">
        <v>8218</v>
      </c>
      <c r="C87">
        <v>21</v>
      </c>
      <c r="E87" t="s">
        <v>8220</v>
      </c>
      <c r="F87">
        <v>2</v>
      </c>
    </row>
    <row r="88" spans="2:6" x14ac:dyDescent="0.25">
      <c r="B88" t="s">
        <v>8218</v>
      </c>
      <c r="C88">
        <v>17</v>
      </c>
      <c r="E88" t="s">
        <v>8220</v>
      </c>
      <c r="F88">
        <v>8</v>
      </c>
    </row>
    <row r="89" spans="2:6" x14ac:dyDescent="0.25">
      <c r="B89" t="s">
        <v>8218</v>
      </c>
      <c r="C89">
        <v>25</v>
      </c>
      <c r="E89" t="s">
        <v>8220</v>
      </c>
      <c r="F89">
        <v>0</v>
      </c>
    </row>
    <row r="90" spans="2:6" x14ac:dyDescent="0.25">
      <c r="B90" t="s">
        <v>8218</v>
      </c>
      <c r="C90">
        <v>60</v>
      </c>
      <c r="E90" t="s">
        <v>8220</v>
      </c>
      <c r="F90">
        <v>13</v>
      </c>
    </row>
    <row r="91" spans="2:6" x14ac:dyDescent="0.25">
      <c r="B91" t="s">
        <v>8218</v>
      </c>
      <c r="C91">
        <v>56</v>
      </c>
      <c r="E91" t="s">
        <v>8220</v>
      </c>
      <c r="F91">
        <v>0</v>
      </c>
    </row>
    <row r="92" spans="2:6" x14ac:dyDescent="0.25">
      <c r="B92" t="s">
        <v>8218</v>
      </c>
      <c r="C92">
        <v>16</v>
      </c>
      <c r="E92" t="s">
        <v>8220</v>
      </c>
      <c r="F92">
        <v>5</v>
      </c>
    </row>
    <row r="93" spans="2:6" x14ac:dyDescent="0.25">
      <c r="B93" t="s">
        <v>8218</v>
      </c>
      <c r="C93">
        <v>46</v>
      </c>
      <c r="E93" t="s">
        <v>8220</v>
      </c>
      <c r="F93">
        <v>8</v>
      </c>
    </row>
    <row r="94" spans="2:6" x14ac:dyDescent="0.25">
      <c r="B94" t="s">
        <v>8218</v>
      </c>
      <c r="C94">
        <v>43</v>
      </c>
      <c r="E94" t="s">
        <v>8220</v>
      </c>
      <c r="F94">
        <v>8</v>
      </c>
    </row>
    <row r="95" spans="2:6" x14ac:dyDescent="0.25">
      <c r="B95" t="s">
        <v>8218</v>
      </c>
      <c r="C95">
        <v>15</v>
      </c>
      <c r="E95" t="s">
        <v>8220</v>
      </c>
      <c r="F95">
        <v>0</v>
      </c>
    </row>
    <row r="96" spans="2:6" x14ac:dyDescent="0.25">
      <c r="B96" t="s">
        <v>8218</v>
      </c>
      <c r="C96">
        <v>12</v>
      </c>
      <c r="E96" t="s">
        <v>8220</v>
      </c>
      <c r="F96">
        <v>2</v>
      </c>
    </row>
    <row r="97" spans="2:6" x14ac:dyDescent="0.25">
      <c r="B97" t="s">
        <v>8218</v>
      </c>
      <c r="C97">
        <v>21</v>
      </c>
      <c r="E97" t="s">
        <v>8220</v>
      </c>
      <c r="F97">
        <v>3</v>
      </c>
    </row>
    <row r="98" spans="2:6" x14ac:dyDescent="0.25">
      <c r="B98" t="s">
        <v>8218</v>
      </c>
      <c r="C98">
        <v>34</v>
      </c>
      <c r="E98" t="s">
        <v>8220</v>
      </c>
      <c r="F98">
        <v>0</v>
      </c>
    </row>
    <row r="99" spans="2:6" x14ac:dyDescent="0.25">
      <c r="B99" t="s">
        <v>8218</v>
      </c>
      <c r="C99">
        <v>8</v>
      </c>
      <c r="E99" t="s">
        <v>8220</v>
      </c>
      <c r="F99">
        <v>0</v>
      </c>
    </row>
    <row r="100" spans="2:6" x14ac:dyDescent="0.25">
      <c r="B100" t="s">
        <v>8218</v>
      </c>
      <c r="C100">
        <v>60</v>
      </c>
      <c r="E100" t="s">
        <v>8220</v>
      </c>
      <c r="F100">
        <v>11</v>
      </c>
    </row>
    <row r="101" spans="2:6" x14ac:dyDescent="0.25">
      <c r="B101" t="s">
        <v>8218</v>
      </c>
      <c r="C101">
        <v>39</v>
      </c>
      <c r="E101" t="s">
        <v>8220</v>
      </c>
      <c r="F101">
        <v>0</v>
      </c>
    </row>
    <row r="102" spans="2:6" x14ac:dyDescent="0.25">
      <c r="B102" t="s">
        <v>8218</v>
      </c>
      <c r="C102">
        <v>26</v>
      </c>
      <c r="E102" t="s">
        <v>8220</v>
      </c>
      <c r="F102">
        <v>1</v>
      </c>
    </row>
    <row r="103" spans="2:6" x14ac:dyDescent="0.25">
      <c r="B103" t="s">
        <v>8218</v>
      </c>
      <c r="C103">
        <v>35</v>
      </c>
      <c r="E103" t="s">
        <v>8220</v>
      </c>
      <c r="F103">
        <v>0</v>
      </c>
    </row>
    <row r="104" spans="2:6" x14ac:dyDescent="0.25">
      <c r="B104" t="s">
        <v>8218</v>
      </c>
      <c r="C104">
        <v>65</v>
      </c>
      <c r="E104" t="s">
        <v>8220</v>
      </c>
      <c r="F104">
        <v>17</v>
      </c>
    </row>
    <row r="105" spans="2:6" x14ac:dyDescent="0.25">
      <c r="B105" t="s">
        <v>8218</v>
      </c>
      <c r="C105">
        <v>49</v>
      </c>
      <c r="E105" t="s">
        <v>8220</v>
      </c>
      <c r="F105">
        <v>2</v>
      </c>
    </row>
    <row r="106" spans="2:6" x14ac:dyDescent="0.25">
      <c r="B106" t="s">
        <v>8218</v>
      </c>
      <c r="C106">
        <v>10</v>
      </c>
      <c r="E106" t="s">
        <v>8220</v>
      </c>
      <c r="F106">
        <v>1</v>
      </c>
    </row>
    <row r="107" spans="2:6" x14ac:dyDescent="0.25">
      <c r="B107" t="s">
        <v>8218</v>
      </c>
      <c r="C107">
        <v>60</v>
      </c>
      <c r="E107" t="s">
        <v>8220</v>
      </c>
      <c r="F107">
        <v>2</v>
      </c>
    </row>
    <row r="108" spans="2:6" x14ac:dyDescent="0.25">
      <c r="B108" t="s">
        <v>8218</v>
      </c>
      <c r="C108">
        <v>27</v>
      </c>
      <c r="E108" t="s">
        <v>8220</v>
      </c>
      <c r="F108">
        <v>16</v>
      </c>
    </row>
    <row r="109" spans="2:6" x14ac:dyDescent="0.25">
      <c r="B109" t="s">
        <v>8218</v>
      </c>
      <c r="C109">
        <v>69</v>
      </c>
      <c r="E109" t="s">
        <v>8220</v>
      </c>
      <c r="F109">
        <v>1</v>
      </c>
    </row>
    <row r="110" spans="2:6" x14ac:dyDescent="0.25">
      <c r="B110" t="s">
        <v>8218</v>
      </c>
      <c r="C110">
        <v>47</v>
      </c>
      <c r="E110" t="s">
        <v>8220</v>
      </c>
      <c r="F110">
        <v>4</v>
      </c>
    </row>
    <row r="111" spans="2:6" x14ac:dyDescent="0.25">
      <c r="B111" t="s">
        <v>8218</v>
      </c>
      <c r="C111">
        <v>47</v>
      </c>
      <c r="E111" t="s">
        <v>8220</v>
      </c>
      <c r="F111">
        <v>5</v>
      </c>
    </row>
    <row r="112" spans="2:6" x14ac:dyDescent="0.25">
      <c r="B112" t="s">
        <v>8218</v>
      </c>
      <c r="C112">
        <v>26</v>
      </c>
      <c r="E112" t="s">
        <v>8220</v>
      </c>
      <c r="F112">
        <v>7</v>
      </c>
    </row>
    <row r="113" spans="2:6" x14ac:dyDescent="0.25">
      <c r="B113" t="s">
        <v>8218</v>
      </c>
      <c r="C113">
        <v>53</v>
      </c>
      <c r="E113" t="s">
        <v>8220</v>
      </c>
      <c r="F113">
        <v>0</v>
      </c>
    </row>
    <row r="114" spans="2:6" x14ac:dyDescent="0.25">
      <c r="B114" t="s">
        <v>8218</v>
      </c>
      <c r="C114">
        <v>81</v>
      </c>
      <c r="E114" t="s">
        <v>8220</v>
      </c>
      <c r="F114">
        <v>12</v>
      </c>
    </row>
    <row r="115" spans="2:6" x14ac:dyDescent="0.25">
      <c r="B115" t="s">
        <v>8218</v>
      </c>
      <c r="C115">
        <v>78</v>
      </c>
      <c r="E115" t="s">
        <v>8220</v>
      </c>
      <c r="F115">
        <v>2</v>
      </c>
    </row>
    <row r="116" spans="2:6" x14ac:dyDescent="0.25">
      <c r="B116" t="s">
        <v>8218</v>
      </c>
      <c r="C116">
        <v>35</v>
      </c>
      <c r="E116" t="s">
        <v>8220</v>
      </c>
      <c r="F116">
        <v>5</v>
      </c>
    </row>
    <row r="117" spans="2:6" x14ac:dyDescent="0.25">
      <c r="B117" t="s">
        <v>8218</v>
      </c>
      <c r="C117">
        <v>22</v>
      </c>
      <c r="E117" t="s">
        <v>8220</v>
      </c>
      <c r="F117">
        <v>2</v>
      </c>
    </row>
    <row r="118" spans="2:6" x14ac:dyDescent="0.25">
      <c r="B118" t="s">
        <v>8218</v>
      </c>
      <c r="C118">
        <v>57</v>
      </c>
      <c r="E118" t="s">
        <v>8220</v>
      </c>
      <c r="F118">
        <v>3</v>
      </c>
    </row>
    <row r="119" spans="2:6" x14ac:dyDescent="0.25">
      <c r="B119" t="s">
        <v>8218</v>
      </c>
      <c r="C119">
        <v>27</v>
      </c>
      <c r="E119" t="s">
        <v>8220</v>
      </c>
      <c r="F119">
        <v>0</v>
      </c>
    </row>
    <row r="120" spans="2:6" x14ac:dyDescent="0.25">
      <c r="B120" t="s">
        <v>8218</v>
      </c>
      <c r="C120">
        <v>39</v>
      </c>
      <c r="E120" t="s">
        <v>8220</v>
      </c>
      <c r="F120">
        <v>49</v>
      </c>
    </row>
    <row r="121" spans="2:6" x14ac:dyDescent="0.25">
      <c r="B121" t="s">
        <v>8218</v>
      </c>
      <c r="C121">
        <v>37</v>
      </c>
      <c r="E121" t="s">
        <v>8220</v>
      </c>
      <c r="F121">
        <v>1</v>
      </c>
    </row>
    <row r="122" spans="2:6" x14ac:dyDescent="0.25">
      <c r="B122" t="s">
        <v>8218</v>
      </c>
      <c r="C122">
        <v>137</v>
      </c>
      <c r="E122" t="s">
        <v>8220</v>
      </c>
      <c r="F122">
        <v>2</v>
      </c>
    </row>
    <row r="123" spans="2:6" x14ac:dyDescent="0.25">
      <c r="B123" t="s">
        <v>8218</v>
      </c>
      <c r="C123">
        <v>376</v>
      </c>
      <c r="E123" t="s">
        <v>8220</v>
      </c>
      <c r="F123">
        <v>0</v>
      </c>
    </row>
    <row r="124" spans="2:6" x14ac:dyDescent="0.25">
      <c r="B124" t="s">
        <v>8218</v>
      </c>
      <c r="C124">
        <v>202</v>
      </c>
      <c r="E124" t="s">
        <v>8220</v>
      </c>
      <c r="F124">
        <v>0</v>
      </c>
    </row>
    <row r="125" spans="2:6" x14ac:dyDescent="0.25">
      <c r="B125" t="s">
        <v>8218</v>
      </c>
      <c r="C125">
        <v>328</v>
      </c>
      <c r="E125" t="s">
        <v>8220</v>
      </c>
      <c r="F125">
        <v>11</v>
      </c>
    </row>
    <row r="126" spans="2:6" x14ac:dyDescent="0.25">
      <c r="B126" t="s">
        <v>8218</v>
      </c>
      <c r="C126">
        <v>84</v>
      </c>
      <c r="E126" t="s">
        <v>8220</v>
      </c>
      <c r="F126">
        <v>1</v>
      </c>
    </row>
    <row r="127" spans="2:6" x14ac:dyDescent="0.25">
      <c r="B127" t="s">
        <v>8218</v>
      </c>
      <c r="C127">
        <v>96</v>
      </c>
      <c r="E127" t="s">
        <v>8220</v>
      </c>
      <c r="F127">
        <v>8</v>
      </c>
    </row>
    <row r="128" spans="2:6" x14ac:dyDescent="0.25">
      <c r="B128" t="s">
        <v>8218</v>
      </c>
      <c r="C128">
        <v>223</v>
      </c>
      <c r="E128" t="s">
        <v>8220</v>
      </c>
      <c r="F128">
        <v>5</v>
      </c>
    </row>
    <row r="129" spans="2:6" x14ac:dyDescent="0.25">
      <c r="B129" t="s">
        <v>8218</v>
      </c>
      <c r="C129">
        <v>62</v>
      </c>
      <c r="E129" t="s">
        <v>8220</v>
      </c>
      <c r="F129">
        <v>39</v>
      </c>
    </row>
    <row r="130" spans="2:6" x14ac:dyDescent="0.25">
      <c r="B130" t="s">
        <v>8218</v>
      </c>
      <c r="C130">
        <v>146</v>
      </c>
      <c r="E130" t="s">
        <v>8220</v>
      </c>
      <c r="F130">
        <v>0</v>
      </c>
    </row>
    <row r="131" spans="2:6" x14ac:dyDescent="0.25">
      <c r="B131" t="s">
        <v>8218</v>
      </c>
      <c r="C131">
        <v>235</v>
      </c>
      <c r="E131" t="s">
        <v>8220</v>
      </c>
      <c r="F131">
        <v>0</v>
      </c>
    </row>
    <row r="132" spans="2:6" x14ac:dyDescent="0.25">
      <c r="B132" t="s">
        <v>8218</v>
      </c>
      <c r="C132">
        <v>437</v>
      </c>
      <c r="E132" t="s">
        <v>8220</v>
      </c>
      <c r="F132">
        <v>2</v>
      </c>
    </row>
    <row r="133" spans="2:6" x14ac:dyDescent="0.25">
      <c r="B133" t="s">
        <v>8218</v>
      </c>
      <c r="C133">
        <v>77</v>
      </c>
      <c r="E133" t="s">
        <v>8220</v>
      </c>
      <c r="F133">
        <v>170</v>
      </c>
    </row>
    <row r="134" spans="2:6" x14ac:dyDescent="0.25">
      <c r="B134" t="s">
        <v>8218</v>
      </c>
      <c r="C134">
        <v>108</v>
      </c>
      <c r="E134" t="s">
        <v>8220</v>
      </c>
      <c r="F134">
        <v>5</v>
      </c>
    </row>
    <row r="135" spans="2:6" x14ac:dyDescent="0.25">
      <c r="B135" t="s">
        <v>8218</v>
      </c>
      <c r="C135">
        <v>7</v>
      </c>
      <c r="E135" t="s">
        <v>8220</v>
      </c>
      <c r="F135">
        <v>14</v>
      </c>
    </row>
    <row r="136" spans="2:6" x14ac:dyDescent="0.25">
      <c r="B136" t="s">
        <v>8218</v>
      </c>
      <c r="C136">
        <v>314</v>
      </c>
      <c r="E136" t="s">
        <v>8220</v>
      </c>
      <c r="F136">
        <v>1</v>
      </c>
    </row>
    <row r="137" spans="2:6" x14ac:dyDescent="0.25">
      <c r="B137" t="s">
        <v>8218</v>
      </c>
      <c r="C137">
        <v>188</v>
      </c>
      <c r="E137" t="s">
        <v>8220</v>
      </c>
      <c r="F137">
        <v>0</v>
      </c>
    </row>
    <row r="138" spans="2:6" x14ac:dyDescent="0.25">
      <c r="B138" t="s">
        <v>8218</v>
      </c>
      <c r="C138">
        <v>275</v>
      </c>
      <c r="E138" t="s">
        <v>8220</v>
      </c>
      <c r="F138">
        <v>124</v>
      </c>
    </row>
    <row r="139" spans="2:6" x14ac:dyDescent="0.25">
      <c r="B139" t="s">
        <v>8218</v>
      </c>
      <c r="C139">
        <v>560</v>
      </c>
      <c r="E139" t="s">
        <v>8220</v>
      </c>
      <c r="F139">
        <v>0</v>
      </c>
    </row>
    <row r="140" spans="2:6" x14ac:dyDescent="0.25">
      <c r="B140" t="s">
        <v>8218</v>
      </c>
      <c r="C140">
        <v>688</v>
      </c>
      <c r="E140" t="s">
        <v>8220</v>
      </c>
      <c r="F140">
        <v>0</v>
      </c>
    </row>
    <row r="141" spans="2:6" x14ac:dyDescent="0.25">
      <c r="B141" t="s">
        <v>8218</v>
      </c>
      <c r="C141">
        <v>942</v>
      </c>
      <c r="E141" t="s">
        <v>8220</v>
      </c>
      <c r="F141">
        <v>55</v>
      </c>
    </row>
    <row r="142" spans="2:6" x14ac:dyDescent="0.25">
      <c r="B142" t="s">
        <v>8218</v>
      </c>
      <c r="C142">
        <v>88</v>
      </c>
      <c r="E142" t="s">
        <v>8220</v>
      </c>
      <c r="F142">
        <v>140</v>
      </c>
    </row>
    <row r="143" spans="2:6" x14ac:dyDescent="0.25">
      <c r="B143" t="s">
        <v>8218</v>
      </c>
      <c r="C143">
        <v>220</v>
      </c>
      <c r="E143" t="s">
        <v>8220</v>
      </c>
      <c r="F143">
        <v>21</v>
      </c>
    </row>
    <row r="144" spans="2:6" x14ac:dyDescent="0.25">
      <c r="B144" t="s">
        <v>8218</v>
      </c>
      <c r="C144">
        <v>145</v>
      </c>
      <c r="E144" t="s">
        <v>8220</v>
      </c>
      <c r="F144">
        <v>1</v>
      </c>
    </row>
    <row r="145" spans="2:6" x14ac:dyDescent="0.25">
      <c r="B145" t="s">
        <v>8218</v>
      </c>
      <c r="C145">
        <v>963</v>
      </c>
      <c r="E145" t="s">
        <v>8220</v>
      </c>
      <c r="F145">
        <v>147</v>
      </c>
    </row>
    <row r="146" spans="2:6" x14ac:dyDescent="0.25">
      <c r="B146" t="s">
        <v>8218</v>
      </c>
      <c r="C146">
        <v>91</v>
      </c>
      <c r="E146" t="s">
        <v>8220</v>
      </c>
      <c r="F146">
        <v>11</v>
      </c>
    </row>
    <row r="147" spans="2:6" x14ac:dyDescent="0.25">
      <c r="B147" t="s">
        <v>8218</v>
      </c>
      <c r="C147">
        <v>58</v>
      </c>
      <c r="E147" t="s">
        <v>8220</v>
      </c>
      <c r="F147">
        <v>125</v>
      </c>
    </row>
    <row r="148" spans="2:6" x14ac:dyDescent="0.25">
      <c r="B148" t="s">
        <v>8218</v>
      </c>
      <c r="C148">
        <v>36</v>
      </c>
      <c r="E148" t="s">
        <v>8220</v>
      </c>
      <c r="F148">
        <v>1</v>
      </c>
    </row>
    <row r="149" spans="2:6" x14ac:dyDescent="0.25">
      <c r="B149" t="s">
        <v>8218</v>
      </c>
      <c r="C149">
        <v>165</v>
      </c>
      <c r="E149" t="s">
        <v>8220</v>
      </c>
      <c r="F149">
        <v>0</v>
      </c>
    </row>
    <row r="150" spans="2:6" x14ac:dyDescent="0.25">
      <c r="B150" t="s">
        <v>8218</v>
      </c>
      <c r="C150">
        <v>111</v>
      </c>
      <c r="E150" t="s">
        <v>8220</v>
      </c>
      <c r="F150">
        <v>0</v>
      </c>
    </row>
    <row r="151" spans="2:6" x14ac:dyDescent="0.25">
      <c r="B151" t="s">
        <v>8218</v>
      </c>
      <c r="C151">
        <v>1596</v>
      </c>
      <c r="E151" t="s">
        <v>8220</v>
      </c>
      <c r="F151">
        <v>3</v>
      </c>
    </row>
    <row r="152" spans="2:6" x14ac:dyDescent="0.25">
      <c r="B152" t="s">
        <v>8218</v>
      </c>
      <c r="C152">
        <v>61</v>
      </c>
      <c r="E152" t="s">
        <v>8220</v>
      </c>
      <c r="F152">
        <v>0</v>
      </c>
    </row>
    <row r="153" spans="2:6" x14ac:dyDescent="0.25">
      <c r="B153" t="s">
        <v>8218</v>
      </c>
      <c r="C153">
        <v>287</v>
      </c>
      <c r="E153" t="s">
        <v>8220</v>
      </c>
      <c r="F153">
        <v>0</v>
      </c>
    </row>
    <row r="154" spans="2:6" x14ac:dyDescent="0.25">
      <c r="B154" t="s">
        <v>8218</v>
      </c>
      <c r="C154">
        <v>65</v>
      </c>
      <c r="E154" t="s">
        <v>8220</v>
      </c>
      <c r="F154">
        <v>0</v>
      </c>
    </row>
    <row r="155" spans="2:6" x14ac:dyDescent="0.25">
      <c r="B155" t="s">
        <v>8218</v>
      </c>
      <c r="C155">
        <v>118</v>
      </c>
      <c r="E155" t="s">
        <v>8220</v>
      </c>
      <c r="F155">
        <v>0</v>
      </c>
    </row>
    <row r="156" spans="2:6" x14ac:dyDescent="0.25">
      <c r="B156" t="s">
        <v>8218</v>
      </c>
      <c r="C156">
        <v>113</v>
      </c>
      <c r="E156" t="s">
        <v>8220</v>
      </c>
      <c r="F156">
        <v>3</v>
      </c>
    </row>
    <row r="157" spans="2:6" x14ac:dyDescent="0.25">
      <c r="B157" t="s">
        <v>8218</v>
      </c>
      <c r="C157">
        <v>332</v>
      </c>
      <c r="E157" t="s">
        <v>8220</v>
      </c>
      <c r="F157">
        <v>0</v>
      </c>
    </row>
    <row r="158" spans="2:6" x14ac:dyDescent="0.25">
      <c r="B158" t="s">
        <v>8218</v>
      </c>
      <c r="C158">
        <v>62</v>
      </c>
      <c r="E158" t="s">
        <v>8220</v>
      </c>
      <c r="F158">
        <v>1</v>
      </c>
    </row>
    <row r="159" spans="2:6" x14ac:dyDescent="0.25">
      <c r="B159" t="s">
        <v>8218</v>
      </c>
      <c r="C159">
        <v>951</v>
      </c>
      <c r="E159" t="s">
        <v>8220</v>
      </c>
      <c r="F159">
        <v>3</v>
      </c>
    </row>
    <row r="160" spans="2:6" x14ac:dyDescent="0.25">
      <c r="B160" t="s">
        <v>8218</v>
      </c>
      <c r="C160">
        <v>415</v>
      </c>
      <c r="E160" t="s">
        <v>8220</v>
      </c>
      <c r="F160">
        <v>22</v>
      </c>
    </row>
    <row r="161" spans="2:6" x14ac:dyDescent="0.25">
      <c r="B161" t="s">
        <v>8218</v>
      </c>
      <c r="C161">
        <v>305</v>
      </c>
      <c r="E161" t="s">
        <v>8220</v>
      </c>
      <c r="F161">
        <v>26</v>
      </c>
    </row>
    <row r="162" spans="2:6" x14ac:dyDescent="0.25">
      <c r="B162" t="s">
        <v>8218</v>
      </c>
      <c r="C162">
        <v>2139</v>
      </c>
      <c r="E162" t="s">
        <v>8220</v>
      </c>
      <c r="F162">
        <v>4</v>
      </c>
    </row>
    <row r="163" spans="2:6" x14ac:dyDescent="0.25">
      <c r="B163" t="s">
        <v>8218</v>
      </c>
      <c r="C163">
        <v>79</v>
      </c>
      <c r="E163" t="s">
        <v>8220</v>
      </c>
      <c r="F163">
        <v>0</v>
      </c>
    </row>
    <row r="164" spans="2:6" x14ac:dyDescent="0.25">
      <c r="B164" t="s">
        <v>8218</v>
      </c>
      <c r="C164">
        <v>179</v>
      </c>
      <c r="E164" t="s">
        <v>8220</v>
      </c>
      <c r="F164">
        <v>4</v>
      </c>
    </row>
    <row r="165" spans="2:6" x14ac:dyDescent="0.25">
      <c r="B165" t="s">
        <v>8218</v>
      </c>
      <c r="C165">
        <v>202</v>
      </c>
      <c r="E165" t="s">
        <v>8220</v>
      </c>
      <c r="F165">
        <v>9</v>
      </c>
    </row>
    <row r="166" spans="2:6" x14ac:dyDescent="0.25">
      <c r="B166" t="s">
        <v>8218</v>
      </c>
      <c r="C166">
        <v>760</v>
      </c>
      <c r="E166" t="s">
        <v>8220</v>
      </c>
      <c r="F166">
        <v>5</v>
      </c>
    </row>
    <row r="167" spans="2:6" x14ac:dyDescent="0.25">
      <c r="B167" t="s">
        <v>8218</v>
      </c>
      <c r="C167">
        <v>563</v>
      </c>
      <c r="E167" t="s">
        <v>8220</v>
      </c>
      <c r="F167">
        <v>14</v>
      </c>
    </row>
    <row r="168" spans="2:6" x14ac:dyDescent="0.25">
      <c r="B168" t="s">
        <v>8218</v>
      </c>
      <c r="C168">
        <v>135</v>
      </c>
      <c r="E168" t="s">
        <v>8220</v>
      </c>
      <c r="F168">
        <v>1</v>
      </c>
    </row>
    <row r="169" spans="2:6" x14ac:dyDescent="0.25">
      <c r="B169" t="s">
        <v>8218</v>
      </c>
      <c r="C169">
        <v>290</v>
      </c>
      <c r="E169" t="s">
        <v>8220</v>
      </c>
      <c r="F169">
        <v>10</v>
      </c>
    </row>
    <row r="170" spans="2:6" x14ac:dyDescent="0.25">
      <c r="B170" t="s">
        <v>8218</v>
      </c>
      <c r="C170">
        <v>447</v>
      </c>
      <c r="E170" t="s">
        <v>8220</v>
      </c>
      <c r="F170">
        <v>3</v>
      </c>
    </row>
    <row r="171" spans="2:6" x14ac:dyDescent="0.25">
      <c r="B171" t="s">
        <v>8218</v>
      </c>
      <c r="C171">
        <v>232</v>
      </c>
      <c r="E171" t="s">
        <v>8220</v>
      </c>
      <c r="F171">
        <v>1</v>
      </c>
    </row>
    <row r="172" spans="2:6" x14ac:dyDescent="0.25">
      <c r="B172" t="s">
        <v>8218</v>
      </c>
      <c r="C172">
        <v>168</v>
      </c>
      <c r="E172" t="s">
        <v>8220</v>
      </c>
      <c r="F172">
        <v>0</v>
      </c>
    </row>
    <row r="173" spans="2:6" x14ac:dyDescent="0.25">
      <c r="B173" t="s">
        <v>8218</v>
      </c>
      <c r="C173">
        <v>128</v>
      </c>
      <c r="E173" t="s">
        <v>8220</v>
      </c>
      <c r="F173">
        <v>5</v>
      </c>
    </row>
    <row r="174" spans="2:6" x14ac:dyDescent="0.25">
      <c r="B174" t="s">
        <v>8218</v>
      </c>
      <c r="C174">
        <v>493</v>
      </c>
      <c r="E174" t="s">
        <v>8220</v>
      </c>
      <c r="F174">
        <v>2</v>
      </c>
    </row>
    <row r="175" spans="2:6" x14ac:dyDescent="0.25">
      <c r="B175" t="s">
        <v>8218</v>
      </c>
      <c r="C175">
        <v>131</v>
      </c>
      <c r="E175" t="s">
        <v>8220</v>
      </c>
      <c r="F175">
        <v>68</v>
      </c>
    </row>
    <row r="176" spans="2:6" x14ac:dyDescent="0.25">
      <c r="B176" t="s">
        <v>8218</v>
      </c>
      <c r="C176">
        <v>50</v>
      </c>
      <c r="E176" t="s">
        <v>8220</v>
      </c>
      <c r="F176">
        <v>3</v>
      </c>
    </row>
    <row r="177" spans="2:6" x14ac:dyDescent="0.25">
      <c r="B177" t="s">
        <v>8218</v>
      </c>
      <c r="C177">
        <v>665</v>
      </c>
      <c r="E177" t="s">
        <v>8220</v>
      </c>
      <c r="F177">
        <v>34</v>
      </c>
    </row>
    <row r="178" spans="2:6" x14ac:dyDescent="0.25">
      <c r="B178" t="s">
        <v>8218</v>
      </c>
      <c r="C178">
        <v>129</v>
      </c>
      <c r="E178" t="s">
        <v>8220</v>
      </c>
      <c r="F178">
        <v>0</v>
      </c>
    </row>
    <row r="179" spans="2:6" x14ac:dyDescent="0.25">
      <c r="B179" t="s">
        <v>8218</v>
      </c>
      <c r="C179">
        <v>142</v>
      </c>
      <c r="E179" t="s">
        <v>8220</v>
      </c>
      <c r="F179">
        <v>3</v>
      </c>
    </row>
    <row r="180" spans="2:6" x14ac:dyDescent="0.25">
      <c r="B180" t="s">
        <v>8218</v>
      </c>
      <c r="C180">
        <v>2436</v>
      </c>
      <c r="E180" t="s">
        <v>8220</v>
      </c>
      <c r="F180">
        <v>0</v>
      </c>
    </row>
    <row r="181" spans="2:6" x14ac:dyDescent="0.25">
      <c r="B181" t="s">
        <v>8218</v>
      </c>
      <c r="C181">
        <v>244</v>
      </c>
      <c r="E181" t="s">
        <v>8220</v>
      </c>
      <c r="F181">
        <v>70</v>
      </c>
    </row>
    <row r="182" spans="2:6" x14ac:dyDescent="0.25">
      <c r="B182" t="s">
        <v>8218</v>
      </c>
      <c r="C182">
        <v>298</v>
      </c>
      <c r="E182" t="s">
        <v>8220</v>
      </c>
      <c r="F182">
        <v>1</v>
      </c>
    </row>
    <row r="183" spans="2:6" x14ac:dyDescent="0.25">
      <c r="B183" t="s">
        <v>8218</v>
      </c>
      <c r="C183">
        <v>251</v>
      </c>
      <c r="E183" t="s">
        <v>8220</v>
      </c>
      <c r="F183">
        <v>1</v>
      </c>
    </row>
    <row r="184" spans="2:6" x14ac:dyDescent="0.25">
      <c r="B184" t="s">
        <v>8218</v>
      </c>
      <c r="C184">
        <v>108</v>
      </c>
      <c r="E184" t="s">
        <v>8220</v>
      </c>
      <c r="F184">
        <v>1</v>
      </c>
    </row>
    <row r="185" spans="2:6" x14ac:dyDescent="0.25">
      <c r="B185" t="s">
        <v>8218</v>
      </c>
      <c r="C185">
        <v>82</v>
      </c>
      <c r="E185" t="s">
        <v>8220</v>
      </c>
      <c r="F185">
        <v>2</v>
      </c>
    </row>
    <row r="186" spans="2:6" x14ac:dyDescent="0.25">
      <c r="B186" t="s">
        <v>8218</v>
      </c>
      <c r="C186">
        <v>74</v>
      </c>
      <c r="E186" t="s">
        <v>8220</v>
      </c>
      <c r="F186">
        <v>2</v>
      </c>
    </row>
    <row r="187" spans="2:6" x14ac:dyDescent="0.25">
      <c r="B187" t="s">
        <v>8218</v>
      </c>
      <c r="C187">
        <v>189</v>
      </c>
      <c r="E187" t="s">
        <v>8220</v>
      </c>
      <c r="F187">
        <v>34</v>
      </c>
    </row>
    <row r="188" spans="2:6" x14ac:dyDescent="0.25">
      <c r="B188" t="s">
        <v>8218</v>
      </c>
      <c r="C188">
        <v>80</v>
      </c>
      <c r="E188" t="s">
        <v>8220</v>
      </c>
      <c r="F188">
        <v>2</v>
      </c>
    </row>
    <row r="189" spans="2:6" x14ac:dyDescent="0.25">
      <c r="B189" t="s">
        <v>8218</v>
      </c>
      <c r="C189">
        <v>576</v>
      </c>
      <c r="E189" t="s">
        <v>8220</v>
      </c>
      <c r="F189">
        <v>0</v>
      </c>
    </row>
    <row r="190" spans="2:6" x14ac:dyDescent="0.25">
      <c r="B190" t="s">
        <v>8218</v>
      </c>
      <c r="C190">
        <v>202</v>
      </c>
      <c r="E190" t="s">
        <v>8220</v>
      </c>
      <c r="F190">
        <v>1</v>
      </c>
    </row>
    <row r="191" spans="2:6" x14ac:dyDescent="0.25">
      <c r="B191" t="s">
        <v>8218</v>
      </c>
      <c r="C191">
        <v>238</v>
      </c>
      <c r="E191" t="s">
        <v>8220</v>
      </c>
      <c r="F191">
        <v>8</v>
      </c>
    </row>
    <row r="192" spans="2:6" x14ac:dyDescent="0.25">
      <c r="B192" t="s">
        <v>8218</v>
      </c>
      <c r="C192">
        <v>36</v>
      </c>
      <c r="E192" t="s">
        <v>8220</v>
      </c>
      <c r="F192">
        <v>4</v>
      </c>
    </row>
    <row r="193" spans="2:6" x14ac:dyDescent="0.25">
      <c r="B193" t="s">
        <v>8218</v>
      </c>
      <c r="C193">
        <v>150</v>
      </c>
      <c r="E193" t="s">
        <v>8220</v>
      </c>
      <c r="F193">
        <v>28</v>
      </c>
    </row>
    <row r="194" spans="2:6" x14ac:dyDescent="0.25">
      <c r="B194" t="s">
        <v>8218</v>
      </c>
      <c r="C194">
        <v>146</v>
      </c>
      <c r="E194" t="s">
        <v>8220</v>
      </c>
      <c r="F194">
        <v>0</v>
      </c>
    </row>
    <row r="195" spans="2:6" x14ac:dyDescent="0.25">
      <c r="B195" t="s">
        <v>8218</v>
      </c>
      <c r="C195">
        <v>222</v>
      </c>
      <c r="E195" t="s">
        <v>8220</v>
      </c>
      <c r="F195">
        <v>6</v>
      </c>
    </row>
    <row r="196" spans="2:6" x14ac:dyDescent="0.25">
      <c r="B196" t="s">
        <v>8218</v>
      </c>
      <c r="C196">
        <v>120</v>
      </c>
      <c r="E196" t="s">
        <v>8220</v>
      </c>
      <c r="F196">
        <v>22</v>
      </c>
    </row>
    <row r="197" spans="2:6" x14ac:dyDescent="0.25">
      <c r="B197" t="s">
        <v>8218</v>
      </c>
      <c r="C197">
        <v>126</v>
      </c>
      <c r="E197" t="s">
        <v>8220</v>
      </c>
      <c r="F197">
        <v>0</v>
      </c>
    </row>
    <row r="198" spans="2:6" x14ac:dyDescent="0.25">
      <c r="B198" t="s">
        <v>8218</v>
      </c>
      <c r="C198">
        <v>158</v>
      </c>
      <c r="E198" t="s">
        <v>8220</v>
      </c>
      <c r="F198">
        <v>1</v>
      </c>
    </row>
    <row r="199" spans="2:6" x14ac:dyDescent="0.25">
      <c r="B199" t="s">
        <v>8218</v>
      </c>
      <c r="C199">
        <v>316</v>
      </c>
      <c r="E199" t="s">
        <v>8220</v>
      </c>
      <c r="F199">
        <v>20</v>
      </c>
    </row>
    <row r="200" spans="2:6" x14ac:dyDescent="0.25">
      <c r="B200" t="s">
        <v>8218</v>
      </c>
      <c r="C200">
        <v>284</v>
      </c>
      <c r="E200" t="s">
        <v>8220</v>
      </c>
      <c r="F200">
        <v>0</v>
      </c>
    </row>
    <row r="201" spans="2:6" x14ac:dyDescent="0.25">
      <c r="B201" t="s">
        <v>8218</v>
      </c>
      <c r="C201">
        <v>51</v>
      </c>
      <c r="E201" t="s">
        <v>8220</v>
      </c>
      <c r="F201">
        <v>1</v>
      </c>
    </row>
    <row r="202" spans="2:6" x14ac:dyDescent="0.25">
      <c r="B202" t="s">
        <v>8218</v>
      </c>
      <c r="C202">
        <v>158</v>
      </c>
      <c r="E202" t="s">
        <v>8220</v>
      </c>
      <c r="F202">
        <v>3</v>
      </c>
    </row>
    <row r="203" spans="2:6" x14ac:dyDescent="0.25">
      <c r="B203" t="s">
        <v>8218</v>
      </c>
      <c r="C203">
        <v>337</v>
      </c>
      <c r="E203" t="s">
        <v>8220</v>
      </c>
      <c r="F203">
        <v>2</v>
      </c>
    </row>
    <row r="204" spans="2:6" x14ac:dyDescent="0.25">
      <c r="B204" t="s">
        <v>8218</v>
      </c>
      <c r="C204">
        <v>186</v>
      </c>
      <c r="E204" t="s">
        <v>8220</v>
      </c>
      <c r="F204">
        <v>0</v>
      </c>
    </row>
    <row r="205" spans="2:6" x14ac:dyDescent="0.25">
      <c r="B205" t="s">
        <v>8218</v>
      </c>
      <c r="C205">
        <v>58</v>
      </c>
      <c r="E205" t="s">
        <v>8220</v>
      </c>
      <c r="F205">
        <v>2</v>
      </c>
    </row>
    <row r="206" spans="2:6" x14ac:dyDescent="0.25">
      <c r="B206" t="s">
        <v>8218</v>
      </c>
      <c r="C206">
        <v>82</v>
      </c>
      <c r="E206" t="s">
        <v>8220</v>
      </c>
      <c r="F206">
        <v>1</v>
      </c>
    </row>
    <row r="207" spans="2:6" x14ac:dyDescent="0.25">
      <c r="B207" t="s">
        <v>8218</v>
      </c>
      <c r="C207">
        <v>736</v>
      </c>
      <c r="E207" t="s">
        <v>8220</v>
      </c>
      <c r="F207">
        <v>0</v>
      </c>
    </row>
    <row r="208" spans="2:6" x14ac:dyDescent="0.25">
      <c r="B208" t="s">
        <v>8218</v>
      </c>
      <c r="C208">
        <v>1151</v>
      </c>
      <c r="E208" t="s">
        <v>8220</v>
      </c>
      <c r="F208">
        <v>1</v>
      </c>
    </row>
    <row r="209" spans="2:6" x14ac:dyDescent="0.25">
      <c r="B209" t="s">
        <v>8218</v>
      </c>
      <c r="C209">
        <v>34</v>
      </c>
      <c r="E209" t="s">
        <v>8220</v>
      </c>
      <c r="F209">
        <v>0</v>
      </c>
    </row>
    <row r="210" spans="2:6" x14ac:dyDescent="0.25">
      <c r="B210" t="s">
        <v>8218</v>
      </c>
      <c r="C210">
        <v>498</v>
      </c>
      <c r="E210" t="s">
        <v>8220</v>
      </c>
      <c r="F210">
        <v>5</v>
      </c>
    </row>
    <row r="211" spans="2:6" x14ac:dyDescent="0.25">
      <c r="B211" t="s">
        <v>8218</v>
      </c>
      <c r="C211">
        <v>167</v>
      </c>
      <c r="E211" t="s">
        <v>8220</v>
      </c>
      <c r="F211">
        <v>1</v>
      </c>
    </row>
    <row r="212" spans="2:6" x14ac:dyDescent="0.25">
      <c r="B212" t="s">
        <v>8218</v>
      </c>
      <c r="C212">
        <v>340</v>
      </c>
      <c r="E212" t="s">
        <v>8220</v>
      </c>
      <c r="F212">
        <v>1</v>
      </c>
    </row>
    <row r="213" spans="2:6" x14ac:dyDescent="0.25">
      <c r="B213" t="s">
        <v>8218</v>
      </c>
      <c r="C213">
        <v>438</v>
      </c>
      <c r="E213" t="s">
        <v>8220</v>
      </c>
      <c r="F213">
        <v>2</v>
      </c>
    </row>
    <row r="214" spans="2:6" x14ac:dyDescent="0.25">
      <c r="B214" t="s">
        <v>8218</v>
      </c>
      <c r="C214">
        <v>555</v>
      </c>
      <c r="E214" t="s">
        <v>8220</v>
      </c>
      <c r="F214">
        <v>0</v>
      </c>
    </row>
    <row r="215" spans="2:6" x14ac:dyDescent="0.25">
      <c r="B215" t="s">
        <v>8218</v>
      </c>
      <c r="C215">
        <v>266</v>
      </c>
      <c r="E215" t="s">
        <v>8220</v>
      </c>
      <c r="F215">
        <v>9</v>
      </c>
    </row>
    <row r="216" spans="2:6" x14ac:dyDescent="0.25">
      <c r="B216" t="s">
        <v>8218</v>
      </c>
      <c r="C216">
        <v>69</v>
      </c>
      <c r="E216" t="s">
        <v>8220</v>
      </c>
      <c r="F216">
        <v>4</v>
      </c>
    </row>
    <row r="217" spans="2:6" x14ac:dyDescent="0.25">
      <c r="B217" t="s">
        <v>8218</v>
      </c>
      <c r="C217">
        <v>80</v>
      </c>
      <c r="E217" t="s">
        <v>8220</v>
      </c>
      <c r="F217">
        <v>4</v>
      </c>
    </row>
    <row r="218" spans="2:6" x14ac:dyDescent="0.25">
      <c r="B218" t="s">
        <v>8218</v>
      </c>
      <c r="C218">
        <v>493</v>
      </c>
      <c r="E218" t="s">
        <v>8220</v>
      </c>
      <c r="F218">
        <v>1</v>
      </c>
    </row>
    <row r="219" spans="2:6" x14ac:dyDescent="0.25">
      <c r="B219" t="s">
        <v>8218</v>
      </c>
      <c r="C219">
        <v>31</v>
      </c>
      <c r="E219" t="s">
        <v>8220</v>
      </c>
      <c r="F219">
        <v>1</v>
      </c>
    </row>
    <row r="220" spans="2:6" x14ac:dyDescent="0.25">
      <c r="B220" t="s">
        <v>8218</v>
      </c>
      <c r="C220">
        <v>236</v>
      </c>
      <c r="E220" t="s">
        <v>8220</v>
      </c>
      <c r="F220">
        <v>7</v>
      </c>
    </row>
    <row r="221" spans="2:6" x14ac:dyDescent="0.25">
      <c r="B221" t="s">
        <v>8218</v>
      </c>
      <c r="C221">
        <v>89</v>
      </c>
      <c r="E221" t="s">
        <v>8220</v>
      </c>
      <c r="F221">
        <v>5</v>
      </c>
    </row>
    <row r="222" spans="2:6" x14ac:dyDescent="0.25">
      <c r="B222" t="s">
        <v>8218</v>
      </c>
      <c r="C222">
        <v>299</v>
      </c>
      <c r="E222" t="s">
        <v>8220</v>
      </c>
      <c r="F222">
        <v>1</v>
      </c>
    </row>
    <row r="223" spans="2:6" x14ac:dyDescent="0.25">
      <c r="B223" t="s">
        <v>8218</v>
      </c>
      <c r="C223">
        <v>55</v>
      </c>
      <c r="E223" t="s">
        <v>8220</v>
      </c>
      <c r="F223">
        <v>0</v>
      </c>
    </row>
    <row r="224" spans="2:6" x14ac:dyDescent="0.25">
      <c r="B224" t="s">
        <v>8218</v>
      </c>
      <c r="C224">
        <v>325</v>
      </c>
      <c r="E224" t="s">
        <v>8220</v>
      </c>
      <c r="F224">
        <v>0</v>
      </c>
    </row>
    <row r="225" spans="2:6" x14ac:dyDescent="0.25">
      <c r="B225" t="s">
        <v>8218</v>
      </c>
      <c r="C225">
        <v>524</v>
      </c>
      <c r="E225" t="s">
        <v>8220</v>
      </c>
      <c r="F225">
        <v>1</v>
      </c>
    </row>
    <row r="226" spans="2:6" x14ac:dyDescent="0.25">
      <c r="B226" t="s">
        <v>8218</v>
      </c>
      <c r="C226">
        <v>285</v>
      </c>
      <c r="E226" t="s">
        <v>8220</v>
      </c>
      <c r="F226">
        <v>2</v>
      </c>
    </row>
    <row r="227" spans="2:6" x14ac:dyDescent="0.25">
      <c r="B227" t="s">
        <v>8218</v>
      </c>
      <c r="C227">
        <v>179</v>
      </c>
      <c r="E227" t="s">
        <v>8220</v>
      </c>
      <c r="F227">
        <v>0</v>
      </c>
    </row>
    <row r="228" spans="2:6" x14ac:dyDescent="0.25">
      <c r="B228" t="s">
        <v>8218</v>
      </c>
      <c r="C228">
        <v>188</v>
      </c>
      <c r="E228" t="s">
        <v>8220</v>
      </c>
      <c r="F228">
        <v>4</v>
      </c>
    </row>
    <row r="229" spans="2:6" x14ac:dyDescent="0.25">
      <c r="B229" t="s">
        <v>8218</v>
      </c>
      <c r="C229">
        <v>379</v>
      </c>
      <c r="E229" t="s">
        <v>8220</v>
      </c>
      <c r="F229">
        <v>7</v>
      </c>
    </row>
    <row r="230" spans="2:6" x14ac:dyDescent="0.25">
      <c r="B230" t="s">
        <v>8218</v>
      </c>
      <c r="C230">
        <v>119</v>
      </c>
      <c r="E230" t="s">
        <v>8220</v>
      </c>
      <c r="F230">
        <v>2</v>
      </c>
    </row>
    <row r="231" spans="2:6" x14ac:dyDescent="0.25">
      <c r="B231" t="s">
        <v>8218</v>
      </c>
      <c r="C231">
        <v>167</v>
      </c>
      <c r="E231" t="s">
        <v>8220</v>
      </c>
      <c r="F231">
        <v>1</v>
      </c>
    </row>
    <row r="232" spans="2:6" x14ac:dyDescent="0.25">
      <c r="B232" t="s">
        <v>8218</v>
      </c>
      <c r="C232">
        <v>221</v>
      </c>
      <c r="E232" t="s">
        <v>8220</v>
      </c>
      <c r="F232">
        <v>9</v>
      </c>
    </row>
    <row r="233" spans="2:6" x14ac:dyDescent="0.25">
      <c r="B233" t="s">
        <v>8218</v>
      </c>
      <c r="C233">
        <v>964</v>
      </c>
      <c r="E233" t="s">
        <v>8220</v>
      </c>
      <c r="F233">
        <v>2</v>
      </c>
    </row>
    <row r="234" spans="2:6" x14ac:dyDescent="0.25">
      <c r="B234" t="s">
        <v>8218</v>
      </c>
      <c r="C234">
        <v>286</v>
      </c>
      <c r="E234" t="s">
        <v>8220</v>
      </c>
      <c r="F234">
        <v>1</v>
      </c>
    </row>
    <row r="235" spans="2:6" x14ac:dyDescent="0.25">
      <c r="B235" t="s">
        <v>8218</v>
      </c>
      <c r="C235">
        <v>613</v>
      </c>
      <c r="E235" t="s">
        <v>8220</v>
      </c>
      <c r="F235">
        <v>7</v>
      </c>
    </row>
    <row r="236" spans="2:6" x14ac:dyDescent="0.25">
      <c r="B236" t="s">
        <v>8218</v>
      </c>
      <c r="C236">
        <v>29</v>
      </c>
      <c r="E236" t="s">
        <v>8220</v>
      </c>
      <c r="F236">
        <v>2</v>
      </c>
    </row>
    <row r="237" spans="2:6" x14ac:dyDescent="0.25">
      <c r="B237" t="s">
        <v>8218</v>
      </c>
      <c r="C237">
        <v>165</v>
      </c>
      <c r="E237" t="s">
        <v>8220</v>
      </c>
      <c r="F237">
        <v>8</v>
      </c>
    </row>
    <row r="238" spans="2:6" x14ac:dyDescent="0.25">
      <c r="B238" t="s">
        <v>8218</v>
      </c>
      <c r="C238">
        <v>97</v>
      </c>
      <c r="E238" t="s">
        <v>8220</v>
      </c>
      <c r="F238">
        <v>2</v>
      </c>
    </row>
    <row r="239" spans="2:6" x14ac:dyDescent="0.25">
      <c r="B239" t="s">
        <v>8218</v>
      </c>
      <c r="C239">
        <v>303</v>
      </c>
      <c r="E239" t="s">
        <v>8220</v>
      </c>
      <c r="F239">
        <v>2</v>
      </c>
    </row>
    <row r="240" spans="2:6" x14ac:dyDescent="0.25">
      <c r="B240" t="s">
        <v>8218</v>
      </c>
      <c r="C240">
        <v>267</v>
      </c>
      <c r="E240" t="s">
        <v>8220</v>
      </c>
      <c r="F240">
        <v>7</v>
      </c>
    </row>
    <row r="241" spans="2:6" x14ac:dyDescent="0.25">
      <c r="B241" t="s">
        <v>8218</v>
      </c>
      <c r="C241">
        <v>302</v>
      </c>
      <c r="E241" t="s">
        <v>8220</v>
      </c>
      <c r="F241">
        <v>2</v>
      </c>
    </row>
    <row r="242" spans="2:6" x14ac:dyDescent="0.25">
      <c r="B242" t="s">
        <v>8218</v>
      </c>
      <c r="C242">
        <v>87</v>
      </c>
      <c r="E242" t="s">
        <v>8220</v>
      </c>
      <c r="F242">
        <v>18</v>
      </c>
    </row>
    <row r="243" spans="2:6" x14ac:dyDescent="0.25">
      <c r="B243" t="s">
        <v>8218</v>
      </c>
      <c r="C243">
        <v>354</v>
      </c>
      <c r="E243" t="s">
        <v>8220</v>
      </c>
      <c r="F243">
        <v>9</v>
      </c>
    </row>
    <row r="244" spans="2:6" x14ac:dyDescent="0.25">
      <c r="B244" t="s">
        <v>8218</v>
      </c>
      <c r="C244">
        <v>86</v>
      </c>
      <c r="E244" t="s">
        <v>8220</v>
      </c>
      <c r="F244">
        <v>4</v>
      </c>
    </row>
    <row r="245" spans="2:6" x14ac:dyDescent="0.25">
      <c r="B245" t="s">
        <v>8218</v>
      </c>
      <c r="C245">
        <v>26</v>
      </c>
      <c r="E245" t="s">
        <v>8220</v>
      </c>
      <c r="F245">
        <v>7</v>
      </c>
    </row>
    <row r="246" spans="2:6" x14ac:dyDescent="0.25">
      <c r="B246" t="s">
        <v>8218</v>
      </c>
      <c r="C246">
        <v>113</v>
      </c>
      <c r="E246" t="s">
        <v>8220</v>
      </c>
      <c r="F246">
        <v>29</v>
      </c>
    </row>
    <row r="247" spans="2:6" x14ac:dyDescent="0.25">
      <c r="B247" t="s">
        <v>8218</v>
      </c>
      <c r="C247">
        <v>65</v>
      </c>
      <c r="E247" t="s">
        <v>8220</v>
      </c>
      <c r="F247">
        <v>12</v>
      </c>
    </row>
    <row r="248" spans="2:6" x14ac:dyDescent="0.25">
      <c r="B248" t="s">
        <v>8218</v>
      </c>
      <c r="C248">
        <v>134</v>
      </c>
      <c r="E248" t="s">
        <v>8220</v>
      </c>
      <c r="F248">
        <v>4</v>
      </c>
    </row>
    <row r="249" spans="2:6" x14ac:dyDescent="0.25">
      <c r="B249" t="s">
        <v>8218</v>
      </c>
      <c r="C249">
        <v>119</v>
      </c>
      <c r="E249" t="s">
        <v>8220</v>
      </c>
      <c r="F249">
        <v>28</v>
      </c>
    </row>
    <row r="250" spans="2:6" x14ac:dyDescent="0.25">
      <c r="B250" t="s">
        <v>8218</v>
      </c>
      <c r="C250">
        <v>159</v>
      </c>
      <c r="E250" t="s">
        <v>8220</v>
      </c>
      <c r="F250">
        <v>25</v>
      </c>
    </row>
    <row r="251" spans="2:6" x14ac:dyDescent="0.25">
      <c r="B251" t="s">
        <v>8218</v>
      </c>
      <c r="C251">
        <v>167</v>
      </c>
      <c r="E251" t="s">
        <v>8220</v>
      </c>
      <c r="F251">
        <v>28</v>
      </c>
    </row>
    <row r="252" spans="2:6" x14ac:dyDescent="0.25">
      <c r="B252" t="s">
        <v>8218</v>
      </c>
      <c r="C252">
        <v>43</v>
      </c>
      <c r="E252" t="s">
        <v>8220</v>
      </c>
      <c r="F252">
        <v>310</v>
      </c>
    </row>
    <row r="253" spans="2:6" x14ac:dyDescent="0.25">
      <c r="B253" t="s">
        <v>8218</v>
      </c>
      <c r="C253">
        <v>1062</v>
      </c>
      <c r="E253" t="s">
        <v>8220</v>
      </c>
      <c r="F253">
        <v>15</v>
      </c>
    </row>
    <row r="254" spans="2:6" x14ac:dyDescent="0.25">
      <c r="B254" t="s">
        <v>8218</v>
      </c>
      <c r="C254">
        <v>9</v>
      </c>
      <c r="E254" t="s">
        <v>8220</v>
      </c>
      <c r="F254">
        <v>215</v>
      </c>
    </row>
    <row r="255" spans="2:6" x14ac:dyDescent="0.25">
      <c r="B255" t="s">
        <v>8218</v>
      </c>
      <c r="C255">
        <v>89</v>
      </c>
      <c r="E255" t="s">
        <v>8220</v>
      </c>
      <c r="F255">
        <v>3</v>
      </c>
    </row>
    <row r="256" spans="2:6" x14ac:dyDescent="0.25">
      <c r="B256" t="s">
        <v>8218</v>
      </c>
      <c r="C256">
        <v>174</v>
      </c>
      <c r="E256" t="s">
        <v>8220</v>
      </c>
      <c r="F256">
        <v>2</v>
      </c>
    </row>
    <row r="257" spans="2:6" x14ac:dyDescent="0.25">
      <c r="B257" t="s">
        <v>8218</v>
      </c>
      <c r="C257">
        <v>14</v>
      </c>
      <c r="E257" t="s">
        <v>8220</v>
      </c>
      <c r="F257">
        <v>26</v>
      </c>
    </row>
    <row r="258" spans="2:6" x14ac:dyDescent="0.25">
      <c r="B258" t="s">
        <v>8218</v>
      </c>
      <c r="C258">
        <v>48</v>
      </c>
      <c r="E258" t="s">
        <v>8220</v>
      </c>
      <c r="F258">
        <v>24</v>
      </c>
    </row>
    <row r="259" spans="2:6" x14ac:dyDescent="0.25">
      <c r="B259" t="s">
        <v>8218</v>
      </c>
      <c r="C259">
        <v>133</v>
      </c>
      <c r="E259" t="s">
        <v>8220</v>
      </c>
      <c r="F259">
        <v>96</v>
      </c>
    </row>
    <row r="260" spans="2:6" x14ac:dyDescent="0.25">
      <c r="B260" t="s">
        <v>8218</v>
      </c>
      <c r="C260">
        <v>83</v>
      </c>
      <c r="E260" t="s">
        <v>8220</v>
      </c>
      <c r="F260">
        <v>17</v>
      </c>
    </row>
    <row r="261" spans="2:6" x14ac:dyDescent="0.25">
      <c r="B261" t="s">
        <v>8218</v>
      </c>
      <c r="C261">
        <v>149</v>
      </c>
      <c r="E261" t="s">
        <v>8220</v>
      </c>
      <c r="F261">
        <v>94</v>
      </c>
    </row>
    <row r="262" spans="2:6" x14ac:dyDescent="0.25">
      <c r="B262" t="s">
        <v>8218</v>
      </c>
      <c r="C262">
        <v>49</v>
      </c>
      <c r="E262" t="s">
        <v>8220</v>
      </c>
      <c r="F262">
        <v>129</v>
      </c>
    </row>
    <row r="263" spans="2:6" x14ac:dyDescent="0.25">
      <c r="B263" t="s">
        <v>8218</v>
      </c>
      <c r="C263">
        <v>251</v>
      </c>
      <c r="E263" t="s">
        <v>8220</v>
      </c>
      <c r="F263">
        <v>1</v>
      </c>
    </row>
    <row r="264" spans="2:6" x14ac:dyDescent="0.25">
      <c r="B264" t="s">
        <v>8218</v>
      </c>
      <c r="C264">
        <v>22</v>
      </c>
      <c r="E264" t="s">
        <v>8220</v>
      </c>
      <c r="F264">
        <v>4</v>
      </c>
    </row>
    <row r="265" spans="2:6" x14ac:dyDescent="0.25">
      <c r="B265" t="s">
        <v>8218</v>
      </c>
      <c r="C265">
        <v>48</v>
      </c>
      <c r="E265" t="s">
        <v>8220</v>
      </c>
      <c r="F265">
        <v>3</v>
      </c>
    </row>
    <row r="266" spans="2:6" x14ac:dyDescent="0.25">
      <c r="B266" t="s">
        <v>8218</v>
      </c>
      <c r="C266">
        <v>383</v>
      </c>
      <c r="E266" t="s">
        <v>8220</v>
      </c>
      <c r="F266">
        <v>135</v>
      </c>
    </row>
    <row r="267" spans="2:6" x14ac:dyDescent="0.25">
      <c r="B267" t="s">
        <v>8218</v>
      </c>
      <c r="C267">
        <v>237</v>
      </c>
      <c r="E267" t="s">
        <v>8220</v>
      </c>
      <c r="F267">
        <v>10</v>
      </c>
    </row>
    <row r="268" spans="2:6" x14ac:dyDescent="0.25">
      <c r="B268" t="s">
        <v>8218</v>
      </c>
      <c r="C268">
        <v>13</v>
      </c>
      <c r="E268" t="s">
        <v>8220</v>
      </c>
      <c r="F268">
        <v>0</v>
      </c>
    </row>
    <row r="269" spans="2:6" x14ac:dyDescent="0.25">
      <c r="B269" t="s">
        <v>8218</v>
      </c>
      <c r="C269">
        <v>562</v>
      </c>
      <c r="E269" t="s">
        <v>8220</v>
      </c>
      <c r="F269">
        <v>6</v>
      </c>
    </row>
    <row r="270" spans="2:6" x14ac:dyDescent="0.25">
      <c r="B270" t="s">
        <v>8218</v>
      </c>
      <c r="C270">
        <v>71</v>
      </c>
      <c r="E270" t="s">
        <v>8220</v>
      </c>
      <c r="F270">
        <v>36</v>
      </c>
    </row>
    <row r="271" spans="2:6" x14ac:dyDescent="0.25">
      <c r="B271" t="s">
        <v>8218</v>
      </c>
      <c r="C271">
        <v>1510</v>
      </c>
      <c r="E271" t="s">
        <v>8220</v>
      </c>
      <c r="F271">
        <v>336</v>
      </c>
    </row>
    <row r="272" spans="2:6" x14ac:dyDescent="0.25">
      <c r="B272" t="s">
        <v>8218</v>
      </c>
      <c r="C272">
        <v>14</v>
      </c>
      <c r="E272" t="s">
        <v>8220</v>
      </c>
      <c r="F272">
        <v>34</v>
      </c>
    </row>
    <row r="273" spans="2:6" x14ac:dyDescent="0.25">
      <c r="B273" t="s">
        <v>8218</v>
      </c>
      <c r="C273">
        <v>193</v>
      </c>
      <c r="E273" t="s">
        <v>8220</v>
      </c>
      <c r="F273">
        <v>10</v>
      </c>
    </row>
    <row r="274" spans="2:6" x14ac:dyDescent="0.25">
      <c r="B274" t="s">
        <v>8218</v>
      </c>
      <c r="C274">
        <v>206</v>
      </c>
      <c r="E274" t="s">
        <v>8220</v>
      </c>
      <c r="F274">
        <v>201</v>
      </c>
    </row>
    <row r="275" spans="2:6" x14ac:dyDescent="0.25">
      <c r="B275" t="s">
        <v>8218</v>
      </c>
      <c r="C275">
        <v>351</v>
      </c>
      <c r="E275" t="s">
        <v>8220</v>
      </c>
      <c r="F275">
        <v>296</v>
      </c>
    </row>
    <row r="276" spans="2:6" x14ac:dyDescent="0.25">
      <c r="B276" t="s">
        <v>8218</v>
      </c>
      <c r="C276">
        <v>50</v>
      </c>
      <c r="E276" t="s">
        <v>8220</v>
      </c>
      <c r="F276">
        <v>7</v>
      </c>
    </row>
    <row r="277" spans="2:6" x14ac:dyDescent="0.25">
      <c r="B277" t="s">
        <v>8218</v>
      </c>
      <c r="C277">
        <v>184</v>
      </c>
      <c r="E277" t="s">
        <v>8220</v>
      </c>
      <c r="F277">
        <v>7</v>
      </c>
    </row>
    <row r="278" spans="2:6" x14ac:dyDescent="0.25">
      <c r="B278" t="s">
        <v>8218</v>
      </c>
      <c r="C278">
        <v>196</v>
      </c>
      <c r="E278" t="s">
        <v>8220</v>
      </c>
      <c r="F278">
        <v>1</v>
      </c>
    </row>
    <row r="279" spans="2:6" x14ac:dyDescent="0.25">
      <c r="B279" t="s">
        <v>8218</v>
      </c>
      <c r="C279">
        <v>229</v>
      </c>
      <c r="E279" t="s">
        <v>8220</v>
      </c>
      <c r="F279">
        <v>114</v>
      </c>
    </row>
    <row r="280" spans="2:6" x14ac:dyDescent="0.25">
      <c r="B280" t="s">
        <v>8218</v>
      </c>
      <c r="C280">
        <v>67</v>
      </c>
      <c r="E280" t="s">
        <v>8220</v>
      </c>
      <c r="F280">
        <v>29</v>
      </c>
    </row>
    <row r="281" spans="2:6" x14ac:dyDescent="0.25">
      <c r="B281" t="s">
        <v>8218</v>
      </c>
      <c r="C281">
        <v>95</v>
      </c>
      <c r="E281" t="s">
        <v>8220</v>
      </c>
      <c r="F281">
        <v>890</v>
      </c>
    </row>
    <row r="282" spans="2:6" x14ac:dyDescent="0.25">
      <c r="B282" t="s">
        <v>8218</v>
      </c>
      <c r="C282">
        <v>62</v>
      </c>
      <c r="E282" t="s">
        <v>8220</v>
      </c>
      <c r="F282">
        <v>31</v>
      </c>
    </row>
    <row r="283" spans="2:6" x14ac:dyDescent="0.25">
      <c r="B283" t="s">
        <v>8218</v>
      </c>
      <c r="C283">
        <v>73</v>
      </c>
      <c r="E283" t="s">
        <v>8220</v>
      </c>
      <c r="F283">
        <v>21</v>
      </c>
    </row>
    <row r="284" spans="2:6" x14ac:dyDescent="0.25">
      <c r="B284" t="s">
        <v>8218</v>
      </c>
      <c r="C284">
        <v>43</v>
      </c>
      <c r="E284" t="s">
        <v>8220</v>
      </c>
      <c r="F284">
        <v>37</v>
      </c>
    </row>
    <row r="285" spans="2:6" x14ac:dyDescent="0.25">
      <c r="B285" t="s">
        <v>8218</v>
      </c>
      <c r="C285">
        <v>70</v>
      </c>
      <c r="E285" t="s">
        <v>8220</v>
      </c>
      <c r="F285">
        <v>7</v>
      </c>
    </row>
    <row r="286" spans="2:6" x14ac:dyDescent="0.25">
      <c r="B286" t="s">
        <v>8218</v>
      </c>
      <c r="C286">
        <v>271</v>
      </c>
      <c r="E286" t="s">
        <v>8220</v>
      </c>
      <c r="F286">
        <v>4</v>
      </c>
    </row>
    <row r="287" spans="2:6" x14ac:dyDescent="0.25">
      <c r="B287" t="s">
        <v>8218</v>
      </c>
      <c r="C287">
        <v>55</v>
      </c>
      <c r="E287" t="s">
        <v>8220</v>
      </c>
      <c r="F287">
        <v>5</v>
      </c>
    </row>
    <row r="288" spans="2:6" x14ac:dyDescent="0.25">
      <c r="B288" t="s">
        <v>8218</v>
      </c>
      <c r="C288">
        <v>35</v>
      </c>
      <c r="E288" t="s">
        <v>8220</v>
      </c>
      <c r="F288">
        <v>0</v>
      </c>
    </row>
    <row r="289" spans="2:6" x14ac:dyDescent="0.25">
      <c r="B289" t="s">
        <v>8218</v>
      </c>
      <c r="C289">
        <v>22</v>
      </c>
      <c r="E289" t="s">
        <v>8220</v>
      </c>
      <c r="F289">
        <v>456</v>
      </c>
    </row>
    <row r="290" spans="2:6" x14ac:dyDescent="0.25">
      <c r="B290" t="s">
        <v>8218</v>
      </c>
      <c r="C290">
        <v>38</v>
      </c>
      <c r="E290" t="s">
        <v>8220</v>
      </c>
      <c r="F290">
        <v>369</v>
      </c>
    </row>
    <row r="291" spans="2:6" x14ac:dyDescent="0.25">
      <c r="B291" t="s">
        <v>8218</v>
      </c>
      <c r="C291">
        <v>15</v>
      </c>
      <c r="E291" t="s">
        <v>8220</v>
      </c>
      <c r="F291">
        <v>2</v>
      </c>
    </row>
    <row r="292" spans="2:6" x14ac:dyDescent="0.25">
      <c r="B292" t="s">
        <v>8218</v>
      </c>
      <c r="C292">
        <v>7</v>
      </c>
      <c r="E292" t="s">
        <v>8220</v>
      </c>
      <c r="F292">
        <v>0</v>
      </c>
    </row>
    <row r="293" spans="2:6" x14ac:dyDescent="0.25">
      <c r="B293" t="s">
        <v>8218</v>
      </c>
      <c r="C293">
        <v>241</v>
      </c>
      <c r="E293" t="s">
        <v>8220</v>
      </c>
      <c r="F293">
        <v>338</v>
      </c>
    </row>
    <row r="294" spans="2:6" x14ac:dyDescent="0.25">
      <c r="B294" t="s">
        <v>8218</v>
      </c>
      <c r="C294">
        <v>55</v>
      </c>
      <c r="E294" t="s">
        <v>8220</v>
      </c>
      <c r="F294">
        <v>4</v>
      </c>
    </row>
    <row r="295" spans="2:6" x14ac:dyDescent="0.25">
      <c r="B295" t="s">
        <v>8218</v>
      </c>
      <c r="C295">
        <v>171</v>
      </c>
      <c r="E295" t="s">
        <v>8220</v>
      </c>
      <c r="F295">
        <v>1</v>
      </c>
    </row>
    <row r="296" spans="2:6" x14ac:dyDescent="0.25">
      <c r="B296" t="s">
        <v>8218</v>
      </c>
      <c r="C296">
        <v>208</v>
      </c>
      <c r="E296" t="s">
        <v>8220</v>
      </c>
      <c r="F296">
        <v>28</v>
      </c>
    </row>
    <row r="297" spans="2:6" x14ac:dyDescent="0.25">
      <c r="B297" t="s">
        <v>8218</v>
      </c>
      <c r="C297">
        <v>21</v>
      </c>
      <c r="E297" t="s">
        <v>8220</v>
      </c>
      <c r="F297">
        <v>12</v>
      </c>
    </row>
    <row r="298" spans="2:6" x14ac:dyDescent="0.25">
      <c r="B298" t="s">
        <v>8218</v>
      </c>
      <c r="C298">
        <v>25</v>
      </c>
      <c r="E298" t="s">
        <v>8220</v>
      </c>
      <c r="F298">
        <v>16</v>
      </c>
    </row>
    <row r="299" spans="2:6" x14ac:dyDescent="0.25">
      <c r="B299" t="s">
        <v>8218</v>
      </c>
      <c r="C299">
        <v>52</v>
      </c>
      <c r="E299" t="s">
        <v>8220</v>
      </c>
      <c r="F299">
        <v>4</v>
      </c>
    </row>
    <row r="300" spans="2:6" x14ac:dyDescent="0.25">
      <c r="B300" t="s">
        <v>8218</v>
      </c>
      <c r="C300">
        <v>104</v>
      </c>
      <c r="E300" t="s">
        <v>8220</v>
      </c>
      <c r="F300">
        <v>4</v>
      </c>
    </row>
    <row r="301" spans="2:6" x14ac:dyDescent="0.25">
      <c r="B301" t="s">
        <v>8218</v>
      </c>
      <c r="C301">
        <v>73</v>
      </c>
      <c r="E301" t="s">
        <v>8220</v>
      </c>
      <c r="F301">
        <v>10</v>
      </c>
    </row>
    <row r="302" spans="2:6" x14ac:dyDescent="0.25">
      <c r="B302" t="s">
        <v>8218</v>
      </c>
      <c r="C302">
        <v>34</v>
      </c>
      <c r="E302" t="s">
        <v>8220</v>
      </c>
      <c r="F302">
        <v>0</v>
      </c>
    </row>
    <row r="303" spans="2:6" x14ac:dyDescent="0.25">
      <c r="B303" t="s">
        <v>8218</v>
      </c>
      <c r="C303">
        <v>56</v>
      </c>
      <c r="E303" t="s">
        <v>8220</v>
      </c>
      <c r="F303">
        <v>6</v>
      </c>
    </row>
    <row r="304" spans="2:6" x14ac:dyDescent="0.25">
      <c r="B304" t="s">
        <v>8218</v>
      </c>
      <c r="C304">
        <v>31</v>
      </c>
      <c r="E304" t="s">
        <v>8220</v>
      </c>
      <c r="F304">
        <v>0</v>
      </c>
    </row>
    <row r="305" spans="2:6" x14ac:dyDescent="0.25">
      <c r="B305" t="s">
        <v>8218</v>
      </c>
      <c r="C305">
        <v>84</v>
      </c>
      <c r="E305" t="s">
        <v>8220</v>
      </c>
      <c r="F305">
        <v>1</v>
      </c>
    </row>
    <row r="306" spans="2:6" x14ac:dyDescent="0.25">
      <c r="B306" t="s">
        <v>8218</v>
      </c>
      <c r="C306">
        <v>130</v>
      </c>
      <c r="E306" t="s">
        <v>8220</v>
      </c>
      <c r="F306">
        <v>0</v>
      </c>
    </row>
    <row r="307" spans="2:6" x14ac:dyDescent="0.25">
      <c r="B307" t="s">
        <v>8218</v>
      </c>
      <c r="C307">
        <v>12</v>
      </c>
      <c r="E307" t="s">
        <v>8220</v>
      </c>
      <c r="F307">
        <v>44</v>
      </c>
    </row>
    <row r="308" spans="2:6" x14ac:dyDescent="0.25">
      <c r="B308" t="s">
        <v>8218</v>
      </c>
      <c r="C308">
        <v>23</v>
      </c>
      <c r="E308" t="s">
        <v>8220</v>
      </c>
      <c r="F308">
        <v>0</v>
      </c>
    </row>
    <row r="309" spans="2:6" x14ac:dyDescent="0.25">
      <c r="B309" t="s">
        <v>8218</v>
      </c>
      <c r="C309">
        <v>158</v>
      </c>
      <c r="E309" t="s">
        <v>8220</v>
      </c>
      <c r="F309">
        <v>3</v>
      </c>
    </row>
    <row r="310" spans="2:6" x14ac:dyDescent="0.25">
      <c r="B310" t="s">
        <v>8218</v>
      </c>
      <c r="C310">
        <v>30</v>
      </c>
      <c r="E310" t="s">
        <v>8220</v>
      </c>
      <c r="F310">
        <v>0</v>
      </c>
    </row>
    <row r="311" spans="2:6" x14ac:dyDescent="0.25">
      <c r="B311" t="s">
        <v>8218</v>
      </c>
      <c r="C311">
        <v>18</v>
      </c>
      <c r="E311" t="s">
        <v>8220</v>
      </c>
      <c r="F311">
        <v>52</v>
      </c>
    </row>
    <row r="312" spans="2:6" x14ac:dyDescent="0.25">
      <c r="B312" t="s">
        <v>8218</v>
      </c>
      <c r="C312">
        <v>29</v>
      </c>
      <c r="E312" t="s">
        <v>8220</v>
      </c>
      <c r="F312">
        <v>0</v>
      </c>
    </row>
    <row r="313" spans="2:6" x14ac:dyDescent="0.25">
      <c r="B313" t="s">
        <v>8218</v>
      </c>
      <c r="C313">
        <v>31</v>
      </c>
      <c r="E313" t="s">
        <v>8220</v>
      </c>
      <c r="F313">
        <v>1</v>
      </c>
    </row>
    <row r="314" spans="2:6" x14ac:dyDescent="0.25">
      <c r="B314" t="s">
        <v>8218</v>
      </c>
      <c r="C314">
        <v>173</v>
      </c>
      <c r="E314" t="s">
        <v>8220</v>
      </c>
      <c r="F314">
        <v>1</v>
      </c>
    </row>
    <row r="315" spans="2:6" x14ac:dyDescent="0.25">
      <c r="B315" t="s">
        <v>8218</v>
      </c>
      <c r="C315">
        <v>17</v>
      </c>
      <c r="E315" t="s">
        <v>8220</v>
      </c>
      <c r="F315">
        <v>2</v>
      </c>
    </row>
    <row r="316" spans="2:6" x14ac:dyDescent="0.25">
      <c r="B316" t="s">
        <v>8218</v>
      </c>
      <c r="C316">
        <v>48</v>
      </c>
      <c r="E316" t="s">
        <v>8220</v>
      </c>
      <c r="F316">
        <v>9</v>
      </c>
    </row>
    <row r="317" spans="2:6" x14ac:dyDescent="0.25">
      <c r="B317" t="s">
        <v>8218</v>
      </c>
      <c r="C317">
        <v>59</v>
      </c>
      <c r="E317" t="s">
        <v>8220</v>
      </c>
      <c r="F317">
        <v>5</v>
      </c>
    </row>
    <row r="318" spans="2:6" x14ac:dyDescent="0.25">
      <c r="B318" t="s">
        <v>8218</v>
      </c>
      <c r="C318">
        <v>39</v>
      </c>
      <c r="E318" t="s">
        <v>8220</v>
      </c>
      <c r="F318">
        <v>57</v>
      </c>
    </row>
    <row r="319" spans="2:6" x14ac:dyDescent="0.25">
      <c r="B319" t="s">
        <v>8218</v>
      </c>
      <c r="C319">
        <v>59</v>
      </c>
      <c r="E319" t="s">
        <v>8220</v>
      </c>
      <c r="F319">
        <v>3</v>
      </c>
    </row>
    <row r="320" spans="2:6" x14ac:dyDescent="0.25">
      <c r="B320" t="s">
        <v>8218</v>
      </c>
      <c r="C320">
        <v>60</v>
      </c>
      <c r="E320" t="s">
        <v>8220</v>
      </c>
      <c r="F320">
        <v>1</v>
      </c>
    </row>
    <row r="321" spans="2:6" x14ac:dyDescent="0.25">
      <c r="B321" t="s">
        <v>8218</v>
      </c>
      <c r="C321">
        <v>20</v>
      </c>
      <c r="E321" t="s">
        <v>8220</v>
      </c>
      <c r="F321">
        <v>6</v>
      </c>
    </row>
    <row r="322" spans="2:6" x14ac:dyDescent="0.25">
      <c r="B322" t="s">
        <v>8218</v>
      </c>
      <c r="C322">
        <v>2</v>
      </c>
      <c r="E322" t="s">
        <v>8220</v>
      </c>
      <c r="F322">
        <v>48</v>
      </c>
    </row>
    <row r="323" spans="2:6" x14ac:dyDescent="0.25">
      <c r="B323" t="s">
        <v>8218</v>
      </c>
      <c r="C323">
        <v>315</v>
      </c>
      <c r="E323" t="s">
        <v>8220</v>
      </c>
      <c r="F323">
        <v>2</v>
      </c>
    </row>
    <row r="324" spans="2:6" x14ac:dyDescent="0.25">
      <c r="B324" t="s">
        <v>8218</v>
      </c>
      <c r="C324">
        <v>2174</v>
      </c>
      <c r="E324" t="s">
        <v>8220</v>
      </c>
      <c r="F324">
        <v>4</v>
      </c>
    </row>
    <row r="325" spans="2:6" x14ac:dyDescent="0.25">
      <c r="B325" t="s">
        <v>8218</v>
      </c>
      <c r="C325">
        <v>152</v>
      </c>
      <c r="E325" t="s">
        <v>8220</v>
      </c>
      <c r="F325">
        <v>5</v>
      </c>
    </row>
    <row r="326" spans="2:6" x14ac:dyDescent="0.25">
      <c r="B326" t="s">
        <v>8218</v>
      </c>
      <c r="C326">
        <v>1021</v>
      </c>
      <c r="E326" t="s">
        <v>8220</v>
      </c>
      <c r="F326">
        <v>79</v>
      </c>
    </row>
    <row r="327" spans="2:6" x14ac:dyDescent="0.25">
      <c r="B327" t="s">
        <v>8218</v>
      </c>
      <c r="C327">
        <v>237</v>
      </c>
      <c r="E327" t="s">
        <v>8220</v>
      </c>
      <c r="F327">
        <v>2</v>
      </c>
    </row>
    <row r="328" spans="2:6" x14ac:dyDescent="0.25">
      <c r="B328" t="s">
        <v>8218</v>
      </c>
      <c r="C328">
        <v>27</v>
      </c>
      <c r="E328" t="s">
        <v>8220</v>
      </c>
      <c r="F328">
        <v>11</v>
      </c>
    </row>
    <row r="329" spans="2:6" x14ac:dyDescent="0.25">
      <c r="B329" t="s">
        <v>8218</v>
      </c>
      <c r="C329">
        <v>17</v>
      </c>
      <c r="E329" t="s">
        <v>8220</v>
      </c>
      <c r="F329">
        <v>11</v>
      </c>
    </row>
    <row r="330" spans="2:6" x14ac:dyDescent="0.25">
      <c r="B330" t="s">
        <v>8218</v>
      </c>
      <c r="C330">
        <v>27</v>
      </c>
      <c r="E330" t="s">
        <v>8220</v>
      </c>
      <c r="F330">
        <v>1</v>
      </c>
    </row>
    <row r="331" spans="2:6" x14ac:dyDescent="0.25">
      <c r="B331" t="s">
        <v>8218</v>
      </c>
      <c r="C331">
        <v>82</v>
      </c>
      <c r="E331" t="s">
        <v>8220</v>
      </c>
      <c r="F331">
        <v>3</v>
      </c>
    </row>
    <row r="332" spans="2:6" x14ac:dyDescent="0.25">
      <c r="B332" t="s">
        <v>8218</v>
      </c>
      <c r="C332">
        <v>48</v>
      </c>
      <c r="E332" t="s">
        <v>8220</v>
      </c>
      <c r="F332">
        <v>5</v>
      </c>
    </row>
    <row r="333" spans="2:6" x14ac:dyDescent="0.25">
      <c r="B333" t="s">
        <v>8218</v>
      </c>
      <c r="C333">
        <v>105</v>
      </c>
      <c r="E333" t="s">
        <v>8220</v>
      </c>
      <c r="F333">
        <v>12</v>
      </c>
    </row>
    <row r="334" spans="2:6" x14ac:dyDescent="0.25">
      <c r="B334" t="s">
        <v>8218</v>
      </c>
      <c r="C334">
        <v>28</v>
      </c>
      <c r="E334" t="s">
        <v>8220</v>
      </c>
      <c r="F334">
        <v>2</v>
      </c>
    </row>
    <row r="335" spans="2:6" x14ac:dyDescent="0.25">
      <c r="B335" t="s">
        <v>8218</v>
      </c>
      <c r="C335">
        <v>1107</v>
      </c>
      <c r="E335" t="s">
        <v>8220</v>
      </c>
      <c r="F335">
        <v>5</v>
      </c>
    </row>
    <row r="336" spans="2:6" x14ac:dyDescent="0.25">
      <c r="B336" t="s">
        <v>8218</v>
      </c>
      <c r="C336">
        <v>1013</v>
      </c>
      <c r="E336" t="s">
        <v>8220</v>
      </c>
      <c r="F336">
        <v>21</v>
      </c>
    </row>
    <row r="337" spans="2:6" x14ac:dyDescent="0.25">
      <c r="B337" t="s">
        <v>8218</v>
      </c>
      <c r="C337">
        <v>274</v>
      </c>
      <c r="E337" t="s">
        <v>8220</v>
      </c>
      <c r="F337">
        <v>0</v>
      </c>
    </row>
    <row r="338" spans="2:6" x14ac:dyDescent="0.25">
      <c r="B338" t="s">
        <v>8218</v>
      </c>
      <c r="C338">
        <v>87</v>
      </c>
      <c r="E338" t="s">
        <v>8220</v>
      </c>
      <c r="F338">
        <v>45</v>
      </c>
    </row>
    <row r="339" spans="2:6" x14ac:dyDescent="0.25">
      <c r="B339" t="s">
        <v>8218</v>
      </c>
      <c r="C339">
        <v>99</v>
      </c>
      <c r="E339" t="s">
        <v>8220</v>
      </c>
      <c r="F339">
        <v>29</v>
      </c>
    </row>
    <row r="340" spans="2:6" x14ac:dyDescent="0.25">
      <c r="B340" t="s">
        <v>8218</v>
      </c>
      <c r="C340">
        <v>276</v>
      </c>
      <c r="E340" t="s">
        <v>8220</v>
      </c>
      <c r="F340">
        <v>2</v>
      </c>
    </row>
    <row r="341" spans="2:6" x14ac:dyDescent="0.25">
      <c r="B341" t="s">
        <v>8218</v>
      </c>
      <c r="C341">
        <v>21</v>
      </c>
      <c r="E341" t="s">
        <v>8220</v>
      </c>
      <c r="F341">
        <v>30</v>
      </c>
    </row>
    <row r="342" spans="2:6" x14ac:dyDescent="0.25">
      <c r="B342" t="s">
        <v>8218</v>
      </c>
      <c r="C342">
        <v>41</v>
      </c>
      <c r="E342" t="s">
        <v>8220</v>
      </c>
      <c r="F342">
        <v>8</v>
      </c>
    </row>
    <row r="343" spans="2:6" x14ac:dyDescent="0.25">
      <c r="B343" t="s">
        <v>8218</v>
      </c>
      <c r="C343">
        <v>119</v>
      </c>
      <c r="E343" t="s">
        <v>8220</v>
      </c>
      <c r="F343">
        <v>1</v>
      </c>
    </row>
    <row r="344" spans="2:6" x14ac:dyDescent="0.25">
      <c r="B344" t="s">
        <v>8218</v>
      </c>
      <c r="C344">
        <v>153</v>
      </c>
      <c r="E344" t="s">
        <v>8220</v>
      </c>
      <c r="F344">
        <v>14</v>
      </c>
    </row>
    <row r="345" spans="2:6" x14ac:dyDescent="0.25">
      <c r="B345" t="s">
        <v>8218</v>
      </c>
      <c r="C345">
        <v>100</v>
      </c>
      <c r="E345" t="s">
        <v>8220</v>
      </c>
      <c r="F345">
        <v>24</v>
      </c>
    </row>
    <row r="346" spans="2:6" x14ac:dyDescent="0.25">
      <c r="B346" t="s">
        <v>8218</v>
      </c>
      <c r="C346">
        <v>143</v>
      </c>
      <c r="E346" t="s">
        <v>8220</v>
      </c>
      <c r="F346">
        <v>2</v>
      </c>
    </row>
    <row r="347" spans="2:6" x14ac:dyDescent="0.25">
      <c r="B347" t="s">
        <v>8218</v>
      </c>
      <c r="C347">
        <v>140</v>
      </c>
      <c r="E347" t="s">
        <v>8220</v>
      </c>
      <c r="F347">
        <v>21</v>
      </c>
    </row>
    <row r="348" spans="2:6" x14ac:dyDescent="0.25">
      <c r="B348" t="s">
        <v>8218</v>
      </c>
      <c r="C348">
        <v>35</v>
      </c>
      <c r="E348" t="s">
        <v>8220</v>
      </c>
      <c r="F348">
        <v>7</v>
      </c>
    </row>
    <row r="349" spans="2:6" x14ac:dyDescent="0.25">
      <c r="B349" t="s">
        <v>8218</v>
      </c>
      <c r="C349">
        <v>149</v>
      </c>
      <c r="E349" t="s">
        <v>8220</v>
      </c>
      <c r="F349">
        <v>0</v>
      </c>
    </row>
    <row r="350" spans="2:6" x14ac:dyDescent="0.25">
      <c r="B350" t="s">
        <v>8218</v>
      </c>
      <c r="C350">
        <v>130</v>
      </c>
      <c r="E350" t="s">
        <v>8220</v>
      </c>
      <c r="F350">
        <v>4</v>
      </c>
    </row>
    <row r="351" spans="2:6" x14ac:dyDescent="0.25">
      <c r="B351" t="s">
        <v>8218</v>
      </c>
      <c r="C351">
        <v>120</v>
      </c>
      <c r="E351" t="s">
        <v>8220</v>
      </c>
      <c r="F351">
        <v>32</v>
      </c>
    </row>
    <row r="352" spans="2:6" x14ac:dyDescent="0.25">
      <c r="B352" t="s">
        <v>8218</v>
      </c>
      <c r="C352">
        <v>265</v>
      </c>
      <c r="E352" t="s">
        <v>8220</v>
      </c>
      <c r="F352">
        <v>4</v>
      </c>
    </row>
    <row r="353" spans="2:6" x14ac:dyDescent="0.25">
      <c r="B353" t="s">
        <v>8218</v>
      </c>
      <c r="C353">
        <v>71</v>
      </c>
      <c r="E353" t="s">
        <v>8220</v>
      </c>
      <c r="F353">
        <v>9</v>
      </c>
    </row>
    <row r="354" spans="2:6" x14ac:dyDescent="0.25">
      <c r="B354" t="s">
        <v>8218</v>
      </c>
      <c r="C354">
        <v>13</v>
      </c>
      <c r="E354" t="s">
        <v>8220</v>
      </c>
      <c r="F354">
        <v>17</v>
      </c>
    </row>
    <row r="355" spans="2:6" x14ac:dyDescent="0.25">
      <c r="B355" t="s">
        <v>8218</v>
      </c>
      <c r="C355">
        <v>169</v>
      </c>
      <c r="E355" t="s">
        <v>8220</v>
      </c>
      <c r="F355">
        <v>5</v>
      </c>
    </row>
    <row r="356" spans="2:6" x14ac:dyDescent="0.25">
      <c r="B356" t="s">
        <v>8218</v>
      </c>
      <c r="C356">
        <v>57</v>
      </c>
      <c r="E356" t="s">
        <v>8220</v>
      </c>
      <c r="F356">
        <v>53</v>
      </c>
    </row>
    <row r="357" spans="2:6" x14ac:dyDescent="0.25">
      <c r="B357" t="s">
        <v>8218</v>
      </c>
      <c r="C357">
        <v>229</v>
      </c>
      <c r="E357" t="s">
        <v>8220</v>
      </c>
      <c r="F357">
        <v>7</v>
      </c>
    </row>
    <row r="358" spans="2:6" x14ac:dyDescent="0.25">
      <c r="B358" t="s">
        <v>8218</v>
      </c>
      <c r="C358">
        <v>108</v>
      </c>
      <c r="E358" t="s">
        <v>8220</v>
      </c>
      <c r="F358">
        <v>72</v>
      </c>
    </row>
    <row r="359" spans="2:6" x14ac:dyDescent="0.25">
      <c r="B359" t="s">
        <v>8218</v>
      </c>
      <c r="C359">
        <v>108</v>
      </c>
      <c r="E359" t="s">
        <v>8220</v>
      </c>
      <c r="F359">
        <v>0</v>
      </c>
    </row>
    <row r="360" spans="2:6" x14ac:dyDescent="0.25">
      <c r="B360" t="s">
        <v>8218</v>
      </c>
      <c r="C360">
        <v>41</v>
      </c>
      <c r="E360" t="s">
        <v>8220</v>
      </c>
      <c r="F360">
        <v>2</v>
      </c>
    </row>
    <row r="361" spans="2:6" x14ac:dyDescent="0.25">
      <c r="B361" t="s">
        <v>8218</v>
      </c>
      <c r="C361">
        <v>139</v>
      </c>
      <c r="E361" t="s">
        <v>8220</v>
      </c>
      <c r="F361">
        <v>8</v>
      </c>
    </row>
    <row r="362" spans="2:6" x14ac:dyDescent="0.25">
      <c r="B362" t="s">
        <v>8218</v>
      </c>
      <c r="C362">
        <v>19</v>
      </c>
      <c r="E362" t="s">
        <v>8220</v>
      </c>
      <c r="F362">
        <v>2</v>
      </c>
    </row>
    <row r="363" spans="2:6" x14ac:dyDescent="0.25">
      <c r="B363" t="s">
        <v>8218</v>
      </c>
      <c r="C363">
        <v>94</v>
      </c>
      <c r="E363" t="s">
        <v>8220</v>
      </c>
      <c r="F363">
        <v>0</v>
      </c>
    </row>
    <row r="364" spans="2:6" x14ac:dyDescent="0.25">
      <c r="B364" t="s">
        <v>8218</v>
      </c>
      <c r="C364">
        <v>23</v>
      </c>
      <c r="E364" t="s">
        <v>8220</v>
      </c>
      <c r="F364">
        <v>3</v>
      </c>
    </row>
    <row r="365" spans="2:6" x14ac:dyDescent="0.25">
      <c r="B365" t="s">
        <v>8218</v>
      </c>
      <c r="C365">
        <v>15</v>
      </c>
      <c r="E365" t="s">
        <v>8220</v>
      </c>
      <c r="F365">
        <v>4</v>
      </c>
    </row>
    <row r="366" spans="2:6" x14ac:dyDescent="0.25">
      <c r="B366" t="s">
        <v>8218</v>
      </c>
      <c r="C366">
        <v>62</v>
      </c>
      <c r="E366" t="s">
        <v>8220</v>
      </c>
      <c r="F366">
        <v>3</v>
      </c>
    </row>
    <row r="367" spans="2:6" x14ac:dyDescent="0.25">
      <c r="B367" t="s">
        <v>8218</v>
      </c>
      <c r="C367">
        <v>74</v>
      </c>
      <c r="E367" t="s">
        <v>8220</v>
      </c>
      <c r="F367">
        <v>6</v>
      </c>
    </row>
    <row r="368" spans="2:6" x14ac:dyDescent="0.25">
      <c r="B368" t="s">
        <v>8218</v>
      </c>
      <c r="C368">
        <v>97</v>
      </c>
      <c r="E368" t="s">
        <v>8220</v>
      </c>
      <c r="F368">
        <v>0</v>
      </c>
    </row>
    <row r="369" spans="2:6" x14ac:dyDescent="0.25">
      <c r="B369" t="s">
        <v>8218</v>
      </c>
      <c r="C369">
        <v>55</v>
      </c>
      <c r="E369" t="s">
        <v>8220</v>
      </c>
      <c r="F369">
        <v>0</v>
      </c>
    </row>
    <row r="370" spans="2:6" x14ac:dyDescent="0.25">
      <c r="B370" t="s">
        <v>8218</v>
      </c>
      <c r="C370">
        <v>44</v>
      </c>
      <c r="E370" t="s">
        <v>8220</v>
      </c>
      <c r="F370">
        <v>0</v>
      </c>
    </row>
    <row r="371" spans="2:6" x14ac:dyDescent="0.25">
      <c r="B371" t="s">
        <v>8218</v>
      </c>
      <c r="C371">
        <v>110</v>
      </c>
      <c r="E371" t="s">
        <v>8220</v>
      </c>
      <c r="F371">
        <v>8</v>
      </c>
    </row>
    <row r="372" spans="2:6" x14ac:dyDescent="0.25">
      <c r="B372" t="s">
        <v>8218</v>
      </c>
      <c r="C372">
        <v>59</v>
      </c>
      <c r="E372" t="s">
        <v>8220</v>
      </c>
      <c r="F372">
        <v>5</v>
      </c>
    </row>
    <row r="373" spans="2:6" x14ac:dyDescent="0.25">
      <c r="B373" t="s">
        <v>8218</v>
      </c>
      <c r="C373">
        <v>62</v>
      </c>
      <c r="E373" t="s">
        <v>8220</v>
      </c>
      <c r="F373">
        <v>0</v>
      </c>
    </row>
    <row r="374" spans="2:6" x14ac:dyDescent="0.25">
      <c r="B374" t="s">
        <v>8218</v>
      </c>
      <c r="C374">
        <v>105</v>
      </c>
      <c r="E374" t="s">
        <v>8220</v>
      </c>
      <c r="F374">
        <v>2</v>
      </c>
    </row>
    <row r="375" spans="2:6" x14ac:dyDescent="0.25">
      <c r="B375" t="s">
        <v>8218</v>
      </c>
      <c r="C375">
        <v>26</v>
      </c>
      <c r="E375" t="s">
        <v>8220</v>
      </c>
      <c r="F375">
        <v>24</v>
      </c>
    </row>
    <row r="376" spans="2:6" x14ac:dyDescent="0.25">
      <c r="B376" t="s">
        <v>8218</v>
      </c>
      <c r="C376">
        <v>49</v>
      </c>
      <c r="E376" t="s">
        <v>8220</v>
      </c>
      <c r="F376">
        <v>0</v>
      </c>
    </row>
    <row r="377" spans="2:6" x14ac:dyDescent="0.25">
      <c r="B377" t="s">
        <v>8218</v>
      </c>
      <c r="C377">
        <v>68</v>
      </c>
      <c r="E377" t="s">
        <v>8220</v>
      </c>
      <c r="F377">
        <v>9</v>
      </c>
    </row>
    <row r="378" spans="2:6" x14ac:dyDescent="0.25">
      <c r="B378" t="s">
        <v>8218</v>
      </c>
      <c r="C378">
        <v>22</v>
      </c>
      <c r="E378" t="s">
        <v>8220</v>
      </c>
      <c r="F378">
        <v>0</v>
      </c>
    </row>
    <row r="379" spans="2:6" x14ac:dyDescent="0.25">
      <c r="B379" t="s">
        <v>8218</v>
      </c>
      <c r="C379">
        <v>18</v>
      </c>
      <c r="E379" t="s">
        <v>8220</v>
      </c>
      <c r="F379">
        <v>1</v>
      </c>
    </row>
    <row r="380" spans="2:6" x14ac:dyDescent="0.25">
      <c r="B380" t="s">
        <v>8218</v>
      </c>
      <c r="C380">
        <v>19</v>
      </c>
      <c r="E380" t="s">
        <v>8220</v>
      </c>
      <c r="F380">
        <v>10</v>
      </c>
    </row>
    <row r="381" spans="2:6" x14ac:dyDescent="0.25">
      <c r="B381" t="s">
        <v>8218</v>
      </c>
      <c r="C381">
        <v>99</v>
      </c>
      <c r="E381" t="s">
        <v>8220</v>
      </c>
      <c r="F381">
        <v>1</v>
      </c>
    </row>
    <row r="382" spans="2:6" x14ac:dyDescent="0.25">
      <c r="B382" t="s">
        <v>8218</v>
      </c>
      <c r="C382">
        <v>27</v>
      </c>
      <c r="E382" t="s">
        <v>8220</v>
      </c>
      <c r="F382">
        <v>0</v>
      </c>
    </row>
    <row r="383" spans="2:6" x14ac:dyDescent="0.25">
      <c r="B383" t="s">
        <v>8218</v>
      </c>
      <c r="C383">
        <v>25</v>
      </c>
      <c r="E383" t="s">
        <v>8220</v>
      </c>
      <c r="F383">
        <v>20</v>
      </c>
    </row>
    <row r="384" spans="2:6" x14ac:dyDescent="0.25">
      <c r="B384" t="s">
        <v>8218</v>
      </c>
      <c r="C384">
        <v>14</v>
      </c>
      <c r="E384" t="s">
        <v>8220</v>
      </c>
      <c r="F384">
        <v>30</v>
      </c>
    </row>
    <row r="385" spans="2:6" x14ac:dyDescent="0.25">
      <c r="B385" t="s">
        <v>8218</v>
      </c>
      <c r="C385">
        <v>35</v>
      </c>
      <c r="E385" t="s">
        <v>8220</v>
      </c>
      <c r="F385">
        <v>6</v>
      </c>
    </row>
    <row r="386" spans="2:6" x14ac:dyDescent="0.25">
      <c r="B386" t="s">
        <v>8218</v>
      </c>
      <c r="C386">
        <v>10</v>
      </c>
      <c r="E386" t="s">
        <v>8220</v>
      </c>
      <c r="F386">
        <v>15</v>
      </c>
    </row>
    <row r="387" spans="2:6" x14ac:dyDescent="0.25">
      <c r="B387" t="s">
        <v>8218</v>
      </c>
      <c r="C387">
        <v>29</v>
      </c>
      <c r="E387" t="s">
        <v>8220</v>
      </c>
      <c r="F387">
        <v>5</v>
      </c>
    </row>
    <row r="388" spans="2:6" x14ac:dyDescent="0.25">
      <c r="B388" t="s">
        <v>8218</v>
      </c>
      <c r="C388">
        <v>44</v>
      </c>
      <c r="E388" t="s">
        <v>8220</v>
      </c>
      <c r="F388">
        <v>0</v>
      </c>
    </row>
    <row r="389" spans="2:6" x14ac:dyDescent="0.25">
      <c r="B389" t="s">
        <v>8218</v>
      </c>
      <c r="C389">
        <v>17</v>
      </c>
      <c r="E389" t="s">
        <v>8220</v>
      </c>
      <c r="F389">
        <v>0</v>
      </c>
    </row>
    <row r="390" spans="2:6" x14ac:dyDescent="0.25">
      <c r="B390" t="s">
        <v>8218</v>
      </c>
      <c r="C390">
        <v>34</v>
      </c>
      <c r="E390" t="s">
        <v>8220</v>
      </c>
      <c r="F390">
        <v>28</v>
      </c>
    </row>
    <row r="391" spans="2:6" x14ac:dyDescent="0.25">
      <c r="B391" t="s">
        <v>8218</v>
      </c>
      <c r="C391">
        <v>14</v>
      </c>
      <c r="E391" t="s">
        <v>8220</v>
      </c>
      <c r="F391">
        <v>0</v>
      </c>
    </row>
    <row r="392" spans="2:6" x14ac:dyDescent="0.25">
      <c r="B392" t="s">
        <v>8218</v>
      </c>
      <c r="C392">
        <v>156</v>
      </c>
      <c r="E392" t="s">
        <v>8220</v>
      </c>
      <c r="F392">
        <v>5</v>
      </c>
    </row>
    <row r="393" spans="2:6" x14ac:dyDescent="0.25">
      <c r="B393" t="s">
        <v>8218</v>
      </c>
      <c r="C393">
        <v>128</v>
      </c>
      <c r="E393" t="s">
        <v>8220</v>
      </c>
      <c r="F393">
        <v>7</v>
      </c>
    </row>
    <row r="394" spans="2:6" x14ac:dyDescent="0.25">
      <c r="B394" t="s">
        <v>8218</v>
      </c>
      <c r="C394">
        <v>60</v>
      </c>
      <c r="E394" t="s">
        <v>8220</v>
      </c>
      <c r="F394">
        <v>30</v>
      </c>
    </row>
    <row r="395" spans="2:6" x14ac:dyDescent="0.25">
      <c r="B395" t="s">
        <v>8218</v>
      </c>
      <c r="C395">
        <v>32</v>
      </c>
      <c r="E395" t="s">
        <v>8220</v>
      </c>
      <c r="F395">
        <v>2</v>
      </c>
    </row>
    <row r="396" spans="2:6" x14ac:dyDescent="0.25">
      <c r="B396" t="s">
        <v>8218</v>
      </c>
      <c r="C396">
        <v>53</v>
      </c>
      <c r="E396" t="s">
        <v>8220</v>
      </c>
      <c r="F396">
        <v>30</v>
      </c>
    </row>
    <row r="397" spans="2:6" x14ac:dyDescent="0.25">
      <c r="B397" t="s">
        <v>8218</v>
      </c>
      <c r="C397">
        <v>184</v>
      </c>
      <c r="E397" t="s">
        <v>8220</v>
      </c>
      <c r="F397">
        <v>2</v>
      </c>
    </row>
    <row r="398" spans="2:6" x14ac:dyDescent="0.25">
      <c r="B398" t="s">
        <v>8218</v>
      </c>
      <c r="C398">
        <v>90</v>
      </c>
      <c r="E398" t="s">
        <v>8220</v>
      </c>
      <c r="F398">
        <v>0</v>
      </c>
    </row>
    <row r="399" spans="2:6" x14ac:dyDescent="0.25">
      <c r="B399" t="s">
        <v>8218</v>
      </c>
      <c r="C399">
        <v>71</v>
      </c>
      <c r="E399" t="s">
        <v>8220</v>
      </c>
      <c r="F399">
        <v>2</v>
      </c>
    </row>
    <row r="400" spans="2:6" x14ac:dyDescent="0.25">
      <c r="B400" t="s">
        <v>8218</v>
      </c>
      <c r="C400">
        <v>87</v>
      </c>
      <c r="E400" t="s">
        <v>8220</v>
      </c>
      <c r="F400">
        <v>1</v>
      </c>
    </row>
    <row r="401" spans="2:6" x14ac:dyDescent="0.25">
      <c r="B401" t="s">
        <v>8218</v>
      </c>
      <c r="C401">
        <v>28</v>
      </c>
      <c r="E401" t="s">
        <v>8220</v>
      </c>
      <c r="F401">
        <v>2</v>
      </c>
    </row>
    <row r="402" spans="2:6" x14ac:dyDescent="0.25">
      <c r="B402" t="s">
        <v>8218</v>
      </c>
      <c r="C402">
        <v>56</v>
      </c>
      <c r="E402" t="s">
        <v>8220</v>
      </c>
      <c r="F402">
        <v>14</v>
      </c>
    </row>
    <row r="403" spans="2:6" x14ac:dyDescent="0.25">
      <c r="B403" t="s">
        <v>8218</v>
      </c>
      <c r="C403">
        <v>51</v>
      </c>
      <c r="E403" t="s">
        <v>8220</v>
      </c>
      <c r="F403">
        <v>31</v>
      </c>
    </row>
    <row r="404" spans="2:6" x14ac:dyDescent="0.25">
      <c r="B404" t="s">
        <v>8218</v>
      </c>
      <c r="C404">
        <v>75</v>
      </c>
      <c r="E404" t="s">
        <v>8220</v>
      </c>
      <c r="F404">
        <v>16</v>
      </c>
    </row>
    <row r="405" spans="2:6" x14ac:dyDescent="0.25">
      <c r="B405" t="s">
        <v>8218</v>
      </c>
      <c r="C405">
        <v>38</v>
      </c>
      <c r="E405" t="s">
        <v>8220</v>
      </c>
      <c r="F405">
        <v>12</v>
      </c>
    </row>
    <row r="406" spans="2:6" x14ac:dyDescent="0.25">
      <c r="B406" t="s">
        <v>8218</v>
      </c>
      <c r="C406">
        <v>18</v>
      </c>
      <c r="E406" t="s">
        <v>8220</v>
      </c>
      <c r="F406">
        <v>96</v>
      </c>
    </row>
    <row r="407" spans="2:6" x14ac:dyDescent="0.25">
      <c r="B407" t="s">
        <v>8218</v>
      </c>
      <c r="C407">
        <v>54</v>
      </c>
      <c r="E407" t="s">
        <v>8220</v>
      </c>
      <c r="F407">
        <v>16</v>
      </c>
    </row>
    <row r="408" spans="2:6" x14ac:dyDescent="0.25">
      <c r="B408" t="s">
        <v>8218</v>
      </c>
      <c r="C408">
        <v>71</v>
      </c>
      <c r="E408" t="s">
        <v>8220</v>
      </c>
      <c r="F408">
        <v>5</v>
      </c>
    </row>
    <row r="409" spans="2:6" x14ac:dyDescent="0.25">
      <c r="B409" t="s">
        <v>8218</v>
      </c>
      <c r="C409">
        <v>57</v>
      </c>
      <c r="E409" t="s">
        <v>8220</v>
      </c>
      <c r="F409">
        <v>0</v>
      </c>
    </row>
    <row r="410" spans="2:6" x14ac:dyDescent="0.25">
      <c r="B410" t="s">
        <v>8218</v>
      </c>
      <c r="C410">
        <v>43</v>
      </c>
      <c r="E410" t="s">
        <v>8220</v>
      </c>
      <c r="F410">
        <v>8</v>
      </c>
    </row>
    <row r="411" spans="2:6" x14ac:dyDescent="0.25">
      <c r="B411" t="s">
        <v>8218</v>
      </c>
      <c r="C411">
        <v>52</v>
      </c>
      <c r="E411" t="s">
        <v>8220</v>
      </c>
      <c r="F411">
        <v>7</v>
      </c>
    </row>
    <row r="412" spans="2:6" x14ac:dyDescent="0.25">
      <c r="B412" t="s">
        <v>8218</v>
      </c>
      <c r="C412">
        <v>27</v>
      </c>
      <c r="E412" t="s">
        <v>8220</v>
      </c>
      <c r="F412">
        <v>24</v>
      </c>
    </row>
    <row r="413" spans="2:6" x14ac:dyDescent="0.25">
      <c r="B413" t="s">
        <v>8218</v>
      </c>
      <c r="C413">
        <v>12</v>
      </c>
      <c r="E413" t="s">
        <v>8220</v>
      </c>
      <c r="F413">
        <v>121</v>
      </c>
    </row>
    <row r="414" spans="2:6" x14ac:dyDescent="0.25">
      <c r="B414" t="s">
        <v>8218</v>
      </c>
      <c r="C414">
        <v>33</v>
      </c>
      <c r="E414" t="s">
        <v>8220</v>
      </c>
      <c r="F414">
        <v>196</v>
      </c>
    </row>
    <row r="415" spans="2:6" x14ac:dyDescent="0.25">
      <c r="B415" t="s">
        <v>8218</v>
      </c>
      <c r="C415">
        <v>96</v>
      </c>
      <c r="E415" t="s">
        <v>8220</v>
      </c>
      <c r="F415">
        <v>5</v>
      </c>
    </row>
    <row r="416" spans="2:6" x14ac:dyDescent="0.25">
      <c r="B416" t="s">
        <v>8218</v>
      </c>
      <c r="C416">
        <v>28</v>
      </c>
      <c r="E416" t="s">
        <v>8220</v>
      </c>
      <c r="F416">
        <v>73</v>
      </c>
    </row>
    <row r="417" spans="2:6" x14ac:dyDescent="0.25">
      <c r="B417" t="s">
        <v>8218</v>
      </c>
      <c r="C417">
        <v>43</v>
      </c>
      <c r="E417" t="s">
        <v>8220</v>
      </c>
      <c r="F417">
        <v>93</v>
      </c>
    </row>
    <row r="418" spans="2:6" x14ac:dyDescent="0.25">
      <c r="B418" t="s">
        <v>8218</v>
      </c>
      <c r="C418">
        <v>205</v>
      </c>
      <c r="E418" t="s">
        <v>8220</v>
      </c>
      <c r="F418">
        <v>17</v>
      </c>
    </row>
    <row r="419" spans="2:6" x14ac:dyDescent="0.25">
      <c r="B419" t="s">
        <v>8218</v>
      </c>
      <c r="C419">
        <v>23</v>
      </c>
      <c r="E419" t="s">
        <v>8220</v>
      </c>
      <c r="F419">
        <v>7</v>
      </c>
    </row>
    <row r="420" spans="2:6" x14ac:dyDescent="0.25">
      <c r="B420" t="s">
        <v>8218</v>
      </c>
      <c r="C420">
        <v>19</v>
      </c>
      <c r="E420" t="s">
        <v>8220</v>
      </c>
      <c r="F420">
        <v>17</v>
      </c>
    </row>
    <row r="421" spans="2:6" x14ac:dyDescent="0.25">
      <c r="B421" t="s">
        <v>8218</v>
      </c>
      <c r="C421">
        <v>14</v>
      </c>
      <c r="E421" t="s">
        <v>8220</v>
      </c>
      <c r="F421">
        <v>171</v>
      </c>
    </row>
    <row r="422" spans="2:6" x14ac:dyDescent="0.25">
      <c r="B422" t="s">
        <v>8218</v>
      </c>
      <c r="C422">
        <v>38</v>
      </c>
      <c r="E422" t="s">
        <v>8220</v>
      </c>
      <c r="F422">
        <v>188</v>
      </c>
    </row>
    <row r="423" spans="2:6" x14ac:dyDescent="0.25">
      <c r="B423" t="s">
        <v>8218</v>
      </c>
      <c r="C423">
        <v>78</v>
      </c>
      <c r="E423" t="s">
        <v>8220</v>
      </c>
      <c r="F423">
        <v>110</v>
      </c>
    </row>
    <row r="424" spans="2:6" x14ac:dyDescent="0.25">
      <c r="B424" t="s">
        <v>8218</v>
      </c>
      <c r="C424">
        <v>69</v>
      </c>
      <c r="E424" t="s">
        <v>8220</v>
      </c>
      <c r="F424">
        <v>37</v>
      </c>
    </row>
    <row r="425" spans="2:6" x14ac:dyDescent="0.25">
      <c r="B425" t="s">
        <v>8218</v>
      </c>
      <c r="C425">
        <v>33</v>
      </c>
      <c r="E425" t="s">
        <v>8220</v>
      </c>
      <c r="F425">
        <v>9</v>
      </c>
    </row>
    <row r="426" spans="2:6" x14ac:dyDescent="0.25">
      <c r="B426" t="s">
        <v>8218</v>
      </c>
      <c r="C426">
        <v>54</v>
      </c>
      <c r="E426" t="s">
        <v>8220</v>
      </c>
      <c r="F426">
        <v>29</v>
      </c>
    </row>
    <row r="427" spans="2:6" x14ac:dyDescent="0.25">
      <c r="B427" t="s">
        <v>8218</v>
      </c>
      <c r="C427">
        <v>99</v>
      </c>
      <c r="E427" t="s">
        <v>8220</v>
      </c>
      <c r="F427">
        <v>6</v>
      </c>
    </row>
    <row r="428" spans="2:6" x14ac:dyDescent="0.25">
      <c r="B428" t="s">
        <v>8218</v>
      </c>
      <c r="C428">
        <v>49</v>
      </c>
      <c r="E428" t="s">
        <v>8220</v>
      </c>
      <c r="F428">
        <v>30</v>
      </c>
    </row>
    <row r="429" spans="2:6" x14ac:dyDescent="0.25">
      <c r="B429" t="s">
        <v>8218</v>
      </c>
      <c r="C429">
        <v>11</v>
      </c>
      <c r="E429" t="s">
        <v>8220</v>
      </c>
      <c r="F429">
        <v>81</v>
      </c>
    </row>
    <row r="430" spans="2:6" x14ac:dyDescent="0.25">
      <c r="B430" t="s">
        <v>8218</v>
      </c>
      <c r="C430">
        <v>38</v>
      </c>
      <c r="E430" t="s">
        <v>8220</v>
      </c>
      <c r="F430">
        <v>4</v>
      </c>
    </row>
    <row r="431" spans="2:6" x14ac:dyDescent="0.25">
      <c r="B431" t="s">
        <v>8218</v>
      </c>
      <c r="C431">
        <v>16</v>
      </c>
      <c r="E431" t="s">
        <v>8220</v>
      </c>
      <c r="F431">
        <v>11</v>
      </c>
    </row>
    <row r="432" spans="2:6" x14ac:dyDescent="0.25">
      <c r="B432" t="s">
        <v>8218</v>
      </c>
      <c r="C432">
        <v>32</v>
      </c>
      <c r="E432" t="s">
        <v>8220</v>
      </c>
      <c r="F432">
        <v>14</v>
      </c>
    </row>
    <row r="433" spans="2:6" x14ac:dyDescent="0.25">
      <c r="B433" t="s">
        <v>8218</v>
      </c>
      <c r="C433">
        <v>20</v>
      </c>
      <c r="E433" t="s">
        <v>8220</v>
      </c>
      <c r="F433">
        <v>5</v>
      </c>
    </row>
    <row r="434" spans="2:6" x14ac:dyDescent="0.25">
      <c r="B434" t="s">
        <v>8218</v>
      </c>
      <c r="C434">
        <v>154</v>
      </c>
      <c r="E434" t="s">
        <v>8220</v>
      </c>
      <c r="F434">
        <v>45</v>
      </c>
    </row>
    <row r="435" spans="2:6" x14ac:dyDescent="0.25">
      <c r="B435" t="s">
        <v>8218</v>
      </c>
      <c r="C435">
        <v>41</v>
      </c>
      <c r="E435" t="s">
        <v>8220</v>
      </c>
      <c r="F435">
        <v>8</v>
      </c>
    </row>
    <row r="436" spans="2:6" x14ac:dyDescent="0.25">
      <c r="B436" t="s">
        <v>8218</v>
      </c>
      <c r="C436">
        <v>75</v>
      </c>
      <c r="E436" t="s">
        <v>8220</v>
      </c>
      <c r="F436">
        <v>3</v>
      </c>
    </row>
    <row r="437" spans="2:6" x14ac:dyDescent="0.25">
      <c r="B437" t="s">
        <v>8218</v>
      </c>
      <c r="C437">
        <v>40</v>
      </c>
      <c r="E437" t="s">
        <v>8220</v>
      </c>
      <c r="F437">
        <v>24</v>
      </c>
    </row>
    <row r="438" spans="2:6" x14ac:dyDescent="0.25">
      <c r="B438" t="s">
        <v>8218</v>
      </c>
      <c r="C438">
        <v>46</v>
      </c>
      <c r="E438" t="s">
        <v>8220</v>
      </c>
      <c r="F438">
        <v>18</v>
      </c>
    </row>
    <row r="439" spans="2:6" x14ac:dyDescent="0.25">
      <c r="B439" t="s">
        <v>8218</v>
      </c>
      <c r="C439">
        <v>62</v>
      </c>
      <c r="E439" t="s">
        <v>8220</v>
      </c>
      <c r="F439">
        <v>12</v>
      </c>
    </row>
    <row r="440" spans="2:6" x14ac:dyDescent="0.25">
      <c r="B440" t="s">
        <v>8218</v>
      </c>
      <c r="C440">
        <v>61</v>
      </c>
      <c r="E440" t="s">
        <v>8220</v>
      </c>
      <c r="F440">
        <v>123</v>
      </c>
    </row>
    <row r="441" spans="2:6" x14ac:dyDescent="0.25">
      <c r="B441" t="s">
        <v>8218</v>
      </c>
      <c r="C441">
        <v>96</v>
      </c>
      <c r="E441" t="s">
        <v>8220</v>
      </c>
      <c r="F441">
        <v>96</v>
      </c>
    </row>
    <row r="442" spans="2:6" x14ac:dyDescent="0.25">
      <c r="B442" t="s">
        <v>8218</v>
      </c>
      <c r="C442">
        <v>190</v>
      </c>
      <c r="E442" t="s">
        <v>8220</v>
      </c>
      <c r="F442">
        <v>31</v>
      </c>
    </row>
    <row r="443" spans="2:6" x14ac:dyDescent="0.25">
      <c r="B443" t="s">
        <v>8218</v>
      </c>
      <c r="C443">
        <v>94</v>
      </c>
      <c r="E443" t="s">
        <v>8220</v>
      </c>
      <c r="F443">
        <v>4</v>
      </c>
    </row>
    <row r="444" spans="2:6" x14ac:dyDescent="0.25">
      <c r="B444" t="s">
        <v>8218</v>
      </c>
      <c r="C444">
        <v>39</v>
      </c>
      <c r="E444" t="s">
        <v>8220</v>
      </c>
      <c r="F444">
        <v>3</v>
      </c>
    </row>
    <row r="445" spans="2:6" x14ac:dyDescent="0.25">
      <c r="B445" t="s">
        <v>8218</v>
      </c>
      <c r="C445">
        <v>127</v>
      </c>
      <c r="E445" t="s">
        <v>8220</v>
      </c>
      <c r="F445">
        <v>179</v>
      </c>
    </row>
    <row r="446" spans="2:6" x14ac:dyDescent="0.25">
      <c r="B446" t="s">
        <v>8218</v>
      </c>
      <c r="C446">
        <v>159</v>
      </c>
      <c r="E446" t="s">
        <v>8220</v>
      </c>
      <c r="F446">
        <v>3</v>
      </c>
    </row>
    <row r="447" spans="2:6" x14ac:dyDescent="0.25">
      <c r="B447" t="s">
        <v>8218</v>
      </c>
      <c r="C447">
        <v>177</v>
      </c>
      <c r="E447" t="s">
        <v>8220</v>
      </c>
      <c r="F447">
        <v>23</v>
      </c>
    </row>
    <row r="448" spans="2:6" x14ac:dyDescent="0.25">
      <c r="B448" t="s">
        <v>8218</v>
      </c>
      <c r="C448">
        <v>47</v>
      </c>
      <c r="E448" t="s">
        <v>8220</v>
      </c>
      <c r="F448">
        <v>23</v>
      </c>
    </row>
    <row r="449" spans="2:6" x14ac:dyDescent="0.25">
      <c r="B449" t="s">
        <v>8218</v>
      </c>
      <c r="C449">
        <v>1</v>
      </c>
      <c r="E449" t="s">
        <v>8220</v>
      </c>
      <c r="F449">
        <v>41</v>
      </c>
    </row>
    <row r="450" spans="2:6" x14ac:dyDescent="0.25">
      <c r="B450" t="s">
        <v>8218</v>
      </c>
      <c r="C450">
        <v>16</v>
      </c>
      <c r="E450" t="s">
        <v>8220</v>
      </c>
      <c r="F450">
        <v>0</v>
      </c>
    </row>
    <row r="451" spans="2:6" x14ac:dyDescent="0.25">
      <c r="B451" t="s">
        <v>8218</v>
      </c>
      <c r="C451">
        <v>115</v>
      </c>
      <c r="E451" t="s">
        <v>8220</v>
      </c>
      <c r="F451">
        <v>32</v>
      </c>
    </row>
    <row r="452" spans="2:6" x14ac:dyDescent="0.25">
      <c r="B452" t="s">
        <v>8218</v>
      </c>
      <c r="C452">
        <v>133</v>
      </c>
      <c r="E452" t="s">
        <v>8220</v>
      </c>
      <c r="F452">
        <v>2</v>
      </c>
    </row>
    <row r="453" spans="2:6" x14ac:dyDescent="0.25">
      <c r="B453" t="s">
        <v>8218</v>
      </c>
      <c r="C453">
        <v>70</v>
      </c>
      <c r="E453" t="s">
        <v>8220</v>
      </c>
      <c r="F453">
        <v>7</v>
      </c>
    </row>
    <row r="454" spans="2:6" x14ac:dyDescent="0.25">
      <c r="B454" t="s">
        <v>8218</v>
      </c>
      <c r="C454">
        <v>62</v>
      </c>
      <c r="E454" t="s">
        <v>8220</v>
      </c>
      <c r="F454">
        <v>4</v>
      </c>
    </row>
    <row r="455" spans="2:6" x14ac:dyDescent="0.25">
      <c r="B455" t="s">
        <v>8218</v>
      </c>
      <c r="C455">
        <v>10</v>
      </c>
      <c r="E455" t="s">
        <v>8220</v>
      </c>
      <c r="F455">
        <v>196</v>
      </c>
    </row>
    <row r="456" spans="2:6" x14ac:dyDescent="0.25">
      <c r="B456" t="s">
        <v>8218</v>
      </c>
      <c r="C456">
        <v>499</v>
      </c>
      <c r="E456" t="s">
        <v>8220</v>
      </c>
      <c r="F456">
        <v>11</v>
      </c>
    </row>
    <row r="457" spans="2:6" x14ac:dyDescent="0.25">
      <c r="B457" t="s">
        <v>8218</v>
      </c>
      <c r="C457">
        <v>47</v>
      </c>
      <c r="E457" t="s">
        <v>8220</v>
      </c>
      <c r="F457">
        <v>9</v>
      </c>
    </row>
    <row r="458" spans="2:6" x14ac:dyDescent="0.25">
      <c r="B458" t="s">
        <v>8218</v>
      </c>
      <c r="C458">
        <v>28</v>
      </c>
      <c r="E458" t="s">
        <v>8220</v>
      </c>
      <c r="F458">
        <v>5</v>
      </c>
    </row>
    <row r="459" spans="2:6" x14ac:dyDescent="0.25">
      <c r="B459" t="s">
        <v>8218</v>
      </c>
      <c r="C459">
        <v>24</v>
      </c>
      <c r="E459" t="s">
        <v>8220</v>
      </c>
      <c r="F459">
        <v>8</v>
      </c>
    </row>
    <row r="460" spans="2:6" x14ac:dyDescent="0.25">
      <c r="B460" t="s">
        <v>8218</v>
      </c>
      <c r="C460">
        <v>76</v>
      </c>
      <c r="E460" t="s">
        <v>8220</v>
      </c>
      <c r="F460">
        <v>229</v>
      </c>
    </row>
    <row r="461" spans="2:6" x14ac:dyDescent="0.25">
      <c r="B461" t="s">
        <v>8218</v>
      </c>
      <c r="C461">
        <v>98</v>
      </c>
      <c r="E461" t="s">
        <v>8220</v>
      </c>
      <c r="F461">
        <v>40</v>
      </c>
    </row>
    <row r="462" spans="2:6" x14ac:dyDescent="0.25">
      <c r="B462" t="s">
        <v>8218</v>
      </c>
      <c r="C462">
        <v>30</v>
      </c>
      <c r="E462" t="s">
        <v>8220</v>
      </c>
      <c r="F462">
        <v>123</v>
      </c>
    </row>
    <row r="463" spans="2:6" x14ac:dyDescent="0.25">
      <c r="B463" t="s">
        <v>8218</v>
      </c>
      <c r="C463">
        <v>478</v>
      </c>
      <c r="E463" t="s">
        <v>8220</v>
      </c>
      <c r="F463">
        <v>5</v>
      </c>
    </row>
    <row r="464" spans="2:6" x14ac:dyDescent="0.25">
      <c r="B464" t="s">
        <v>8218</v>
      </c>
      <c r="C464">
        <v>74</v>
      </c>
      <c r="E464" t="s">
        <v>8220</v>
      </c>
      <c r="F464">
        <v>148</v>
      </c>
    </row>
    <row r="465" spans="2:6" x14ac:dyDescent="0.25">
      <c r="B465" t="s">
        <v>8218</v>
      </c>
      <c r="C465">
        <v>131</v>
      </c>
      <c r="E465" t="s">
        <v>8220</v>
      </c>
      <c r="F465">
        <v>10</v>
      </c>
    </row>
    <row r="466" spans="2:6" x14ac:dyDescent="0.25">
      <c r="B466" t="s">
        <v>8218</v>
      </c>
      <c r="C466">
        <v>61</v>
      </c>
      <c r="E466" t="s">
        <v>8220</v>
      </c>
      <c r="F466">
        <v>4</v>
      </c>
    </row>
    <row r="467" spans="2:6" x14ac:dyDescent="0.25">
      <c r="B467" t="s">
        <v>8218</v>
      </c>
      <c r="C467">
        <v>1071</v>
      </c>
      <c r="E467" t="s">
        <v>8220</v>
      </c>
      <c r="F467">
        <v>21</v>
      </c>
    </row>
    <row r="468" spans="2:6" x14ac:dyDescent="0.25">
      <c r="B468" t="s">
        <v>8218</v>
      </c>
      <c r="C468">
        <v>122</v>
      </c>
      <c r="E468" t="s">
        <v>8220</v>
      </c>
      <c r="F468">
        <v>2</v>
      </c>
    </row>
    <row r="469" spans="2:6" x14ac:dyDescent="0.25">
      <c r="B469" t="s">
        <v>8218</v>
      </c>
      <c r="C469">
        <v>111</v>
      </c>
      <c r="E469" t="s">
        <v>8220</v>
      </c>
      <c r="F469">
        <v>0</v>
      </c>
    </row>
    <row r="470" spans="2:6" x14ac:dyDescent="0.25">
      <c r="B470" t="s">
        <v>8218</v>
      </c>
      <c r="C470">
        <v>255</v>
      </c>
      <c r="E470" t="s">
        <v>8220</v>
      </c>
      <c r="F470">
        <v>4</v>
      </c>
    </row>
    <row r="471" spans="2:6" x14ac:dyDescent="0.25">
      <c r="B471" t="s">
        <v>8218</v>
      </c>
      <c r="C471">
        <v>141</v>
      </c>
      <c r="E471" t="s">
        <v>8220</v>
      </c>
      <c r="F471">
        <v>1</v>
      </c>
    </row>
    <row r="472" spans="2:6" x14ac:dyDescent="0.25">
      <c r="B472" t="s">
        <v>8218</v>
      </c>
      <c r="C472">
        <v>159</v>
      </c>
      <c r="E472" t="s">
        <v>8220</v>
      </c>
      <c r="F472">
        <v>30</v>
      </c>
    </row>
    <row r="473" spans="2:6" x14ac:dyDescent="0.25">
      <c r="B473" t="s">
        <v>8218</v>
      </c>
      <c r="C473">
        <v>99</v>
      </c>
      <c r="E473" t="s">
        <v>8220</v>
      </c>
      <c r="F473">
        <v>3</v>
      </c>
    </row>
    <row r="474" spans="2:6" x14ac:dyDescent="0.25">
      <c r="B474" t="s">
        <v>8218</v>
      </c>
      <c r="C474">
        <v>96</v>
      </c>
      <c r="E474" t="s">
        <v>8220</v>
      </c>
      <c r="F474">
        <v>975</v>
      </c>
    </row>
    <row r="475" spans="2:6" x14ac:dyDescent="0.25">
      <c r="B475" t="s">
        <v>8218</v>
      </c>
      <c r="C475">
        <v>27</v>
      </c>
      <c r="E475" t="s">
        <v>8220</v>
      </c>
      <c r="F475">
        <v>167</v>
      </c>
    </row>
    <row r="476" spans="2:6" x14ac:dyDescent="0.25">
      <c r="B476" t="s">
        <v>8218</v>
      </c>
      <c r="C476">
        <v>166</v>
      </c>
      <c r="E476" t="s">
        <v>8220</v>
      </c>
      <c r="F476">
        <v>5</v>
      </c>
    </row>
    <row r="477" spans="2:6" x14ac:dyDescent="0.25">
      <c r="B477" t="s">
        <v>8218</v>
      </c>
      <c r="C477">
        <v>76</v>
      </c>
      <c r="E477" t="s">
        <v>8220</v>
      </c>
      <c r="F477">
        <v>18</v>
      </c>
    </row>
    <row r="478" spans="2:6" x14ac:dyDescent="0.25">
      <c r="B478" t="s">
        <v>8218</v>
      </c>
      <c r="C478">
        <v>211</v>
      </c>
      <c r="E478" t="s">
        <v>8220</v>
      </c>
      <c r="F478">
        <v>98</v>
      </c>
    </row>
    <row r="479" spans="2:6" x14ac:dyDescent="0.25">
      <c r="B479" t="s">
        <v>8218</v>
      </c>
      <c r="C479">
        <v>21</v>
      </c>
      <c r="E479" t="s">
        <v>8220</v>
      </c>
      <c r="F479">
        <v>4</v>
      </c>
    </row>
    <row r="480" spans="2:6" x14ac:dyDescent="0.25">
      <c r="B480" t="s">
        <v>8218</v>
      </c>
      <c r="C480">
        <v>61</v>
      </c>
      <c r="E480" t="s">
        <v>8220</v>
      </c>
      <c r="F480">
        <v>3</v>
      </c>
    </row>
    <row r="481" spans="2:6" x14ac:dyDescent="0.25">
      <c r="B481" t="s">
        <v>8218</v>
      </c>
      <c r="C481">
        <v>30</v>
      </c>
      <c r="E481" t="s">
        <v>8220</v>
      </c>
      <c r="F481">
        <v>1</v>
      </c>
    </row>
    <row r="482" spans="2:6" x14ac:dyDescent="0.25">
      <c r="B482" t="s">
        <v>8218</v>
      </c>
      <c r="C482">
        <v>375</v>
      </c>
      <c r="E482" t="s">
        <v>8220</v>
      </c>
      <c r="F482">
        <v>0</v>
      </c>
    </row>
    <row r="483" spans="2:6" x14ac:dyDescent="0.25">
      <c r="B483" t="s">
        <v>8218</v>
      </c>
      <c r="C483">
        <v>111</v>
      </c>
      <c r="E483" t="s">
        <v>8220</v>
      </c>
      <c r="F483">
        <v>9</v>
      </c>
    </row>
    <row r="484" spans="2:6" x14ac:dyDescent="0.25">
      <c r="B484" t="s">
        <v>8218</v>
      </c>
      <c r="C484">
        <v>123</v>
      </c>
      <c r="E484" t="s">
        <v>8220</v>
      </c>
      <c r="F484">
        <v>2</v>
      </c>
    </row>
    <row r="485" spans="2:6" x14ac:dyDescent="0.25">
      <c r="B485" t="s">
        <v>8218</v>
      </c>
      <c r="C485">
        <v>70</v>
      </c>
      <c r="E485" t="s">
        <v>8220</v>
      </c>
      <c r="F485">
        <v>0</v>
      </c>
    </row>
    <row r="486" spans="2:6" x14ac:dyDescent="0.25">
      <c r="B486" t="s">
        <v>8218</v>
      </c>
      <c r="C486">
        <v>85</v>
      </c>
      <c r="E486" t="s">
        <v>8220</v>
      </c>
      <c r="F486">
        <v>147</v>
      </c>
    </row>
    <row r="487" spans="2:6" x14ac:dyDescent="0.25">
      <c r="B487" t="s">
        <v>8218</v>
      </c>
      <c r="C487">
        <v>86</v>
      </c>
      <c r="E487" t="s">
        <v>8220</v>
      </c>
      <c r="F487">
        <v>49</v>
      </c>
    </row>
    <row r="488" spans="2:6" x14ac:dyDescent="0.25">
      <c r="B488" t="s">
        <v>8218</v>
      </c>
      <c r="C488">
        <v>13</v>
      </c>
      <c r="E488" t="s">
        <v>8220</v>
      </c>
      <c r="F488">
        <v>1</v>
      </c>
    </row>
    <row r="489" spans="2:6" x14ac:dyDescent="0.25">
      <c r="B489" t="s">
        <v>8218</v>
      </c>
      <c r="C489">
        <v>33</v>
      </c>
      <c r="E489" t="s">
        <v>8220</v>
      </c>
      <c r="F489">
        <v>2</v>
      </c>
    </row>
    <row r="490" spans="2:6" x14ac:dyDescent="0.25">
      <c r="B490" t="s">
        <v>8218</v>
      </c>
      <c r="C490">
        <v>15</v>
      </c>
      <c r="E490" t="s">
        <v>8220</v>
      </c>
      <c r="F490">
        <v>7</v>
      </c>
    </row>
    <row r="491" spans="2:6" x14ac:dyDescent="0.25">
      <c r="B491" t="s">
        <v>8218</v>
      </c>
      <c r="C491">
        <v>273</v>
      </c>
      <c r="E491" t="s">
        <v>8220</v>
      </c>
      <c r="F491">
        <v>4</v>
      </c>
    </row>
    <row r="492" spans="2:6" x14ac:dyDescent="0.25">
      <c r="B492" t="s">
        <v>8218</v>
      </c>
      <c r="C492">
        <v>714</v>
      </c>
      <c r="E492" t="s">
        <v>8220</v>
      </c>
      <c r="F492">
        <v>27</v>
      </c>
    </row>
    <row r="493" spans="2:6" x14ac:dyDescent="0.25">
      <c r="B493" t="s">
        <v>8218</v>
      </c>
      <c r="C493">
        <v>170</v>
      </c>
      <c r="E493" t="s">
        <v>8220</v>
      </c>
      <c r="F493">
        <v>94</v>
      </c>
    </row>
    <row r="494" spans="2:6" x14ac:dyDescent="0.25">
      <c r="B494" t="s">
        <v>8218</v>
      </c>
      <c r="C494">
        <v>512</v>
      </c>
      <c r="E494" t="s">
        <v>8220</v>
      </c>
      <c r="F494">
        <v>29</v>
      </c>
    </row>
    <row r="495" spans="2:6" x14ac:dyDescent="0.25">
      <c r="B495" t="s">
        <v>8218</v>
      </c>
      <c r="C495">
        <v>314</v>
      </c>
      <c r="E495" t="s">
        <v>8220</v>
      </c>
      <c r="F495">
        <v>7</v>
      </c>
    </row>
    <row r="496" spans="2:6" x14ac:dyDescent="0.25">
      <c r="B496" t="s">
        <v>8218</v>
      </c>
      <c r="C496">
        <v>167</v>
      </c>
      <c r="E496" t="s">
        <v>8220</v>
      </c>
      <c r="F496">
        <v>22</v>
      </c>
    </row>
    <row r="497" spans="2:6" x14ac:dyDescent="0.25">
      <c r="B497" t="s">
        <v>8218</v>
      </c>
      <c r="C497">
        <v>9</v>
      </c>
      <c r="E497" t="s">
        <v>8220</v>
      </c>
      <c r="F497">
        <v>1</v>
      </c>
    </row>
    <row r="498" spans="2:6" x14ac:dyDescent="0.25">
      <c r="B498" t="s">
        <v>8218</v>
      </c>
      <c r="C498">
        <v>103</v>
      </c>
      <c r="E498" t="s">
        <v>8220</v>
      </c>
      <c r="F498">
        <v>10</v>
      </c>
    </row>
    <row r="499" spans="2:6" x14ac:dyDescent="0.25">
      <c r="B499" t="s">
        <v>8218</v>
      </c>
      <c r="C499">
        <v>111</v>
      </c>
      <c r="E499" t="s">
        <v>8220</v>
      </c>
      <c r="F499">
        <v>6</v>
      </c>
    </row>
    <row r="500" spans="2:6" x14ac:dyDescent="0.25">
      <c r="B500" t="s">
        <v>8218</v>
      </c>
      <c r="C500">
        <v>271</v>
      </c>
      <c r="E500" t="s">
        <v>8220</v>
      </c>
      <c r="F500">
        <v>24</v>
      </c>
    </row>
    <row r="501" spans="2:6" x14ac:dyDescent="0.25">
      <c r="B501" t="s">
        <v>8218</v>
      </c>
      <c r="C501">
        <v>101</v>
      </c>
      <c r="E501" t="s">
        <v>8220</v>
      </c>
      <c r="F501">
        <v>15</v>
      </c>
    </row>
    <row r="502" spans="2:6" x14ac:dyDescent="0.25">
      <c r="B502" t="s">
        <v>8218</v>
      </c>
      <c r="C502">
        <v>57</v>
      </c>
      <c r="E502" t="s">
        <v>8220</v>
      </c>
      <c r="F502">
        <v>37</v>
      </c>
    </row>
    <row r="503" spans="2:6" x14ac:dyDescent="0.25">
      <c r="B503" t="s">
        <v>8218</v>
      </c>
      <c r="C503">
        <v>62</v>
      </c>
      <c r="E503" t="s">
        <v>8220</v>
      </c>
      <c r="F503">
        <v>20</v>
      </c>
    </row>
    <row r="504" spans="2:6" x14ac:dyDescent="0.25">
      <c r="B504" t="s">
        <v>8218</v>
      </c>
      <c r="C504">
        <v>32</v>
      </c>
      <c r="E504" t="s">
        <v>8220</v>
      </c>
      <c r="F504">
        <v>7</v>
      </c>
    </row>
    <row r="505" spans="2:6" x14ac:dyDescent="0.25">
      <c r="B505" t="s">
        <v>8218</v>
      </c>
      <c r="C505">
        <v>141</v>
      </c>
      <c r="E505" t="s">
        <v>8220</v>
      </c>
      <c r="F505">
        <v>0</v>
      </c>
    </row>
    <row r="506" spans="2:6" x14ac:dyDescent="0.25">
      <c r="B506" t="s">
        <v>8218</v>
      </c>
      <c r="C506">
        <v>75</v>
      </c>
      <c r="E506" t="s">
        <v>8220</v>
      </c>
      <c r="F506">
        <v>21</v>
      </c>
    </row>
    <row r="507" spans="2:6" x14ac:dyDescent="0.25">
      <c r="B507" t="s">
        <v>8218</v>
      </c>
      <c r="C507">
        <v>46</v>
      </c>
      <c r="E507" t="s">
        <v>8220</v>
      </c>
      <c r="F507">
        <v>3</v>
      </c>
    </row>
    <row r="508" spans="2:6" x14ac:dyDescent="0.25">
      <c r="B508" t="s">
        <v>8218</v>
      </c>
      <c r="C508">
        <v>103</v>
      </c>
      <c r="E508" t="s">
        <v>8220</v>
      </c>
      <c r="F508">
        <v>11</v>
      </c>
    </row>
    <row r="509" spans="2:6" x14ac:dyDescent="0.25">
      <c r="B509" t="s">
        <v>8218</v>
      </c>
      <c r="C509">
        <v>6</v>
      </c>
      <c r="E509" t="s">
        <v>8220</v>
      </c>
      <c r="F509">
        <v>1</v>
      </c>
    </row>
    <row r="510" spans="2:6" x14ac:dyDescent="0.25">
      <c r="B510" t="s">
        <v>8218</v>
      </c>
      <c r="C510">
        <v>83</v>
      </c>
      <c r="E510" t="s">
        <v>8220</v>
      </c>
      <c r="F510">
        <v>312</v>
      </c>
    </row>
    <row r="511" spans="2:6" x14ac:dyDescent="0.25">
      <c r="B511" t="s">
        <v>8218</v>
      </c>
      <c r="C511">
        <v>108</v>
      </c>
      <c r="E511" t="s">
        <v>8220</v>
      </c>
      <c r="F511">
        <v>1</v>
      </c>
    </row>
    <row r="512" spans="2:6" x14ac:dyDescent="0.25">
      <c r="B512" t="s">
        <v>8218</v>
      </c>
      <c r="C512">
        <v>25</v>
      </c>
      <c r="E512" t="s">
        <v>8220</v>
      </c>
      <c r="F512">
        <v>3</v>
      </c>
    </row>
    <row r="513" spans="2:6" x14ac:dyDescent="0.25">
      <c r="B513" t="s">
        <v>8218</v>
      </c>
      <c r="C513">
        <v>549</v>
      </c>
      <c r="E513" t="s">
        <v>8220</v>
      </c>
      <c r="F513">
        <v>4</v>
      </c>
    </row>
    <row r="514" spans="2:6" x14ac:dyDescent="0.25">
      <c r="B514" t="s">
        <v>8218</v>
      </c>
      <c r="C514">
        <v>222</v>
      </c>
      <c r="E514" t="s">
        <v>8220</v>
      </c>
      <c r="F514">
        <v>10</v>
      </c>
    </row>
    <row r="515" spans="2:6" x14ac:dyDescent="0.25">
      <c r="B515" t="s">
        <v>8218</v>
      </c>
      <c r="C515">
        <v>183</v>
      </c>
      <c r="E515" t="s">
        <v>8220</v>
      </c>
      <c r="F515">
        <v>8</v>
      </c>
    </row>
    <row r="516" spans="2:6" x14ac:dyDescent="0.25">
      <c r="B516" t="s">
        <v>8218</v>
      </c>
      <c r="C516">
        <v>89</v>
      </c>
      <c r="E516" t="s">
        <v>8220</v>
      </c>
      <c r="F516">
        <v>3</v>
      </c>
    </row>
    <row r="517" spans="2:6" x14ac:dyDescent="0.25">
      <c r="B517" t="s">
        <v>8218</v>
      </c>
      <c r="C517">
        <v>253</v>
      </c>
      <c r="E517" t="s">
        <v>8220</v>
      </c>
      <c r="F517">
        <v>1</v>
      </c>
    </row>
    <row r="518" spans="2:6" x14ac:dyDescent="0.25">
      <c r="B518" t="s">
        <v>8218</v>
      </c>
      <c r="C518">
        <v>140</v>
      </c>
      <c r="E518" t="s">
        <v>8220</v>
      </c>
      <c r="F518">
        <v>0</v>
      </c>
    </row>
    <row r="519" spans="2:6" x14ac:dyDescent="0.25">
      <c r="B519" t="s">
        <v>8218</v>
      </c>
      <c r="C519">
        <v>103</v>
      </c>
      <c r="E519" t="s">
        <v>8220</v>
      </c>
      <c r="F519">
        <v>5</v>
      </c>
    </row>
    <row r="520" spans="2:6" x14ac:dyDescent="0.25">
      <c r="B520" t="s">
        <v>8218</v>
      </c>
      <c r="C520">
        <v>138</v>
      </c>
      <c r="E520" t="s">
        <v>8220</v>
      </c>
      <c r="F520">
        <v>0</v>
      </c>
    </row>
    <row r="521" spans="2:6" x14ac:dyDescent="0.25">
      <c r="B521" t="s">
        <v>8218</v>
      </c>
      <c r="C521">
        <v>191</v>
      </c>
      <c r="E521" t="s">
        <v>8220</v>
      </c>
      <c r="F521">
        <v>3</v>
      </c>
    </row>
    <row r="522" spans="2:6" x14ac:dyDescent="0.25">
      <c r="B522" t="s">
        <v>8218</v>
      </c>
      <c r="C522">
        <v>45</v>
      </c>
      <c r="E522" t="s">
        <v>8220</v>
      </c>
      <c r="F522">
        <v>7</v>
      </c>
    </row>
    <row r="523" spans="2:6" x14ac:dyDescent="0.25">
      <c r="B523" t="s">
        <v>8218</v>
      </c>
      <c r="C523">
        <v>17</v>
      </c>
      <c r="E523" t="s">
        <v>8220</v>
      </c>
      <c r="F523">
        <v>0</v>
      </c>
    </row>
    <row r="524" spans="2:6" x14ac:dyDescent="0.25">
      <c r="B524" t="s">
        <v>8218</v>
      </c>
      <c r="C524">
        <v>31</v>
      </c>
      <c r="E524" t="s">
        <v>8220</v>
      </c>
      <c r="F524">
        <v>2</v>
      </c>
    </row>
    <row r="525" spans="2:6" x14ac:dyDescent="0.25">
      <c r="B525" t="s">
        <v>8218</v>
      </c>
      <c r="C525">
        <v>50</v>
      </c>
      <c r="E525" t="s">
        <v>8220</v>
      </c>
      <c r="F525">
        <v>23</v>
      </c>
    </row>
    <row r="526" spans="2:6" x14ac:dyDescent="0.25">
      <c r="B526" t="s">
        <v>8218</v>
      </c>
      <c r="C526">
        <v>59</v>
      </c>
      <c r="E526" t="s">
        <v>8220</v>
      </c>
      <c r="F526">
        <v>1</v>
      </c>
    </row>
    <row r="527" spans="2:6" x14ac:dyDescent="0.25">
      <c r="B527" t="s">
        <v>8218</v>
      </c>
      <c r="C527">
        <v>81</v>
      </c>
      <c r="E527" t="s">
        <v>8220</v>
      </c>
      <c r="F527">
        <v>2</v>
      </c>
    </row>
    <row r="528" spans="2:6" x14ac:dyDescent="0.25">
      <c r="B528" t="s">
        <v>8218</v>
      </c>
      <c r="C528">
        <v>508</v>
      </c>
      <c r="E528" t="s">
        <v>8220</v>
      </c>
      <c r="F528">
        <v>3</v>
      </c>
    </row>
    <row r="529" spans="2:6" x14ac:dyDescent="0.25">
      <c r="B529" t="s">
        <v>8218</v>
      </c>
      <c r="C529">
        <v>74</v>
      </c>
      <c r="E529" t="s">
        <v>8220</v>
      </c>
      <c r="F529">
        <v>0</v>
      </c>
    </row>
    <row r="530" spans="2:6" x14ac:dyDescent="0.25">
      <c r="B530" t="s">
        <v>8218</v>
      </c>
      <c r="C530">
        <v>141</v>
      </c>
      <c r="E530" t="s">
        <v>8220</v>
      </c>
      <c r="F530">
        <v>13</v>
      </c>
    </row>
    <row r="531" spans="2:6" x14ac:dyDescent="0.25">
      <c r="B531" t="s">
        <v>8218</v>
      </c>
      <c r="C531">
        <v>711</v>
      </c>
      <c r="E531" t="s">
        <v>8220</v>
      </c>
      <c r="F531">
        <v>1</v>
      </c>
    </row>
    <row r="532" spans="2:6" x14ac:dyDescent="0.25">
      <c r="B532" t="s">
        <v>8218</v>
      </c>
      <c r="C532">
        <v>141</v>
      </c>
      <c r="E532" t="s">
        <v>8220</v>
      </c>
      <c r="F532">
        <v>1</v>
      </c>
    </row>
    <row r="533" spans="2:6" x14ac:dyDescent="0.25">
      <c r="B533" t="s">
        <v>8218</v>
      </c>
      <c r="C533">
        <v>109</v>
      </c>
      <c r="E533" t="s">
        <v>8220</v>
      </c>
      <c r="F533">
        <v>1</v>
      </c>
    </row>
    <row r="534" spans="2:6" x14ac:dyDescent="0.25">
      <c r="B534" t="s">
        <v>8218</v>
      </c>
      <c r="C534">
        <v>361</v>
      </c>
      <c r="E534" t="s">
        <v>8220</v>
      </c>
      <c r="F534">
        <v>6</v>
      </c>
    </row>
    <row r="535" spans="2:6" x14ac:dyDescent="0.25">
      <c r="B535" t="s">
        <v>8218</v>
      </c>
      <c r="C535">
        <v>176</v>
      </c>
      <c r="E535" t="s">
        <v>8220</v>
      </c>
      <c r="F535">
        <v>39</v>
      </c>
    </row>
    <row r="536" spans="2:6" x14ac:dyDescent="0.25">
      <c r="B536" t="s">
        <v>8218</v>
      </c>
      <c r="C536">
        <v>670</v>
      </c>
      <c r="E536" t="s">
        <v>8220</v>
      </c>
      <c r="F536">
        <v>4</v>
      </c>
    </row>
    <row r="537" spans="2:6" x14ac:dyDescent="0.25">
      <c r="B537" t="s">
        <v>8218</v>
      </c>
      <c r="C537">
        <v>96</v>
      </c>
      <c r="E537" t="s">
        <v>8220</v>
      </c>
      <c r="F537">
        <v>1</v>
      </c>
    </row>
    <row r="538" spans="2:6" x14ac:dyDescent="0.25">
      <c r="B538" t="s">
        <v>8218</v>
      </c>
      <c r="C538">
        <v>74</v>
      </c>
      <c r="E538" t="s">
        <v>8220</v>
      </c>
      <c r="F538">
        <v>0</v>
      </c>
    </row>
    <row r="539" spans="2:6" x14ac:dyDescent="0.25">
      <c r="B539" t="s">
        <v>8218</v>
      </c>
      <c r="C539">
        <v>52</v>
      </c>
      <c r="E539" t="s">
        <v>8220</v>
      </c>
      <c r="F539">
        <v>0</v>
      </c>
    </row>
    <row r="540" spans="2:6" x14ac:dyDescent="0.25">
      <c r="B540" t="s">
        <v>8218</v>
      </c>
      <c r="C540">
        <v>105</v>
      </c>
      <c r="E540" t="s">
        <v>8220</v>
      </c>
      <c r="F540">
        <v>0</v>
      </c>
    </row>
    <row r="541" spans="2:6" x14ac:dyDescent="0.25">
      <c r="B541" t="s">
        <v>8218</v>
      </c>
      <c r="C541">
        <v>41</v>
      </c>
      <c r="E541" t="s">
        <v>8220</v>
      </c>
      <c r="F541">
        <v>8</v>
      </c>
    </row>
    <row r="542" spans="2:6" x14ac:dyDescent="0.25">
      <c r="B542" t="s">
        <v>8218</v>
      </c>
      <c r="C542">
        <v>34</v>
      </c>
      <c r="E542" t="s">
        <v>8220</v>
      </c>
      <c r="F542">
        <v>0</v>
      </c>
    </row>
    <row r="543" spans="2:6" x14ac:dyDescent="0.25">
      <c r="B543" t="s">
        <v>8218</v>
      </c>
      <c r="C543">
        <v>66</v>
      </c>
      <c r="E543" t="s">
        <v>8220</v>
      </c>
      <c r="F543">
        <v>1</v>
      </c>
    </row>
    <row r="544" spans="2:6" x14ac:dyDescent="0.25">
      <c r="B544" t="s">
        <v>8218</v>
      </c>
      <c r="C544">
        <v>50</v>
      </c>
      <c r="E544" t="s">
        <v>8220</v>
      </c>
      <c r="F544">
        <v>12</v>
      </c>
    </row>
    <row r="545" spans="2:6" x14ac:dyDescent="0.25">
      <c r="B545" t="s">
        <v>8218</v>
      </c>
      <c r="C545">
        <v>159</v>
      </c>
      <c r="E545" t="s">
        <v>8220</v>
      </c>
      <c r="F545">
        <v>0</v>
      </c>
    </row>
    <row r="546" spans="2:6" x14ac:dyDescent="0.25">
      <c r="B546" t="s">
        <v>8218</v>
      </c>
      <c r="C546">
        <v>182</v>
      </c>
      <c r="E546" t="s">
        <v>8220</v>
      </c>
      <c r="F546">
        <v>3</v>
      </c>
    </row>
    <row r="547" spans="2:6" x14ac:dyDescent="0.25">
      <c r="B547" t="s">
        <v>8218</v>
      </c>
      <c r="C547">
        <v>206</v>
      </c>
      <c r="E547" t="s">
        <v>8220</v>
      </c>
      <c r="F547">
        <v>2</v>
      </c>
    </row>
    <row r="548" spans="2:6" x14ac:dyDescent="0.25">
      <c r="B548" t="s">
        <v>8218</v>
      </c>
      <c r="C548">
        <v>169</v>
      </c>
      <c r="E548" t="s">
        <v>8220</v>
      </c>
      <c r="F548">
        <v>6</v>
      </c>
    </row>
    <row r="549" spans="2:6" x14ac:dyDescent="0.25">
      <c r="B549" t="s">
        <v>8218</v>
      </c>
      <c r="C549">
        <v>31</v>
      </c>
      <c r="E549" t="s">
        <v>8220</v>
      </c>
      <c r="F549">
        <v>0</v>
      </c>
    </row>
    <row r="550" spans="2:6" x14ac:dyDescent="0.25">
      <c r="B550" t="s">
        <v>8218</v>
      </c>
      <c r="C550">
        <v>28</v>
      </c>
      <c r="E550" t="s">
        <v>8220</v>
      </c>
      <c r="F550">
        <v>15</v>
      </c>
    </row>
    <row r="551" spans="2:6" x14ac:dyDescent="0.25">
      <c r="B551" t="s">
        <v>8218</v>
      </c>
      <c r="C551">
        <v>54</v>
      </c>
      <c r="E551" t="s">
        <v>8220</v>
      </c>
      <c r="F551">
        <v>1</v>
      </c>
    </row>
    <row r="552" spans="2:6" x14ac:dyDescent="0.25">
      <c r="B552" t="s">
        <v>8218</v>
      </c>
      <c r="C552">
        <v>467</v>
      </c>
      <c r="E552" t="s">
        <v>8220</v>
      </c>
      <c r="F552">
        <v>3</v>
      </c>
    </row>
    <row r="553" spans="2:6" x14ac:dyDescent="0.25">
      <c r="B553" t="s">
        <v>8218</v>
      </c>
      <c r="C553">
        <v>389</v>
      </c>
      <c r="E553" t="s">
        <v>8220</v>
      </c>
      <c r="F553">
        <v>8</v>
      </c>
    </row>
    <row r="554" spans="2:6" x14ac:dyDescent="0.25">
      <c r="B554" t="s">
        <v>8218</v>
      </c>
      <c r="C554">
        <v>68</v>
      </c>
      <c r="E554" t="s">
        <v>8220</v>
      </c>
      <c r="F554">
        <v>0</v>
      </c>
    </row>
    <row r="555" spans="2:6" x14ac:dyDescent="0.25">
      <c r="B555" t="s">
        <v>8218</v>
      </c>
      <c r="C555">
        <v>413</v>
      </c>
      <c r="E555" t="s">
        <v>8220</v>
      </c>
      <c r="F555">
        <v>3</v>
      </c>
    </row>
    <row r="556" spans="2:6" x14ac:dyDescent="0.25">
      <c r="B556" t="s">
        <v>8218</v>
      </c>
      <c r="C556">
        <v>190</v>
      </c>
      <c r="E556" t="s">
        <v>8220</v>
      </c>
      <c r="F556">
        <v>3</v>
      </c>
    </row>
    <row r="557" spans="2:6" x14ac:dyDescent="0.25">
      <c r="B557" t="s">
        <v>8218</v>
      </c>
      <c r="C557">
        <v>189</v>
      </c>
      <c r="E557" t="s">
        <v>8220</v>
      </c>
      <c r="F557">
        <v>0</v>
      </c>
    </row>
    <row r="558" spans="2:6" x14ac:dyDescent="0.25">
      <c r="B558" t="s">
        <v>8218</v>
      </c>
      <c r="C558">
        <v>130</v>
      </c>
      <c r="E558" t="s">
        <v>8220</v>
      </c>
      <c r="F558">
        <v>19</v>
      </c>
    </row>
    <row r="559" spans="2:6" x14ac:dyDescent="0.25">
      <c r="B559" t="s">
        <v>8218</v>
      </c>
      <c r="C559">
        <v>74</v>
      </c>
      <c r="E559" t="s">
        <v>8220</v>
      </c>
      <c r="F559">
        <v>0</v>
      </c>
    </row>
    <row r="560" spans="2:6" x14ac:dyDescent="0.25">
      <c r="B560" t="s">
        <v>8218</v>
      </c>
      <c r="C560">
        <v>274</v>
      </c>
      <c r="E560" t="s">
        <v>8220</v>
      </c>
      <c r="F560">
        <v>2</v>
      </c>
    </row>
    <row r="561" spans="2:6" x14ac:dyDescent="0.25">
      <c r="B561" t="s">
        <v>8218</v>
      </c>
      <c r="C561">
        <v>22</v>
      </c>
      <c r="E561" t="s">
        <v>8220</v>
      </c>
      <c r="F561">
        <v>0</v>
      </c>
    </row>
    <row r="562" spans="2:6" x14ac:dyDescent="0.25">
      <c r="B562" t="s">
        <v>8218</v>
      </c>
      <c r="C562">
        <v>31</v>
      </c>
      <c r="E562" t="s">
        <v>8220</v>
      </c>
      <c r="F562">
        <v>0</v>
      </c>
    </row>
    <row r="563" spans="2:6" x14ac:dyDescent="0.25">
      <c r="B563" t="s">
        <v>8218</v>
      </c>
      <c r="C563">
        <v>63</v>
      </c>
      <c r="E563" t="s">
        <v>8220</v>
      </c>
      <c r="F563">
        <v>25</v>
      </c>
    </row>
    <row r="564" spans="2:6" x14ac:dyDescent="0.25">
      <c r="B564" t="s">
        <v>8218</v>
      </c>
      <c r="C564">
        <v>20</v>
      </c>
      <c r="E564" t="s">
        <v>8220</v>
      </c>
      <c r="F564">
        <v>8</v>
      </c>
    </row>
    <row r="565" spans="2:6" x14ac:dyDescent="0.25">
      <c r="B565" t="s">
        <v>8218</v>
      </c>
      <c r="C565">
        <v>25</v>
      </c>
      <c r="E565" t="s">
        <v>8220</v>
      </c>
      <c r="F565">
        <v>16</v>
      </c>
    </row>
    <row r="566" spans="2:6" x14ac:dyDescent="0.25">
      <c r="B566" t="s">
        <v>8218</v>
      </c>
      <c r="C566">
        <v>61</v>
      </c>
      <c r="E566" t="s">
        <v>8220</v>
      </c>
      <c r="F566">
        <v>3</v>
      </c>
    </row>
    <row r="567" spans="2:6" x14ac:dyDescent="0.25">
      <c r="B567" t="s">
        <v>8218</v>
      </c>
      <c r="C567">
        <v>52</v>
      </c>
      <c r="E567" t="s">
        <v>8220</v>
      </c>
      <c r="F567">
        <v>3</v>
      </c>
    </row>
    <row r="568" spans="2:6" x14ac:dyDescent="0.25">
      <c r="B568" t="s">
        <v>8218</v>
      </c>
      <c r="C568">
        <v>86</v>
      </c>
      <c r="E568" t="s">
        <v>8220</v>
      </c>
      <c r="F568">
        <v>2</v>
      </c>
    </row>
    <row r="569" spans="2:6" x14ac:dyDescent="0.25">
      <c r="B569" t="s">
        <v>8218</v>
      </c>
      <c r="C569">
        <v>42</v>
      </c>
      <c r="E569" t="s">
        <v>8220</v>
      </c>
      <c r="F569">
        <v>1</v>
      </c>
    </row>
    <row r="570" spans="2:6" x14ac:dyDescent="0.25">
      <c r="B570" t="s">
        <v>8218</v>
      </c>
      <c r="C570">
        <v>52</v>
      </c>
      <c r="E570" t="s">
        <v>8220</v>
      </c>
      <c r="F570">
        <v>0</v>
      </c>
    </row>
    <row r="571" spans="2:6" x14ac:dyDescent="0.25">
      <c r="B571" t="s">
        <v>8218</v>
      </c>
      <c r="C571">
        <v>120</v>
      </c>
      <c r="E571" t="s">
        <v>8220</v>
      </c>
      <c r="F571">
        <v>1</v>
      </c>
    </row>
    <row r="572" spans="2:6" x14ac:dyDescent="0.25">
      <c r="B572" t="s">
        <v>8218</v>
      </c>
      <c r="C572">
        <v>22</v>
      </c>
      <c r="E572" t="s">
        <v>8220</v>
      </c>
      <c r="F572">
        <v>19</v>
      </c>
    </row>
    <row r="573" spans="2:6" x14ac:dyDescent="0.25">
      <c r="B573" t="s">
        <v>8218</v>
      </c>
      <c r="C573">
        <v>64</v>
      </c>
      <c r="E573" t="s">
        <v>8220</v>
      </c>
      <c r="F573">
        <v>9</v>
      </c>
    </row>
    <row r="574" spans="2:6" x14ac:dyDescent="0.25">
      <c r="B574" t="s">
        <v>8218</v>
      </c>
      <c r="C574">
        <v>23</v>
      </c>
      <c r="E574" t="s">
        <v>8220</v>
      </c>
      <c r="F574">
        <v>1</v>
      </c>
    </row>
    <row r="575" spans="2:6" x14ac:dyDescent="0.25">
      <c r="B575" t="s">
        <v>8218</v>
      </c>
      <c r="C575">
        <v>238</v>
      </c>
      <c r="E575" t="s">
        <v>8220</v>
      </c>
      <c r="F575">
        <v>0</v>
      </c>
    </row>
    <row r="576" spans="2:6" x14ac:dyDescent="0.25">
      <c r="B576" t="s">
        <v>8218</v>
      </c>
      <c r="C576">
        <v>33</v>
      </c>
      <c r="E576" t="s">
        <v>8220</v>
      </c>
      <c r="F576">
        <v>1</v>
      </c>
    </row>
    <row r="577" spans="2:6" x14ac:dyDescent="0.25">
      <c r="B577" t="s">
        <v>8218</v>
      </c>
      <c r="C577">
        <v>32</v>
      </c>
      <c r="E577" t="s">
        <v>8220</v>
      </c>
      <c r="F577">
        <v>5</v>
      </c>
    </row>
    <row r="578" spans="2:6" x14ac:dyDescent="0.25">
      <c r="B578" t="s">
        <v>8218</v>
      </c>
      <c r="C578">
        <v>24</v>
      </c>
      <c r="E578" t="s">
        <v>8220</v>
      </c>
      <c r="F578">
        <v>85</v>
      </c>
    </row>
    <row r="579" spans="2:6" x14ac:dyDescent="0.25">
      <c r="B579" t="s">
        <v>8218</v>
      </c>
      <c r="C579">
        <v>29</v>
      </c>
      <c r="E579" t="s">
        <v>8220</v>
      </c>
      <c r="F579">
        <v>3</v>
      </c>
    </row>
    <row r="580" spans="2:6" x14ac:dyDescent="0.25">
      <c r="B580" t="s">
        <v>8218</v>
      </c>
      <c r="C580">
        <v>50</v>
      </c>
      <c r="E580" t="s">
        <v>8220</v>
      </c>
      <c r="F580">
        <v>4</v>
      </c>
    </row>
    <row r="581" spans="2:6" x14ac:dyDescent="0.25">
      <c r="B581" t="s">
        <v>8218</v>
      </c>
      <c r="C581">
        <v>108</v>
      </c>
      <c r="E581" t="s">
        <v>8220</v>
      </c>
      <c r="F581">
        <v>3</v>
      </c>
    </row>
    <row r="582" spans="2:6" x14ac:dyDescent="0.25">
      <c r="B582" t="s">
        <v>8218</v>
      </c>
      <c r="C582">
        <v>139</v>
      </c>
      <c r="E582" t="s">
        <v>8220</v>
      </c>
      <c r="F582">
        <v>5</v>
      </c>
    </row>
    <row r="583" spans="2:6" x14ac:dyDescent="0.25">
      <c r="B583" t="s">
        <v>8218</v>
      </c>
      <c r="C583">
        <v>7</v>
      </c>
      <c r="E583" t="s">
        <v>8220</v>
      </c>
      <c r="F583">
        <v>17</v>
      </c>
    </row>
    <row r="584" spans="2:6" x14ac:dyDescent="0.25">
      <c r="B584" t="s">
        <v>8218</v>
      </c>
      <c r="C584">
        <v>149</v>
      </c>
      <c r="E584" t="s">
        <v>8220</v>
      </c>
      <c r="F584">
        <v>3</v>
      </c>
    </row>
    <row r="585" spans="2:6" x14ac:dyDescent="0.25">
      <c r="B585" t="s">
        <v>8218</v>
      </c>
      <c r="C585">
        <v>31</v>
      </c>
      <c r="E585" t="s">
        <v>8220</v>
      </c>
      <c r="F585">
        <v>2</v>
      </c>
    </row>
    <row r="586" spans="2:6" x14ac:dyDescent="0.25">
      <c r="B586" t="s">
        <v>8218</v>
      </c>
      <c r="C586">
        <v>26</v>
      </c>
      <c r="E586" t="s">
        <v>8220</v>
      </c>
      <c r="F586">
        <v>6</v>
      </c>
    </row>
    <row r="587" spans="2:6" x14ac:dyDescent="0.25">
      <c r="B587" t="s">
        <v>8218</v>
      </c>
      <c r="C587">
        <v>172</v>
      </c>
      <c r="E587" t="s">
        <v>8220</v>
      </c>
      <c r="F587">
        <v>0</v>
      </c>
    </row>
    <row r="588" spans="2:6" x14ac:dyDescent="0.25">
      <c r="B588" t="s">
        <v>8218</v>
      </c>
      <c r="C588">
        <v>78</v>
      </c>
      <c r="E588" t="s">
        <v>8220</v>
      </c>
      <c r="F588">
        <v>1</v>
      </c>
    </row>
    <row r="589" spans="2:6" x14ac:dyDescent="0.25">
      <c r="B589" t="s">
        <v>8218</v>
      </c>
      <c r="C589">
        <v>120</v>
      </c>
      <c r="E589" t="s">
        <v>8220</v>
      </c>
      <c r="F589">
        <v>3</v>
      </c>
    </row>
    <row r="590" spans="2:6" x14ac:dyDescent="0.25">
      <c r="B590" t="s">
        <v>8218</v>
      </c>
      <c r="C590">
        <v>227</v>
      </c>
      <c r="E590" t="s">
        <v>8220</v>
      </c>
      <c r="F590">
        <v>13</v>
      </c>
    </row>
    <row r="591" spans="2:6" x14ac:dyDescent="0.25">
      <c r="B591" t="s">
        <v>8218</v>
      </c>
      <c r="C591">
        <v>42</v>
      </c>
      <c r="E591" t="s">
        <v>8220</v>
      </c>
      <c r="F591">
        <v>1</v>
      </c>
    </row>
    <row r="592" spans="2:6" x14ac:dyDescent="0.25">
      <c r="B592" t="s">
        <v>8218</v>
      </c>
      <c r="C592">
        <v>64</v>
      </c>
      <c r="E592" t="s">
        <v>8220</v>
      </c>
      <c r="F592">
        <v>1</v>
      </c>
    </row>
    <row r="593" spans="2:6" x14ac:dyDescent="0.25">
      <c r="B593" t="s">
        <v>8218</v>
      </c>
      <c r="C593">
        <v>121</v>
      </c>
      <c r="E593" t="s">
        <v>8220</v>
      </c>
      <c r="F593">
        <v>9</v>
      </c>
    </row>
    <row r="594" spans="2:6" x14ac:dyDescent="0.25">
      <c r="B594" t="s">
        <v>8218</v>
      </c>
      <c r="C594">
        <v>87</v>
      </c>
      <c r="E594" t="s">
        <v>8220</v>
      </c>
      <c r="F594">
        <v>0</v>
      </c>
    </row>
    <row r="595" spans="2:6" x14ac:dyDescent="0.25">
      <c r="B595" t="s">
        <v>8218</v>
      </c>
      <c r="C595">
        <v>65</v>
      </c>
      <c r="E595" t="s">
        <v>8220</v>
      </c>
      <c r="F595">
        <v>2</v>
      </c>
    </row>
    <row r="596" spans="2:6" x14ac:dyDescent="0.25">
      <c r="B596" t="s">
        <v>8218</v>
      </c>
      <c r="C596">
        <v>49</v>
      </c>
      <c r="E596" t="s">
        <v>8220</v>
      </c>
      <c r="F596">
        <v>1</v>
      </c>
    </row>
    <row r="597" spans="2:6" x14ac:dyDescent="0.25">
      <c r="B597" t="s">
        <v>8218</v>
      </c>
      <c r="C597">
        <v>19</v>
      </c>
      <c r="E597" t="s">
        <v>8220</v>
      </c>
      <c r="F597">
        <v>10</v>
      </c>
    </row>
    <row r="598" spans="2:6" x14ac:dyDescent="0.25">
      <c r="B598" t="s">
        <v>8218</v>
      </c>
      <c r="C598">
        <v>81</v>
      </c>
      <c r="E598" t="s">
        <v>8220</v>
      </c>
      <c r="F598">
        <v>3</v>
      </c>
    </row>
    <row r="599" spans="2:6" x14ac:dyDescent="0.25">
      <c r="B599" t="s">
        <v>8218</v>
      </c>
      <c r="C599">
        <v>264</v>
      </c>
      <c r="E599" t="s">
        <v>8220</v>
      </c>
      <c r="F599">
        <v>2</v>
      </c>
    </row>
    <row r="600" spans="2:6" x14ac:dyDescent="0.25">
      <c r="B600" t="s">
        <v>8218</v>
      </c>
      <c r="C600">
        <v>25</v>
      </c>
      <c r="E600" t="s">
        <v>8220</v>
      </c>
      <c r="F600">
        <v>2</v>
      </c>
    </row>
    <row r="601" spans="2:6" x14ac:dyDescent="0.25">
      <c r="B601" t="s">
        <v>8218</v>
      </c>
      <c r="C601">
        <v>5</v>
      </c>
      <c r="E601" t="s">
        <v>8220</v>
      </c>
      <c r="F601">
        <v>1</v>
      </c>
    </row>
    <row r="602" spans="2:6" x14ac:dyDescent="0.25">
      <c r="B602" t="s">
        <v>8218</v>
      </c>
      <c r="C602">
        <v>144</v>
      </c>
      <c r="E602" t="s">
        <v>8220</v>
      </c>
      <c r="F602">
        <v>14</v>
      </c>
    </row>
    <row r="603" spans="2:6" x14ac:dyDescent="0.25">
      <c r="B603" t="s">
        <v>8218</v>
      </c>
      <c r="C603">
        <v>92</v>
      </c>
      <c r="E603" t="s">
        <v>8220</v>
      </c>
      <c r="F603">
        <v>0</v>
      </c>
    </row>
    <row r="604" spans="2:6" x14ac:dyDescent="0.25">
      <c r="B604" t="s">
        <v>8218</v>
      </c>
      <c r="C604">
        <v>147</v>
      </c>
      <c r="E604" t="s">
        <v>8220</v>
      </c>
      <c r="F604">
        <v>0</v>
      </c>
    </row>
    <row r="605" spans="2:6" x14ac:dyDescent="0.25">
      <c r="B605" t="s">
        <v>8218</v>
      </c>
      <c r="C605">
        <v>90</v>
      </c>
      <c r="E605" t="s">
        <v>8220</v>
      </c>
      <c r="F605">
        <v>4</v>
      </c>
    </row>
    <row r="606" spans="2:6" x14ac:dyDescent="0.25">
      <c r="B606" t="s">
        <v>8218</v>
      </c>
      <c r="C606">
        <v>87</v>
      </c>
      <c r="E606" t="s">
        <v>8220</v>
      </c>
      <c r="F606">
        <v>3</v>
      </c>
    </row>
    <row r="607" spans="2:6" x14ac:dyDescent="0.25">
      <c r="B607" t="s">
        <v>8218</v>
      </c>
      <c r="C607">
        <v>406</v>
      </c>
      <c r="E607" t="s">
        <v>8220</v>
      </c>
      <c r="F607">
        <v>0</v>
      </c>
    </row>
    <row r="608" spans="2:6" x14ac:dyDescent="0.25">
      <c r="B608" t="s">
        <v>8218</v>
      </c>
      <c r="C608">
        <v>20</v>
      </c>
      <c r="E608" t="s">
        <v>8220</v>
      </c>
      <c r="F608">
        <v>5</v>
      </c>
    </row>
    <row r="609" spans="2:6" x14ac:dyDescent="0.25">
      <c r="B609" t="s">
        <v>8218</v>
      </c>
      <c r="C609">
        <v>70</v>
      </c>
      <c r="E609" t="s">
        <v>8220</v>
      </c>
      <c r="F609">
        <v>47</v>
      </c>
    </row>
    <row r="610" spans="2:6" x14ac:dyDescent="0.25">
      <c r="B610" t="s">
        <v>8218</v>
      </c>
      <c r="C610">
        <v>16</v>
      </c>
      <c r="E610" t="s">
        <v>8220</v>
      </c>
      <c r="F610">
        <v>0</v>
      </c>
    </row>
    <row r="611" spans="2:6" x14ac:dyDescent="0.25">
      <c r="B611" t="s">
        <v>8218</v>
      </c>
      <c r="C611">
        <v>52</v>
      </c>
      <c r="E611" t="s">
        <v>8220</v>
      </c>
      <c r="F611">
        <v>10</v>
      </c>
    </row>
    <row r="612" spans="2:6" x14ac:dyDescent="0.25">
      <c r="B612" t="s">
        <v>8218</v>
      </c>
      <c r="C612">
        <v>66</v>
      </c>
      <c r="E612" t="s">
        <v>8220</v>
      </c>
      <c r="F612">
        <v>11</v>
      </c>
    </row>
    <row r="613" spans="2:6" x14ac:dyDescent="0.25">
      <c r="B613" t="s">
        <v>8218</v>
      </c>
      <c r="C613">
        <v>109</v>
      </c>
      <c r="E613" t="s">
        <v>8220</v>
      </c>
      <c r="F613">
        <v>2</v>
      </c>
    </row>
    <row r="614" spans="2:6" x14ac:dyDescent="0.25">
      <c r="B614" t="s">
        <v>8218</v>
      </c>
      <c r="C614">
        <v>168</v>
      </c>
      <c r="E614" t="s">
        <v>8220</v>
      </c>
      <c r="F614">
        <v>2</v>
      </c>
    </row>
    <row r="615" spans="2:6" x14ac:dyDescent="0.25">
      <c r="B615" t="s">
        <v>8218</v>
      </c>
      <c r="C615">
        <v>31</v>
      </c>
      <c r="E615" t="s">
        <v>8220</v>
      </c>
      <c r="F615">
        <v>22</v>
      </c>
    </row>
    <row r="616" spans="2:6" x14ac:dyDescent="0.25">
      <c r="B616" t="s">
        <v>8218</v>
      </c>
      <c r="C616">
        <v>133</v>
      </c>
      <c r="E616" t="s">
        <v>8220</v>
      </c>
      <c r="F616">
        <v>8</v>
      </c>
    </row>
    <row r="617" spans="2:6" x14ac:dyDescent="0.25">
      <c r="B617" t="s">
        <v>8218</v>
      </c>
      <c r="C617">
        <v>151</v>
      </c>
      <c r="E617" t="s">
        <v>8220</v>
      </c>
      <c r="F617">
        <v>6</v>
      </c>
    </row>
    <row r="618" spans="2:6" x14ac:dyDescent="0.25">
      <c r="B618" t="s">
        <v>8218</v>
      </c>
      <c r="C618">
        <v>5</v>
      </c>
      <c r="E618" t="s">
        <v>8220</v>
      </c>
      <c r="F618">
        <v>1</v>
      </c>
    </row>
    <row r="619" spans="2:6" x14ac:dyDescent="0.25">
      <c r="B619" t="s">
        <v>8218</v>
      </c>
      <c r="C619">
        <v>73</v>
      </c>
      <c r="E619" t="s">
        <v>8220</v>
      </c>
      <c r="F619">
        <v>3</v>
      </c>
    </row>
    <row r="620" spans="2:6" x14ac:dyDescent="0.25">
      <c r="B620" t="s">
        <v>8218</v>
      </c>
      <c r="C620">
        <v>148</v>
      </c>
      <c r="E620" t="s">
        <v>8220</v>
      </c>
      <c r="F620">
        <v>0</v>
      </c>
    </row>
    <row r="621" spans="2:6" x14ac:dyDescent="0.25">
      <c r="B621" t="s">
        <v>8218</v>
      </c>
      <c r="C621">
        <v>93</v>
      </c>
      <c r="E621" t="s">
        <v>8220</v>
      </c>
      <c r="F621">
        <v>0</v>
      </c>
    </row>
    <row r="622" spans="2:6" x14ac:dyDescent="0.25">
      <c r="B622" t="s">
        <v>8218</v>
      </c>
      <c r="C622">
        <v>63</v>
      </c>
      <c r="E622" t="s">
        <v>8220</v>
      </c>
      <c r="F622">
        <v>0</v>
      </c>
    </row>
    <row r="623" spans="2:6" x14ac:dyDescent="0.25">
      <c r="B623" t="s">
        <v>8218</v>
      </c>
      <c r="C623">
        <v>134</v>
      </c>
      <c r="E623" t="s">
        <v>8220</v>
      </c>
      <c r="F623">
        <v>0</v>
      </c>
    </row>
    <row r="624" spans="2:6" x14ac:dyDescent="0.25">
      <c r="B624" t="s">
        <v>8218</v>
      </c>
      <c r="C624">
        <v>14</v>
      </c>
      <c r="E624" t="s">
        <v>8220</v>
      </c>
      <c r="F624">
        <v>0</v>
      </c>
    </row>
    <row r="625" spans="2:6" x14ac:dyDescent="0.25">
      <c r="B625" t="s">
        <v>8218</v>
      </c>
      <c r="C625">
        <v>78</v>
      </c>
      <c r="E625" t="s">
        <v>8220</v>
      </c>
      <c r="F625">
        <v>3</v>
      </c>
    </row>
    <row r="626" spans="2:6" x14ac:dyDescent="0.25">
      <c r="B626" t="s">
        <v>8218</v>
      </c>
      <c r="C626">
        <v>112</v>
      </c>
      <c r="E626" t="s">
        <v>8220</v>
      </c>
      <c r="F626">
        <v>0</v>
      </c>
    </row>
    <row r="627" spans="2:6" x14ac:dyDescent="0.25">
      <c r="B627" t="s">
        <v>8218</v>
      </c>
      <c r="C627">
        <v>34</v>
      </c>
      <c r="E627" t="s">
        <v>8220</v>
      </c>
      <c r="F627">
        <v>0</v>
      </c>
    </row>
    <row r="628" spans="2:6" x14ac:dyDescent="0.25">
      <c r="B628" t="s">
        <v>8218</v>
      </c>
      <c r="C628">
        <v>19</v>
      </c>
      <c r="E628" t="s">
        <v>8220</v>
      </c>
      <c r="F628">
        <v>1</v>
      </c>
    </row>
    <row r="629" spans="2:6" x14ac:dyDescent="0.25">
      <c r="B629" t="s">
        <v>8218</v>
      </c>
      <c r="C629">
        <v>13</v>
      </c>
      <c r="E629" t="s">
        <v>8220</v>
      </c>
      <c r="F629">
        <v>6</v>
      </c>
    </row>
    <row r="630" spans="2:6" x14ac:dyDescent="0.25">
      <c r="B630" t="s">
        <v>8218</v>
      </c>
      <c r="C630">
        <v>104</v>
      </c>
      <c r="E630" t="s">
        <v>8220</v>
      </c>
      <c r="F630">
        <v>1</v>
      </c>
    </row>
    <row r="631" spans="2:6" x14ac:dyDescent="0.25">
      <c r="B631" t="s">
        <v>8218</v>
      </c>
      <c r="C631">
        <v>52</v>
      </c>
      <c r="E631" t="s">
        <v>8220</v>
      </c>
      <c r="F631">
        <v>2</v>
      </c>
    </row>
    <row r="632" spans="2:6" x14ac:dyDescent="0.25">
      <c r="B632" t="s">
        <v>8218</v>
      </c>
      <c r="C632">
        <v>17</v>
      </c>
      <c r="E632" t="s">
        <v>8220</v>
      </c>
      <c r="F632">
        <v>0</v>
      </c>
    </row>
    <row r="633" spans="2:6" x14ac:dyDescent="0.25">
      <c r="B633" t="s">
        <v>8218</v>
      </c>
      <c r="C633">
        <v>82</v>
      </c>
      <c r="E633" t="s">
        <v>8220</v>
      </c>
      <c r="F633">
        <v>3</v>
      </c>
    </row>
    <row r="634" spans="2:6" x14ac:dyDescent="0.25">
      <c r="B634" t="s">
        <v>8218</v>
      </c>
      <c r="C634">
        <v>73</v>
      </c>
      <c r="E634" t="s">
        <v>8220</v>
      </c>
      <c r="F634">
        <v>3</v>
      </c>
    </row>
    <row r="635" spans="2:6" x14ac:dyDescent="0.25">
      <c r="B635" t="s">
        <v>8218</v>
      </c>
      <c r="C635">
        <v>158</v>
      </c>
      <c r="E635" t="s">
        <v>8220</v>
      </c>
      <c r="F635">
        <v>0</v>
      </c>
    </row>
    <row r="636" spans="2:6" x14ac:dyDescent="0.25">
      <c r="B636" t="s">
        <v>8218</v>
      </c>
      <c r="C636">
        <v>65</v>
      </c>
      <c r="E636" t="s">
        <v>8220</v>
      </c>
      <c r="F636">
        <v>6</v>
      </c>
    </row>
    <row r="637" spans="2:6" x14ac:dyDescent="0.25">
      <c r="B637" t="s">
        <v>8218</v>
      </c>
      <c r="C637">
        <v>184</v>
      </c>
      <c r="E637" t="s">
        <v>8220</v>
      </c>
      <c r="F637">
        <v>0</v>
      </c>
    </row>
    <row r="638" spans="2:6" x14ac:dyDescent="0.25">
      <c r="B638" t="s">
        <v>8218</v>
      </c>
      <c r="C638">
        <v>34</v>
      </c>
      <c r="E638" t="s">
        <v>8220</v>
      </c>
      <c r="F638">
        <v>19</v>
      </c>
    </row>
    <row r="639" spans="2:6" x14ac:dyDescent="0.25">
      <c r="B639" t="s">
        <v>8218</v>
      </c>
      <c r="C639">
        <v>240</v>
      </c>
      <c r="E639" t="s">
        <v>8220</v>
      </c>
      <c r="F639">
        <v>1</v>
      </c>
    </row>
    <row r="640" spans="2:6" x14ac:dyDescent="0.25">
      <c r="B640" t="s">
        <v>8218</v>
      </c>
      <c r="C640">
        <v>113</v>
      </c>
      <c r="E640" t="s">
        <v>8220</v>
      </c>
      <c r="F640">
        <v>2</v>
      </c>
    </row>
    <row r="641" spans="2:6" x14ac:dyDescent="0.25">
      <c r="B641" t="s">
        <v>8218</v>
      </c>
      <c r="C641">
        <v>66</v>
      </c>
      <c r="E641" t="s">
        <v>8220</v>
      </c>
      <c r="F641">
        <v>0</v>
      </c>
    </row>
    <row r="642" spans="2:6" x14ac:dyDescent="0.25">
      <c r="B642" t="s">
        <v>8218</v>
      </c>
      <c r="C642">
        <v>340</v>
      </c>
      <c r="E642" t="s">
        <v>8220</v>
      </c>
      <c r="F642">
        <v>11</v>
      </c>
    </row>
    <row r="643" spans="2:6" x14ac:dyDescent="0.25">
      <c r="B643" t="s">
        <v>8218</v>
      </c>
      <c r="C643">
        <v>150</v>
      </c>
      <c r="E643" t="s">
        <v>8220</v>
      </c>
      <c r="F643">
        <v>0</v>
      </c>
    </row>
    <row r="644" spans="2:6" x14ac:dyDescent="0.25">
      <c r="B644" t="s">
        <v>8218</v>
      </c>
      <c r="C644">
        <v>25</v>
      </c>
      <c r="E644" t="s">
        <v>8220</v>
      </c>
      <c r="F644">
        <v>0</v>
      </c>
    </row>
    <row r="645" spans="2:6" x14ac:dyDescent="0.25">
      <c r="B645" t="s">
        <v>8218</v>
      </c>
      <c r="C645">
        <v>234</v>
      </c>
      <c r="E645" t="s">
        <v>8220</v>
      </c>
      <c r="F645">
        <v>1</v>
      </c>
    </row>
    <row r="646" spans="2:6" x14ac:dyDescent="0.25">
      <c r="B646" t="s">
        <v>8218</v>
      </c>
      <c r="C646">
        <v>2602</v>
      </c>
      <c r="E646" t="s">
        <v>8220</v>
      </c>
      <c r="F646">
        <v>3</v>
      </c>
    </row>
    <row r="647" spans="2:6" x14ac:dyDescent="0.25">
      <c r="B647" t="s">
        <v>8218</v>
      </c>
      <c r="C647">
        <v>248</v>
      </c>
      <c r="E647" t="s">
        <v>8220</v>
      </c>
      <c r="F647">
        <v>1</v>
      </c>
    </row>
    <row r="648" spans="2:6" x14ac:dyDescent="0.25">
      <c r="B648" t="s">
        <v>8218</v>
      </c>
      <c r="C648">
        <v>600</v>
      </c>
      <c r="E648" t="s">
        <v>8220</v>
      </c>
      <c r="F648">
        <v>15</v>
      </c>
    </row>
    <row r="649" spans="2:6" x14ac:dyDescent="0.25">
      <c r="B649" t="s">
        <v>8218</v>
      </c>
      <c r="C649">
        <v>293</v>
      </c>
      <c r="E649" t="s">
        <v>8220</v>
      </c>
      <c r="F649">
        <v>2</v>
      </c>
    </row>
    <row r="650" spans="2:6" x14ac:dyDescent="0.25">
      <c r="B650" t="s">
        <v>8218</v>
      </c>
      <c r="C650">
        <v>321</v>
      </c>
      <c r="E650" t="s">
        <v>8220</v>
      </c>
      <c r="F650">
        <v>1</v>
      </c>
    </row>
    <row r="651" spans="2:6" x14ac:dyDescent="0.25">
      <c r="B651" t="s">
        <v>8218</v>
      </c>
      <c r="C651">
        <v>81</v>
      </c>
      <c r="E651" t="s">
        <v>8220</v>
      </c>
      <c r="F651">
        <v>1</v>
      </c>
    </row>
    <row r="652" spans="2:6" x14ac:dyDescent="0.25">
      <c r="B652" t="s">
        <v>8218</v>
      </c>
      <c r="C652">
        <v>343</v>
      </c>
      <c r="E652" t="s">
        <v>8220</v>
      </c>
      <c r="F652">
        <v>0</v>
      </c>
    </row>
    <row r="653" spans="2:6" x14ac:dyDescent="0.25">
      <c r="B653" t="s">
        <v>8218</v>
      </c>
      <c r="C653">
        <v>336</v>
      </c>
      <c r="E653" t="s">
        <v>8220</v>
      </c>
      <c r="F653">
        <v>1</v>
      </c>
    </row>
    <row r="654" spans="2:6" x14ac:dyDescent="0.25">
      <c r="B654" t="s">
        <v>8218</v>
      </c>
      <c r="C654">
        <v>47</v>
      </c>
      <c r="E654" t="s">
        <v>8220</v>
      </c>
      <c r="F654">
        <v>11</v>
      </c>
    </row>
    <row r="655" spans="2:6" x14ac:dyDescent="0.25">
      <c r="B655" t="s">
        <v>8218</v>
      </c>
      <c r="C655">
        <v>76</v>
      </c>
      <c r="E655" t="s">
        <v>8220</v>
      </c>
      <c r="F655">
        <v>0</v>
      </c>
    </row>
    <row r="656" spans="2:6" x14ac:dyDescent="0.25">
      <c r="B656" t="s">
        <v>8218</v>
      </c>
      <c r="C656">
        <v>441</v>
      </c>
      <c r="E656" t="s">
        <v>8220</v>
      </c>
      <c r="F656">
        <v>1</v>
      </c>
    </row>
    <row r="657" spans="2:6" x14ac:dyDescent="0.25">
      <c r="B657" t="s">
        <v>8218</v>
      </c>
      <c r="C657">
        <v>916</v>
      </c>
      <c r="E657" t="s">
        <v>8220</v>
      </c>
      <c r="F657">
        <v>6</v>
      </c>
    </row>
    <row r="658" spans="2:6" x14ac:dyDescent="0.25">
      <c r="B658" t="s">
        <v>8218</v>
      </c>
      <c r="C658">
        <v>369</v>
      </c>
      <c r="E658" t="s">
        <v>8220</v>
      </c>
      <c r="F658">
        <v>7</v>
      </c>
    </row>
    <row r="659" spans="2:6" x14ac:dyDescent="0.25">
      <c r="B659" t="s">
        <v>8218</v>
      </c>
      <c r="C659">
        <v>20242</v>
      </c>
      <c r="E659" t="s">
        <v>8220</v>
      </c>
      <c r="F659">
        <v>0</v>
      </c>
    </row>
    <row r="660" spans="2:6" x14ac:dyDescent="0.25">
      <c r="B660" t="s">
        <v>8218</v>
      </c>
      <c r="C660">
        <v>71</v>
      </c>
      <c r="E660" t="s">
        <v>8220</v>
      </c>
      <c r="F660">
        <v>16</v>
      </c>
    </row>
    <row r="661" spans="2:6" x14ac:dyDescent="0.25">
      <c r="B661" t="s">
        <v>8218</v>
      </c>
      <c r="C661">
        <v>635</v>
      </c>
      <c r="E661" t="s">
        <v>8220</v>
      </c>
      <c r="F661">
        <v>0</v>
      </c>
    </row>
    <row r="662" spans="2:6" x14ac:dyDescent="0.25">
      <c r="B662" t="s">
        <v>8218</v>
      </c>
      <c r="C662">
        <v>885</v>
      </c>
      <c r="E662" t="s">
        <v>8220</v>
      </c>
      <c r="F662">
        <v>0</v>
      </c>
    </row>
    <row r="663" spans="2:6" x14ac:dyDescent="0.25">
      <c r="B663" t="s">
        <v>8218</v>
      </c>
      <c r="C663">
        <v>329</v>
      </c>
      <c r="E663" t="s">
        <v>8220</v>
      </c>
      <c r="F663">
        <v>0</v>
      </c>
    </row>
    <row r="664" spans="2:6" x14ac:dyDescent="0.25">
      <c r="B664" t="s">
        <v>8218</v>
      </c>
      <c r="C664">
        <v>71</v>
      </c>
      <c r="E664" t="s">
        <v>8220</v>
      </c>
      <c r="F664">
        <v>12</v>
      </c>
    </row>
    <row r="665" spans="2:6" x14ac:dyDescent="0.25">
      <c r="B665" t="s">
        <v>8218</v>
      </c>
      <c r="C665">
        <v>269</v>
      </c>
      <c r="E665" t="s">
        <v>8220</v>
      </c>
      <c r="F665">
        <v>1</v>
      </c>
    </row>
    <row r="666" spans="2:6" x14ac:dyDescent="0.25">
      <c r="B666" t="s">
        <v>8218</v>
      </c>
      <c r="C666">
        <v>345</v>
      </c>
      <c r="E666" t="s">
        <v>8220</v>
      </c>
      <c r="F666">
        <v>3</v>
      </c>
    </row>
    <row r="667" spans="2:6" x14ac:dyDescent="0.25">
      <c r="B667" t="s">
        <v>8218</v>
      </c>
      <c r="C667">
        <v>43</v>
      </c>
      <c r="E667" t="s">
        <v>8220</v>
      </c>
      <c r="F667">
        <v>1</v>
      </c>
    </row>
    <row r="668" spans="2:6" x14ac:dyDescent="0.25">
      <c r="B668" t="s">
        <v>8218</v>
      </c>
      <c r="C668">
        <v>33</v>
      </c>
      <c r="E668" t="s">
        <v>8220</v>
      </c>
      <c r="F668">
        <v>4</v>
      </c>
    </row>
    <row r="669" spans="2:6" x14ac:dyDescent="0.25">
      <c r="B669" t="s">
        <v>8218</v>
      </c>
      <c r="C669">
        <v>211</v>
      </c>
      <c r="E669" t="s">
        <v>8220</v>
      </c>
      <c r="F669">
        <v>1</v>
      </c>
    </row>
    <row r="670" spans="2:6" x14ac:dyDescent="0.25">
      <c r="B670" t="s">
        <v>8218</v>
      </c>
      <c r="C670">
        <v>196</v>
      </c>
      <c r="E670" t="s">
        <v>8220</v>
      </c>
      <c r="F670">
        <v>3</v>
      </c>
    </row>
    <row r="671" spans="2:6" x14ac:dyDescent="0.25">
      <c r="B671" t="s">
        <v>8218</v>
      </c>
      <c r="C671">
        <v>405</v>
      </c>
      <c r="E671" t="s">
        <v>8220</v>
      </c>
      <c r="F671">
        <v>1</v>
      </c>
    </row>
    <row r="672" spans="2:6" x14ac:dyDescent="0.25">
      <c r="B672" t="s">
        <v>8218</v>
      </c>
      <c r="C672">
        <v>206</v>
      </c>
      <c r="E672" t="s">
        <v>8220</v>
      </c>
      <c r="F672">
        <v>0</v>
      </c>
    </row>
    <row r="673" spans="2:6" x14ac:dyDescent="0.25">
      <c r="B673" t="s">
        <v>8218</v>
      </c>
      <c r="C673">
        <v>335</v>
      </c>
      <c r="E673" t="s">
        <v>8220</v>
      </c>
      <c r="F673">
        <v>12</v>
      </c>
    </row>
    <row r="674" spans="2:6" x14ac:dyDescent="0.25">
      <c r="B674" t="s">
        <v>8218</v>
      </c>
      <c r="C674">
        <v>215</v>
      </c>
      <c r="E674" t="s">
        <v>8220</v>
      </c>
      <c r="F674">
        <v>0</v>
      </c>
    </row>
    <row r="675" spans="2:6" x14ac:dyDescent="0.25">
      <c r="B675" t="s">
        <v>8218</v>
      </c>
      <c r="C675">
        <v>176</v>
      </c>
      <c r="E675" t="s">
        <v>8220</v>
      </c>
      <c r="F675">
        <v>1</v>
      </c>
    </row>
    <row r="676" spans="2:6" x14ac:dyDescent="0.25">
      <c r="B676" t="s">
        <v>8218</v>
      </c>
      <c r="C676">
        <v>555</v>
      </c>
      <c r="E676" t="s">
        <v>8220</v>
      </c>
      <c r="F676">
        <v>0</v>
      </c>
    </row>
    <row r="677" spans="2:6" x14ac:dyDescent="0.25">
      <c r="B677" t="s">
        <v>8218</v>
      </c>
      <c r="C677">
        <v>116</v>
      </c>
      <c r="E677" t="s">
        <v>8220</v>
      </c>
      <c r="F677">
        <v>0</v>
      </c>
    </row>
    <row r="678" spans="2:6" x14ac:dyDescent="0.25">
      <c r="B678" t="s">
        <v>8218</v>
      </c>
      <c r="C678">
        <v>615</v>
      </c>
      <c r="E678" t="s">
        <v>8220</v>
      </c>
      <c r="F678">
        <v>2</v>
      </c>
    </row>
    <row r="679" spans="2:6" x14ac:dyDescent="0.25">
      <c r="B679" t="s">
        <v>8218</v>
      </c>
      <c r="C679">
        <v>236</v>
      </c>
      <c r="E679" t="s">
        <v>8220</v>
      </c>
      <c r="F679">
        <v>92</v>
      </c>
    </row>
    <row r="680" spans="2:6" x14ac:dyDescent="0.25">
      <c r="B680" t="s">
        <v>8218</v>
      </c>
      <c r="C680">
        <v>145</v>
      </c>
      <c r="E680" t="s">
        <v>8220</v>
      </c>
      <c r="F680">
        <v>0</v>
      </c>
    </row>
    <row r="681" spans="2:6" x14ac:dyDescent="0.25">
      <c r="B681" t="s">
        <v>8218</v>
      </c>
      <c r="C681">
        <v>167</v>
      </c>
      <c r="E681" t="s">
        <v>8220</v>
      </c>
      <c r="F681">
        <v>3</v>
      </c>
    </row>
    <row r="682" spans="2:6" x14ac:dyDescent="0.25">
      <c r="B682" t="s">
        <v>8218</v>
      </c>
      <c r="C682">
        <v>235</v>
      </c>
      <c r="E682" t="s">
        <v>8220</v>
      </c>
      <c r="F682">
        <v>10</v>
      </c>
    </row>
    <row r="683" spans="2:6" x14ac:dyDescent="0.25">
      <c r="B683" t="s">
        <v>8218</v>
      </c>
      <c r="C683">
        <v>452</v>
      </c>
      <c r="E683" t="s">
        <v>8220</v>
      </c>
      <c r="F683">
        <v>7</v>
      </c>
    </row>
    <row r="684" spans="2:6" x14ac:dyDescent="0.25">
      <c r="B684" t="s">
        <v>8218</v>
      </c>
      <c r="C684">
        <v>241</v>
      </c>
      <c r="E684" t="s">
        <v>8220</v>
      </c>
      <c r="F684">
        <v>3</v>
      </c>
    </row>
    <row r="685" spans="2:6" x14ac:dyDescent="0.25">
      <c r="B685" t="s">
        <v>8218</v>
      </c>
      <c r="C685">
        <v>28</v>
      </c>
      <c r="E685" t="s">
        <v>8220</v>
      </c>
      <c r="F685">
        <v>0</v>
      </c>
    </row>
    <row r="686" spans="2:6" x14ac:dyDescent="0.25">
      <c r="B686" t="s">
        <v>8218</v>
      </c>
      <c r="C686">
        <v>140</v>
      </c>
      <c r="E686" t="s">
        <v>8220</v>
      </c>
      <c r="F686">
        <v>1</v>
      </c>
    </row>
    <row r="687" spans="2:6" x14ac:dyDescent="0.25">
      <c r="B687" t="s">
        <v>8218</v>
      </c>
      <c r="C687">
        <v>280</v>
      </c>
      <c r="E687" t="s">
        <v>8220</v>
      </c>
      <c r="F687">
        <v>0</v>
      </c>
    </row>
    <row r="688" spans="2:6" x14ac:dyDescent="0.25">
      <c r="B688" t="s">
        <v>8218</v>
      </c>
      <c r="C688">
        <v>70</v>
      </c>
      <c r="E688" t="s">
        <v>8220</v>
      </c>
      <c r="F688">
        <v>9</v>
      </c>
    </row>
    <row r="689" spans="2:6" x14ac:dyDescent="0.25">
      <c r="B689" t="s">
        <v>8218</v>
      </c>
      <c r="C689">
        <v>160</v>
      </c>
      <c r="E689" t="s">
        <v>8220</v>
      </c>
      <c r="F689">
        <v>2</v>
      </c>
    </row>
    <row r="690" spans="2:6" x14ac:dyDescent="0.25">
      <c r="B690" t="s">
        <v>8218</v>
      </c>
      <c r="C690">
        <v>141</v>
      </c>
      <c r="E690" t="s">
        <v>8220</v>
      </c>
      <c r="F690">
        <v>1</v>
      </c>
    </row>
    <row r="691" spans="2:6" x14ac:dyDescent="0.25">
      <c r="B691" t="s">
        <v>8218</v>
      </c>
      <c r="C691">
        <v>874</v>
      </c>
      <c r="E691" t="s">
        <v>8220</v>
      </c>
      <c r="F691">
        <v>2</v>
      </c>
    </row>
    <row r="692" spans="2:6" x14ac:dyDescent="0.25">
      <c r="B692" t="s">
        <v>8218</v>
      </c>
      <c r="C692">
        <v>73</v>
      </c>
      <c r="E692" t="s">
        <v>8220</v>
      </c>
      <c r="F692">
        <v>11</v>
      </c>
    </row>
    <row r="693" spans="2:6" x14ac:dyDescent="0.25">
      <c r="B693" t="s">
        <v>8218</v>
      </c>
      <c r="C693">
        <v>294</v>
      </c>
      <c r="E693" t="s">
        <v>8220</v>
      </c>
      <c r="F693">
        <v>0</v>
      </c>
    </row>
    <row r="694" spans="2:6" x14ac:dyDescent="0.25">
      <c r="B694" t="s">
        <v>8218</v>
      </c>
      <c r="C694">
        <v>740</v>
      </c>
      <c r="E694" t="s">
        <v>8220</v>
      </c>
      <c r="F694">
        <v>0</v>
      </c>
    </row>
    <row r="695" spans="2:6" x14ac:dyDescent="0.25">
      <c r="B695" t="s">
        <v>8218</v>
      </c>
      <c r="C695">
        <v>369</v>
      </c>
      <c r="E695" t="s">
        <v>8220</v>
      </c>
      <c r="F695">
        <v>9</v>
      </c>
    </row>
    <row r="696" spans="2:6" x14ac:dyDescent="0.25">
      <c r="B696" t="s">
        <v>8218</v>
      </c>
      <c r="C696">
        <v>110</v>
      </c>
      <c r="E696" t="s">
        <v>8220</v>
      </c>
      <c r="F696">
        <v>0</v>
      </c>
    </row>
    <row r="697" spans="2:6" x14ac:dyDescent="0.25">
      <c r="B697" t="s">
        <v>8218</v>
      </c>
      <c r="C697">
        <v>455</v>
      </c>
      <c r="E697" t="s">
        <v>8220</v>
      </c>
      <c r="F697">
        <v>4</v>
      </c>
    </row>
    <row r="698" spans="2:6" x14ac:dyDescent="0.25">
      <c r="B698" t="s">
        <v>8218</v>
      </c>
      <c r="C698">
        <v>224</v>
      </c>
      <c r="E698" t="s">
        <v>8220</v>
      </c>
      <c r="F698">
        <v>1</v>
      </c>
    </row>
    <row r="699" spans="2:6" x14ac:dyDescent="0.25">
      <c r="B699" t="s">
        <v>8218</v>
      </c>
      <c r="C699">
        <v>46</v>
      </c>
      <c r="E699" t="s">
        <v>8220</v>
      </c>
      <c r="F699">
        <v>2</v>
      </c>
    </row>
    <row r="700" spans="2:6" x14ac:dyDescent="0.25">
      <c r="B700" t="s">
        <v>8218</v>
      </c>
      <c r="C700">
        <v>284</v>
      </c>
      <c r="E700" t="s">
        <v>8220</v>
      </c>
      <c r="F700">
        <v>0</v>
      </c>
    </row>
    <row r="701" spans="2:6" x14ac:dyDescent="0.25">
      <c r="B701" t="s">
        <v>8218</v>
      </c>
      <c r="C701">
        <v>98</v>
      </c>
      <c r="E701" t="s">
        <v>8220</v>
      </c>
      <c r="F701">
        <v>1</v>
      </c>
    </row>
    <row r="702" spans="2:6" x14ac:dyDescent="0.25">
      <c r="B702" t="s">
        <v>8218</v>
      </c>
      <c r="C702">
        <v>56</v>
      </c>
      <c r="E702" t="s">
        <v>8220</v>
      </c>
      <c r="F702">
        <v>17</v>
      </c>
    </row>
    <row r="703" spans="2:6" x14ac:dyDescent="0.25">
      <c r="B703" t="s">
        <v>8218</v>
      </c>
      <c r="C703">
        <v>32</v>
      </c>
      <c r="E703" t="s">
        <v>8220</v>
      </c>
      <c r="F703">
        <v>2</v>
      </c>
    </row>
    <row r="704" spans="2:6" x14ac:dyDescent="0.25">
      <c r="B704" t="s">
        <v>8218</v>
      </c>
      <c r="C704">
        <v>30</v>
      </c>
      <c r="E704" t="s">
        <v>8220</v>
      </c>
      <c r="F704">
        <v>3</v>
      </c>
    </row>
    <row r="705" spans="2:6" x14ac:dyDescent="0.25">
      <c r="B705" t="s">
        <v>8218</v>
      </c>
      <c r="C705">
        <v>70</v>
      </c>
      <c r="E705" t="s">
        <v>8220</v>
      </c>
      <c r="F705">
        <v>41</v>
      </c>
    </row>
    <row r="706" spans="2:6" x14ac:dyDescent="0.25">
      <c r="B706" t="s">
        <v>8218</v>
      </c>
      <c r="C706">
        <v>44</v>
      </c>
      <c r="E706" t="s">
        <v>8220</v>
      </c>
      <c r="F706">
        <v>2</v>
      </c>
    </row>
    <row r="707" spans="2:6" x14ac:dyDescent="0.25">
      <c r="B707" t="s">
        <v>8218</v>
      </c>
      <c r="C707">
        <v>92</v>
      </c>
      <c r="E707" t="s">
        <v>8220</v>
      </c>
      <c r="F707">
        <v>3</v>
      </c>
    </row>
    <row r="708" spans="2:6" x14ac:dyDescent="0.25">
      <c r="B708" t="s">
        <v>8218</v>
      </c>
      <c r="C708">
        <v>205</v>
      </c>
      <c r="E708" t="s">
        <v>8220</v>
      </c>
      <c r="F708">
        <v>8</v>
      </c>
    </row>
    <row r="709" spans="2:6" x14ac:dyDescent="0.25">
      <c r="B709" t="s">
        <v>8218</v>
      </c>
      <c r="C709">
        <v>23</v>
      </c>
      <c r="E709" t="s">
        <v>8220</v>
      </c>
      <c r="F709">
        <v>0</v>
      </c>
    </row>
    <row r="710" spans="2:6" x14ac:dyDescent="0.25">
      <c r="B710" t="s">
        <v>8218</v>
      </c>
      <c r="C710">
        <v>4</v>
      </c>
      <c r="E710" t="s">
        <v>8220</v>
      </c>
      <c r="F710">
        <v>1</v>
      </c>
    </row>
    <row r="711" spans="2:6" x14ac:dyDescent="0.25">
      <c r="B711" t="s">
        <v>8218</v>
      </c>
      <c r="C711">
        <v>112</v>
      </c>
      <c r="E711" t="s">
        <v>8220</v>
      </c>
      <c r="F711">
        <v>3</v>
      </c>
    </row>
    <row r="712" spans="2:6" x14ac:dyDescent="0.25">
      <c r="B712" t="s">
        <v>8218</v>
      </c>
      <c r="C712">
        <v>27</v>
      </c>
      <c r="E712" t="s">
        <v>8220</v>
      </c>
      <c r="F712">
        <v>4</v>
      </c>
    </row>
    <row r="713" spans="2:6" x14ac:dyDescent="0.25">
      <c r="B713" t="s">
        <v>8218</v>
      </c>
      <c r="C713">
        <v>11</v>
      </c>
      <c r="E713" t="s">
        <v>8220</v>
      </c>
      <c r="F713">
        <v>9</v>
      </c>
    </row>
    <row r="714" spans="2:6" x14ac:dyDescent="0.25">
      <c r="B714" t="s">
        <v>8218</v>
      </c>
      <c r="C714">
        <v>26</v>
      </c>
      <c r="E714" t="s">
        <v>8220</v>
      </c>
      <c r="F714">
        <v>16</v>
      </c>
    </row>
    <row r="715" spans="2:6" x14ac:dyDescent="0.25">
      <c r="B715" t="s">
        <v>8218</v>
      </c>
      <c r="C715">
        <v>77</v>
      </c>
      <c r="E715" t="s">
        <v>8220</v>
      </c>
      <c r="F715">
        <v>1</v>
      </c>
    </row>
    <row r="716" spans="2:6" x14ac:dyDescent="0.25">
      <c r="B716" t="s">
        <v>8218</v>
      </c>
      <c r="C716">
        <v>136</v>
      </c>
      <c r="E716" t="s">
        <v>8220</v>
      </c>
      <c r="F716">
        <v>7</v>
      </c>
    </row>
    <row r="717" spans="2:6" x14ac:dyDescent="0.25">
      <c r="B717" t="s">
        <v>8218</v>
      </c>
      <c r="C717">
        <v>157</v>
      </c>
      <c r="E717" t="s">
        <v>8220</v>
      </c>
      <c r="F717">
        <v>0</v>
      </c>
    </row>
    <row r="718" spans="2:6" x14ac:dyDescent="0.25">
      <c r="B718" t="s">
        <v>8218</v>
      </c>
      <c r="C718">
        <v>158</v>
      </c>
      <c r="E718" t="s">
        <v>8220</v>
      </c>
      <c r="F718">
        <v>0</v>
      </c>
    </row>
    <row r="719" spans="2:6" x14ac:dyDescent="0.25">
      <c r="B719" t="s">
        <v>8218</v>
      </c>
      <c r="C719">
        <v>27</v>
      </c>
      <c r="E719" t="s">
        <v>8220</v>
      </c>
      <c r="F719">
        <v>0</v>
      </c>
    </row>
    <row r="720" spans="2:6" x14ac:dyDescent="0.25">
      <c r="B720" t="s">
        <v>8218</v>
      </c>
      <c r="C720">
        <v>23</v>
      </c>
      <c r="E720" t="s">
        <v>8220</v>
      </c>
      <c r="F720">
        <v>0</v>
      </c>
    </row>
    <row r="721" spans="2:6" x14ac:dyDescent="0.25">
      <c r="B721" t="s">
        <v>8218</v>
      </c>
      <c r="C721">
        <v>17</v>
      </c>
      <c r="E721" t="s">
        <v>8220</v>
      </c>
      <c r="F721">
        <v>0</v>
      </c>
    </row>
    <row r="722" spans="2:6" x14ac:dyDescent="0.25">
      <c r="B722" t="s">
        <v>8218</v>
      </c>
      <c r="C722">
        <v>37</v>
      </c>
      <c r="E722" t="s">
        <v>8220</v>
      </c>
      <c r="F722">
        <v>1</v>
      </c>
    </row>
    <row r="723" spans="2:6" x14ac:dyDescent="0.25">
      <c r="B723" t="s">
        <v>8218</v>
      </c>
      <c r="C723">
        <v>65</v>
      </c>
      <c r="E723" t="s">
        <v>8220</v>
      </c>
      <c r="F723">
        <v>2</v>
      </c>
    </row>
    <row r="724" spans="2:6" x14ac:dyDescent="0.25">
      <c r="B724" t="s">
        <v>8218</v>
      </c>
      <c r="C724">
        <v>18</v>
      </c>
      <c r="E724" t="s">
        <v>8220</v>
      </c>
      <c r="F724">
        <v>1</v>
      </c>
    </row>
    <row r="725" spans="2:6" x14ac:dyDescent="0.25">
      <c r="B725" t="s">
        <v>8218</v>
      </c>
      <c r="C725">
        <v>25</v>
      </c>
      <c r="E725" t="s">
        <v>8220</v>
      </c>
      <c r="F725">
        <v>15</v>
      </c>
    </row>
    <row r="726" spans="2:6" x14ac:dyDescent="0.25">
      <c r="B726" t="s">
        <v>8218</v>
      </c>
      <c r="C726">
        <v>104</v>
      </c>
      <c r="E726" t="s">
        <v>8220</v>
      </c>
      <c r="F726">
        <v>1</v>
      </c>
    </row>
    <row r="727" spans="2:6" x14ac:dyDescent="0.25">
      <c r="B727" t="s">
        <v>8218</v>
      </c>
      <c r="C727">
        <v>108</v>
      </c>
      <c r="E727" t="s">
        <v>8220</v>
      </c>
      <c r="F727">
        <v>1</v>
      </c>
    </row>
    <row r="728" spans="2:6" x14ac:dyDescent="0.25">
      <c r="B728" t="s">
        <v>8218</v>
      </c>
      <c r="C728">
        <v>38</v>
      </c>
      <c r="E728" t="s">
        <v>8220</v>
      </c>
      <c r="F728">
        <v>0</v>
      </c>
    </row>
    <row r="729" spans="2:6" x14ac:dyDescent="0.25">
      <c r="B729" t="s">
        <v>8218</v>
      </c>
      <c r="C729">
        <v>88</v>
      </c>
      <c r="E729" t="s">
        <v>8220</v>
      </c>
      <c r="F729">
        <v>39</v>
      </c>
    </row>
    <row r="730" spans="2:6" x14ac:dyDescent="0.25">
      <c r="B730" t="s">
        <v>8218</v>
      </c>
      <c r="C730">
        <v>82</v>
      </c>
      <c r="E730" t="s">
        <v>8220</v>
      </c>
      <c r="F730">
        <v>103</v>
      </c>
    </row>
    <row r="731" spans="2:6" x14ac:dyDescent="0.25">
      <c r="B731" t="s">
        <v>8218</v>
      </c>
      <c r="C731">
        <v>126</v>
      </c>
      <c r="E731" t="s">
        <v>8220</v>
      </c>
      <c r="F731">
        <v>0</v>
      </c>
    </row>
    <row r="732" spans="2:6" x14ac:dyDescent="0.25">
      <c r="B732" t="s">
        <v>8218</v>
      </c>
      <c r="C732">
        <v>133</v>
      </c>
      <c r="E732" t="s">
        <v>8220</v>
      </c>
      <c r="F732">
        <v>39</v>
      </c>
    </row>
    <row r="733" spans="2:6" x14ac:dyDescent="0.25">
      <c r="B733" t="s">
        <v>8218</v>
      </c>
      <c r="C733">
        <v>47</v>
      </c>
      <c r="E733" t="s">
        <v>8220</v>
      </c>
      <c r="F733">
        <v>15</v>
      </c>
    </row>
    <row r="734" spans="2:6" x14ac:dyDescent="0.25">
      <c r="B734" t="s">
        <v>8218</v>
      </c>
      <c r="C734">
        <v>58</v>
      </c>
      <c r="E734" t="s">
        <v>8220</v>
      </c>
      <c r="F734">
        <v>22</v>
      </c>
    </row>
    <row r="735" spans="2:6" x14ac:dyDescent="0.25">
      <c r="B735" t="s">
        <v>8218</v>
      </c>
      <c r="C735">
        <v>32</v>
      </c>
      <c r="E735" t="s">
        <v>8220</v>
      </c>
      <c r="F735">
        <v>92</v>
      </c>
    </row>
    <row r="736" spans="2:6" x14ac:dyDescent="0.25">
      <c r="B736" t="s">
        <v>8218</v>
      </c>
      <c r="C736">
        <v>37</v>
      </c>
      <c r="E736" t="s">
        <v>8220</v>
      </c>
      <c r="F736">
        <v>25</v>
      </c>
    </row>
    <row r="737" spans="2:6" x14ac:dyDescent="0.25">
      <c r="B737" t="s">
        <v>8218</v>
      </c>
      <c r="C737">
        <v>87</v>
      </c>
      <c r="E737" t="s">
        <v>8220</v>
      </c>
      <c r="F737">
        <v>19</v>
      </c>
    </row>
    <row r="738" spans="2:6" x14ac:dyDescent="0.25">
      <c r="B738" t="s">
        <v>8218</v>
      </c>
      <c r="C738">
        <v>15</v>
      </c>
      <c r="E738" t="s">
        <v>8220</v>
      </c>
      <c r="F738">
        <v>19</v>
      </c>
    </row>
    <row r="739" spans="2:6" x14ac:dyDescent="0.25">
      <c r="B739" t="s">
        <v>8218</v>
      </c>
      <c r="C739">
        <v>27</v>
      </c>
      <c r="E739" t="s">
        <v>8220</v>
      </c>
      <c r="F739">
        <v>13</v>
      </c>
    </row>
    <row r="740" spans="2:6" x14ac:dyDescent="0.25">
      <c r="B740" t="s">
        <v>8218</v>
      </c>
      <c r="C740">
        <v>19</v>
      </c>
      <c r="E740" t="s">
        <v>8220</v>
      </c>
      <c r="F740">
        <v>124</v>
      </c>
    </row>
    <row r="741" spans="2:6" x14ac:dyDescent="0.25">
      <c r="B741" t="s">
        <v>8218</v>
      </c>
      <c r="C741">
        <v>17</v>
      </c>
      <c r="E741" t="s">
        <v>8220</v>
      </c>
      <c r="F741">
        <v>4</v>
      </c>
    </row>
    <row r="742" spans="2:6" x14ac:dyDescent="0.25">
      <c r="B742" t="s">
        <v>8218</v>
      </c>
      <c r="C742">
        <v>26</v>
      </c>
      <c r="E742" t="s">
        <v>8220</v>
      </c>
      <c r="F742">
        <v>10</v>
      </c>
    </row>
    <row r="743" spans="2:6" x14ac:dyDescent="0.25">
      <c r="B743" t="s">
        <v>8218</v>
      </c>
      <c r="C743">
        <v>28</v>
      </c>
      <c r="E743" t="s">
        <v>8220</v>
      </c>
      <c r="F743">
        <v>15</v>
      </c>
    </row>
    <row r="744" spans="2:6" x14ac:dyDescent="0.25">
      <c r="B744" t="s">
        <v>8218</v>
      </c>
      <c r="C744">
        <v>37</v>
      </c>
      <c r="E744" t="s">
        <v>8220</v>
      </c>
      <c r="F744">
        <v>38</v>
      </c>
    </row>
    <row r="745" spans="2:6" x14ac:dyDescent="0.25">
      <c r="B745" t="s">
        <v>8218</v>
      </c>
      <c r="C745">
        <v>128</v>
      </c>
      <c r="E745" t="s">
        <v>8220</v>
      </c>
      <c r="F745">
        <v>152</v>
      </c>
    </row>
    <row r="746" spans="2:6" x14ac:dyDescent="0.25">
      <c r="B746" t="s">
        <v>8218</v>
      </c>
      <c r="C746">
        <v>10</v>
      </c>
      <c r="E746" t="s">
        <v>8220</v>
      </c>
      <c r="F746">
        <v>24</v>
      </c>
    </row>
    <row r="747" spans="2:6" x14ac:dyDescent="0.25">
      <c r="B747" t="s">
        <v>8218</v>
      </c>
      <c r="C747">
        <v>83</v>
      </c>
      <c r="E747" t="s">
        <v>8220</v>
      </c>
      <c r="F747">
        <v>76</v>
      </c>
    </row>
    <row r="748" spans="2:6" x14ac:dyDescent="0.25">
      <c r="B748" t="s">
        <v>8218</v>
      </c>
      <c r="C748">
        <v>46</v>
      </c>
      <c r="E748" t="s">
        <v>8220</v>
      </c>
      <c r="F748">
        <v>185</v>
      </c>
    </row>
    <row r="749" spans="2:6" x14ac:dyDescent="0.25">
      <c r="B749" t="s">
        <v>8218</v>
      </c>
      <c r="C749">
        <v>90</v>
      </c>
      <c r="E749" t="s">
        <v>8220</v>
      </c>
      <c r="F749">
        <v>33</v>
      </c>
    </row>
    <row r="750" spans="2:6" x14ac:dyDescent="0.25">
      <c r="B750" t="s">
        <v>8218</v>
      </c>
      <c r="C750">
        <v>81</v>
      </c>
      <c r="E750" t="s">
        <v>8220</v>
      </c>
      <c r="F750">
        <v>108</v>
      </c>
    </row>
    <row r="751" spans="2:6" x14ac:dyDescent="0.25">
      <c r="B751" t="s">
        <v>8218</v>
      </c>
      <c r="C751">
        <v>32</v>
      </c>
      <c r="E751" t="s">
        <v>8220</v>
      </c>
      <c r="F751">
        <v>29</v>
      </c>
    </row>
    <row r="752" spans="2:6" x14ac:dyDescent="0.25">
      <c r="B752" t="s">
        <v>8218</v>
      </c>
      <c r="C752">
        <v>20</v>
      </c>
      <c r="E752" t="s">
        <v>8220</v>
      </c>
      <c r="F752">
        <v>24</v>
      </c>
    </row>
    <row r="753" spans="2:6" x14ac:dyDescent="0.25">
      <c r="B753" t="s">
        <v>8218</v>
      </c>
      <c r="C753">
        <v>70</v>
      </c>
      <c r="E753" t="s">
        <v>8220</v>
      </c>
      <c r="F753">
        <v>4</v>
      </c>
    </row>
    <row r="754" spans="2:6" x14ac:dyDescent="0.25">
      <c r="B754" t="s">
        <v>8218</v>
      </c>
      <c r="C754">
        <v>168</v>
      </c>
      <c r="E754" t="s">
        <v>8220</v>
      </c>
      <c r="F754">
        <v>4</v>
      </c>
    </row>
    <row r="755" spans="2:6" x14ac:dyDescent="0.25">
      <c r="B755" t="s">
        <v>8218</v>
      </c>
      <c r="C755">
        <v>34</v>
      </c>
      <c r="E755" t="s">
        <v>8220</v>
      </c>
      <c r="F755">
        <v>15</v>
      </c>
    </row>
    <row r="756" spans="2:6" x14ac:dyDescent="0.25">
      <c r="B756" t="s">
        <v>8218</v>
      </c>
      <c r="C756">
        <v>48</v>
      </c>
      <c r="E756" t="s">
        <v>8220</v>
      </c>
      <c r="F756">
        <v>4</v>
      </c>
    </row>
    <row r="757" spans="2:6" x14ac:dyDescent="0.25">
      <c r="B757" t="s">
        <v>8218</v>
      </c>
      <c r="C757">
        <v>48</v>
      </c>
      <c r="E757" t="s">
        <v>8220</v>
      </c>
      <c r="F757">
        <v>139</v>
      </c>
    </row>
    <row r="758" spans="2:6" x14ac:dyDescent="0.25">
      <c r="B758" t="s">
        <v>8218</v>
      </c>
      <c r="C758">
        <v>221</v>
      </c>
      <c r="E758" t="s">
        <v>8220</v>
      </c>
      <c r="F758">
        <v>2</v>
      </c>
    </row>
    <row r="759" spans="2:6" x14ac:dyDescent="0.25">
      <c r="B759" t="s">
        <v>8218</v>
      </c>
      <c r="C759">
        <v>107</v>
      </c>
      <c r="E759" t="s">
        <v>8220</v>
      </c>
      <c r="F759">
        <v>18</v>
      </c>
    </row>
    <row r="760" spans="2:6" x14ac:dyDescent="0.25">
      <c r="B760" t="s">
        <v>8218</v>
      </c>
      <c r="C760">
        <v>45</v>
      </c>
      <c r="E760" t="s">
        <v>8220</v>
      </c>
      <c r="F760">
        <v>81</v>
      </c>
    </row>
    <row r="761" spans="2:6" x14ac:dyDescent="0.25">
      <c r="B761" t="s">
        <v>8218</v>
      </c>
      <c r="C761">
        <v>36</v>
      </c>
      <c r="E761" t="s">
        <v>8220</v>
      </c>
      <c r="F761">
        <v>86</v>
      </c>
    </row>
    <row r="762" spans="2:6" x14ac:dyDescent="0.25">
      <c r="B762" t="s">
        <v>8218</v>
      </c>
      <c r="C762">
        <v>101</v>
      </c>
      <c r="E762" t="s">
        <v>8220</v>
      </c>
      <c r="F762">
        <v>140</v>
      </c>
    </row>
    <row r="763" spans="2:6" x14ac:dyDescent="0.25">
      <c r="B763" t="s">
        <v>8218</v>
      </c>
      <c r="C763">
        <v>62</v>
      </c>
      <c r="E763" t="s">
        <v>8220</v>
      </c>
      <c r="F763">
        <v>37</v>
      </c>
    </row>
    <row r="764" spans="2:6" x14ac:dyDescent="0.25">
      <c r="B764" t="s">
        <v>8218</v>
      </c>
      <c r="C764">
        <v>32</v>
      </c>
      <c r="E764" t="s">
        <v>8220</v>
      </c>
      <c r="F764">
        <v>6</v>
      </c>
    </row>
    <row r="765" spans="2:6" x14ac:dyDescent="0.25">
      <c r="B765" t="s">
        <v>8218</v>
      </c>
      <c r="C765">
        <v>89</v>
      </c>
      <c r="E765" t="s">
        <v>8220</v>
      </c>
      <c r="F765">
        <v>113</v>
      </c>
    </row>
    <row r="766" spans="2:6" x14ac:dyDescent="0.25">
      <c r="B766" t="s">
        <v>8218</v>
      </c>
      <c r="C766">
        <v>93</v>
      </c>
      <c r="E766" t="s">
        <v>8220</v>
      </c>
      <c r="F766">
        <v>37</v>
      </c>
    </row>
    <row r="767" spans="2:6" x14ac:dyDescent="0.25">
      <c r="B767" t="s">
        <v>8218</v>
      </c>
      <c r="C767">
        <v>98</v>
      </c>
      <c r="E767" t="s">
        <v>8220</v>
      </c>
      <c r="F767">
        <v>18</v>
      </c>
    </row>
    <row r="768" spans="2:6" x14ac:dyDescent="0.25">
      <c r="B768" t="s">
        <v>8218</v>
      </c>
      <c r="C768">
        <v>82</v>
      </c>
      <c r="E768" t="s">
        <v>8220</v>
      </c>
      <c r="F768">
        <v>75</v>
      </c>
    </row>
    <row r="769" spans="2:6" x14ac:dyDescent="0.25">
      <c r="B769" t="s">
        <v>8218</v>
      </c>
      <c r="C769">
        <v>116</v>
      </c>
      <c r="E769" t="s">
        <v>8220</v>
      </c>
      <c r="F769">
        <v>52</v>
      </c>
    </row>
    <row r="770" spans="2:6" x14ac:dyDescent="0.25">
      <c r="B770" t="s">
        <v>8218</v>
      </c>
      <c r="C770">
        <v>52</v>
      </c>
      <c r="E770" t="s">
        <v>8220</v>
      </c>
      <c r="F770">
        <v>122</v>
      </c>
    </row>
    <row r="771" spans="2:6" x14ac:dyDescent="0.25">
      <c r="B771" t="s">
        <v>8218</v>
      </c>
      <c r="C771">
        <v>23</v>
      </c>
      <c r="E771" t="s">
        <v>8220</v>
      </c>
      <c r="F771">
        <v>8</v>
      </c>
    </row>
    <row r="772" spans="2:6" x14ac:dyDescent="0.25">
      <c r="B772" t="s">
        <v>8218</v>
      </c>
      <c r="C772">
        <v>77</v>
      </c>
      <c r="E772" t="s">
        <v>8220</v>
      </c>
      <c r="F772">
        <v>8</v>
      </c>
    </row>
    <row r="773" spans="2:6" x14ac:dyDescent="0.25">
      <c r="B773" t="s">
        <v>8218</v>
      </c>
      <c r="C773">
        <v>49</v>
      </c>
      <c r="E773" t="s">
        <v>8220</v>
      </c>
      <c r="F773">
        <v>96</v>
      </c>
    </row>
    <row r="774" spans="2:6" x14ac:dyDescent="0.25">
      <c r="B774" t="s">
        <v>8218</v>
      </c>
      <c r="C774">
        <v>59</v>
      </c>
      <c r="E774" t="s">
        <v>8220</v>
      </c>
      <c r="F774">
        <v>9</v>
      </c>
    </row>
    <row r="775" spans="2:6" x14ac:dyDescent="0.25">
      <c r="B775" t="s">
        <v>8218</v>
      </c>
      <c r="C775">
        <v>113</v>
      </c>
      <c r="E775" t="s">
        <v>8220</v>
      </c>
      <c r="F775">
        <v>2</v>
      </c>
    </row>
    <row r="776" spans="2:6" x14ac:dyDescent="0.25">
      <c r="B776" t="s">
        <v>8218</v>
      </c>
      <c r="C776">
        <v>34</v>
      </c>
      <c r="E776" t="s">
        <v>8220</v>
      </c>
      <c r="F776">
        <v>26</v>
      </c>
    </row>
    <row r="777" spans="2:6" x14ac:dyDescent="0.25">
      <c r="B777" t="s">
        <v>8218</v>
      </c>
      <c r="C777">
        <v>42</v>
      </c>
      <c r="E777" t="s">
        <v>8220</v>
      </c>
      <c r="F777">
        <v>23</v>
      </c>
    </row>
    <row r="778" spans="2:6" x14ac:dyDescent="0.25">
      <c r="B778" t="s">
        <v>8218</v>
      </c>
      <c r="C778">
        <v>42</v>
      </c>
      <c r="E778" t="s">
        <v>8220</v>
      </c>
      <c r="F778">
        <v>0</v>
      </c>
    </row>
    <row r="779" spans="2:6" x14ac:dyDescent="0.25">
      <c r="B779" t="s">
        <v>8218</v>
      </c>
      <c r="C779">
        <v>49</v>
      </c>
      <c r="E779" t="s">
        <v>8220</v>
      </c>
      <c r="F779">
        <v>140</v>
      </c>
    </row>
    <row r="780" spans="2:6" x14ac:dyDescent="0.25">
      <c r="B780" t="s">
        <v>8218</v>
      </c>
      <c r="C780">
        <v>56</v>
      </c>
      <c r="E780" t="s">
        <v>8220</v>
      </c>
      <c r="F780">
        <v>0</v>
      </c>
    </row>
    <row r="781" spans="2:6" x14ac:dyDescent="0.25">
      <c r="B781" t="s">
        <v>8218</v>
      </c>
      <c r="C781">
        <v>25</v>
      </c>
      <c r="E781" t="s">
        <v>8220</v>
      </c>
      <c r="F781">
        <v>6</v>
      </c>
    </row>
    <row r="782" spans="2:6" x14ac:dyDescent="0.25">
      <c r="B782" t="s">
        <v>8218</v>
      </c>
      <c r="C782">
        <v>52</v>
      </c>
      <c r="E782" t="s">
        <v>8220</v>
      </c>
      <c r="F782">
        <v>100</v>
      </c>
    </row>
    <row r="783" spans="2:6" x14ac:dyDescent="0.25">
      <c r="B783" t="s">
        <v>8218</v>
      </c>
      <c r="C783">
        <v>34</v>
      </c>
      <c r="E783" t="s">
        <v>8220</v>
      </c>
      <c r="F783">
        <v>0</v>
      </c>
    </row>
    <row r="784" spans="2:6" x14ac:dyDescent="0.25">
      <c r="B784" t="s">
        <v>8218</v>
      </c>
      <c r="C784">
        <v>67</v>
      </c>
      <c r="E784" t="s">
        <v>8220</v>
      </c>
      <c r="F784">
        <v>4</v>
      </c>
    </row>
    <row r="785" spans="2:6" x14ac:dyDescent="0.25">
      <c r="B785" t="s">
        <v>8218</v>
      </c>
      <c r="C785">
        <v>70</v>
      </c>
      <c r="E785" t="s">
        <v>8220</v>
      </c>
      <c r="F785">
        <v>8</v>
      </c>
    </row>
    <row r="786" spans="2:6" x14ac:dyDescent="0.25">
      <c r="B786" t="s">
        <v>8218</v>
      </c>
      <c r="C786">
        <v>89</v>
      </c>
      <c r="E786" t="s">
        <v>8220</v>
      </c>
      <c r="F786">
        <v>0</v>
      </c>
    </row>
    <row r="787" spans="2:6" x14ac:dyDescent="0.25">
      <c r="B787" t="s">
        <v>8218</v>
      </c>
      <c r="C787">
        <v>107</v>
      </c>
      <c r="E787" t="s">
        <v>8220</v>
      </c>
      <c r="F787">
        <v>16</v>
      </c>
    </row>
    <row r="788" spans="2:6" x14ac:dyDescent="0.25">
      <c r="B788" t="s">
        <v>8218</v>
      </c>
      <c r="C788">
        <v>159</v>
      </c>
      <c r="E788" t="s">
        <v>8220</v>
      </c>
      <c r="F788">
        <v>2</v>
      </c>
    </row>
    <row r="789" spans="2:6" x14ac:dyDescent="0.25">
      <c r="B789" t="s">
        <v>8218</v>
      </c>
      <c r="C789">
        <v>181</v>
      </c>
      <c r="E789" t="s">
        <v>8220</v>
      </c>
      <c r="F789">
        <v>48</v>
      </c>
    </row>
    <row r="790" spans="2:6" x14ac:dyDescent="0.25">
      <c r="B790" t="s">
        <v>8218</v>
      </c>
      <c r="C790">
        <v>131</v>
      </c>
      <c r="E790" t="s">
        <v>8220</v>
      </c>
      <c r="F790">
        <v>2</v>
      </c>
    </row>
    <row r="791" spans="2:6" x14ac:dyDescent="0.25">
      <c r="B791" t="s">
        <v>8218</v>
      </c>
      <c r="C791">
        <v>125</v>
      </c>
      <c r="E791" t="s">
        <v>8220</v>
      </c>
      <c r="F791">
        <v>2</v>
      </c>
    </row>
    <row r="792" spans="2:6" x14ac:dyDescent="0.25">
      <c r="B792" t="s">
        <v>8218</v>
      </c>
      <c r="C792">
        <v>61</v>
      </c>
      <c r="E792" t="s">
        <v>8220</v>
      </c>
      <c r="F792">
        <v>1</v>
      </c>
    </row>
    <row r="793" spans="2:6" x14ac:dyDescent="0.25">
      <c r="B793" t="s">
        <v>8218</v>
      </c>
      <c r="C793">
        <v>90</v>
      </c>
      <c r="E793" t="s">
        <v>8220</v>
      </c>
      <c r="F793">
        <v>17</v>
      </c>
    </row>
    <row r="794" spans="2:6" x14ac:dyDescent="0.25">
      <c r="B794" t="s">
        <v>8218</v>
      </c>
      <c r="C794">
        <v>35</v>
      </c>
      <c r="E794" t="s">
        <v>8220</v>
      </c>
      <c r="F794">
        <v>0</v>
      </c>
    </row>
    <row r="795" spans="2:6" x14ac:dyDescent="0.25">
      <c r="B795" t="s">
        <v>8218</v>
      </c>
      <c r="C795">
        <v>90</v>
      </c>
      <c r="E795" t="s">
        <v>8220</v>
      </c>
      <c r="F795">
        <v>11</v>
      </c>
    </row>
    <row r="796" spans="2:6" x14ac:dyDescent="0.25">
      <c r="B796" t="s">
        <v>8218</v>
      </c>
      <c r="C796">
        <v>4</v>
      </c>
      <c r="E796" t="s">
        <v>8220</v>
      </c>
      <c r="F796">
        <v>95</v>
      </c>
    </row>
    <row r="797" spans="2:6" x14ac:dyDescent="0.25">
      <c r="B797" t="s">
        <v>8218</v>
      </c>
      <c r="C797">
        <v>120</v>
      </c>
      <c r="E797" t="s">
        <v>8220</v>
      </c>
      <c r="F797">
        <v>13</v>
      </c>
    </row>
    <row r="798" spans="2:6" x14ac:dyDescent="0.25">
      <c r="B798" t="s">
        <v>8218</v>
      </c>
      <c r="C798">
        <v>14</v>
      </c>
      <c r="E798" t="s">
        <v>8220</v>
      </c>
      <c r="F798">
        <v>2</v>
      </c>
    </row>
    <row r="799" spans="2:6" x14ac:dyDescent="0.25">
      <c r="B799" t="s">
        <v>8218</v>
      </c>
      <c r="C799">
        <v>27</v>
      </c>
      <c r="E799" t="s">
        <v>8220</v>
      </c>
      <c r="F799">
        <v>2</v>
      </c>
    </row>
    <row r="800" spans="2:6" x14ac:dyDescent="0.25">
      <c r="B800" t="s">
        <v>8218</v>
      </c>
      <c r="C800">
        <v>49</v>
      </c>
      <c r="E800" t="s">
        <v>8220</v>
      </c>
      <c r="F800">
        <v>3</v>
      </c>
    </row>
    <row r="801" spans="2:6" x14ac:dyDescent="0.25">
      <c r="B801" t="s">
        <v>8218</v>
      </c>
      <c r="C801">
        <v>102</v>
      </c>
      <c r="E801" t="s">
        <v>8220</v>
      </c>
      <c r="F801">
        <v>0</v>
      </c>
    </row>
    <row r="802" spans="2:6" x14ac:dyDescent="0.25">
      <c r="B802" t="s">
        <v>8218</v>
      </c>
      <c r="C802">
        <v>3</v>
      </c>
      <c r="E802" t="s">
        <v>8220</v>
      </c>
      <c r="F802">
        <v>0</v>
      </c>
    </row>
    <row r="803" spans="2:6" x14ac:dyDescent="0.25">
      <c r="B803" t="s">
        <v>8218</v>
      </c>
      <c r="C803">
        <v>25</v>
      </c>
      <c r="E803" t="s">
        <v>8220</v>
      </c>
      <c r="F803">
        <v>0</v>
      </c>
    </row>
    <row r="804" spans="2:6" x14ac:dyDescent="0.25">
      <c r="B804" t="s">
        <v>8218</v>
      </c>
      <c r="C804">
        <v>118</v>
      </c>
      <c r="E804" t="s">
        <v>8220</v>
      </c>
      <c r="F804">
        <v>2</v>
      </c>
    </row>
    <row r="805" spans="2:6" x14ac:dyDescent="0.25">
      <c r="B805" t="s">
        <v>8218</v>
      </c>
      <c r="C805">
        <v>57</v>
      </c>
      <c r="E805" t="s">
        <v>8220</v>
      </c>
      <c r="F805">
        <v>24</v>
      </c>
    </row>
    <row r="806" spans="2:6" x14ac:dyDescent="0.25">
      <c r="B806" t="s">
        <v>8218</v>
      </c>
      <c r="C806">
        <v>11</v>
      </c>
      <c r="E806" t="s">
        <v>8220</v>
      </c>
      <c r="F806">
        <v>25</v>
      </c>
    </row>
    <row r="807" spans="2:6" x14ac:dyDescent="0.25">
      <c r="B807" t="s">
        <v>8218</v>
      </c>
      <c r="C807">
        <v>33</v>
      </c>
      <c r="E807" t="s">
        <v>8220</v>
      </c>
      <c r="F807">
        <v>3</v>
      </c>
    </row>
    <row r="808" spans="2:6" x14ac:dyDescent="0.25">
      <c r="B808" t="s">
        <v>8218</v>
      </c>
      <c r="C808">
        <v>40</v>
      </c>
      <c r="E808" t="s">
        <v>8220</v>
      </c>
      <c r="F808">
        <v>41</v>
      </c>
    </row>
    <row r="809" spans="2:6" x14ac:dyDescent="0.25">
      <c r="B809" t="s">
        <v>8218</v>
      </c>
      <c r="C809">
        <v>50</v>
      </c>
      <c r="E809" t="s">
        <v>8220</v>
      </c>
      <c r="F809">
        <v>2</v>
      </c>
    </row>
    <row r="810" spans="2:6" x14ac:dyDescent="0.25">
      <c r="B810" t="s">
        <v>8218</v>
      </c>
      <c r="C810">
        <v>38</v>
      </c>
      <c r="E810" t="s">
        <v>8220</v>
      </c>
      <c r="F810">
        <v>4</v>
      </c>
    </row>
    <row r="811" spans="2:6" x14ac:dyDescent="0.25">
      <c r="B811" t="s">
        <v>8218</v>
      </c>
      <c r="C811">
        <v>96</v>
      </c>
      <c r="E811" t="s">
        <v>8220</v>
      </c>
      <c r="F811">
        <v>99</v>
      </c>
    </row>
    <row r="812" spans="2:6" x14ac:dyDescent="0.25">
      <c r="B812" t="s">
        <v>8218</v>
      </c>
      <c r="C812">
        <v>48</v>
      </c>
      <c r="E812" t="s">
        <v>8220</v>
      </c>
      <c r="F812">
        <v>4</v>
      </c>
    </row>
    <row r="813" spans="2:6" x14ac:dyDescent="0.25">
      <c r="B813" t="s">
        <v>8218</v>
      </c>
      <c r="C813">
        <v>33</v>
      </c>
      <c r="E813" t="s">
        <v>8220</v>
      </c>
      <c r="F813">
        <v>4</v>
      </c>
    </row>
    <row r="814" spans="2:6" x14ac:dyDescent="0.25">
      <c r="B814" t="s">
        <v>8218</v>
      </c>
      <c r="C814">
        <v>226</v>
      </c>
      <c r="E814" t="s">
        <v>8220</v>
      </c>
      <c r="F814">
        <v>38</v>
      </c>
    </row>
    <row r="815" spans="2:6" x14ac:dyDescent="0.25">
      <c r="B815" t="s">
        <v>8218</v>
      </c>
      <c r="C815">
        <v>14</v>
      </c>
      <c r="E815" t="s">
        <v>8220</v>
      </c>
      <c r="F815">
        <v>285</v>
      </c>
    </row>
    <row r="816" spans="2:6" x14ac:dyDescent="0.25">
      <c r="B816" t="s">
        <v>8218</v>
      </c>
      <c r="C816">
        <v>20</v>
      </c>
      <c r="E816" t="s">
        <v>8220</v>
      </c>
      <c r="F816">
        <v>1</v>
      </c>
    </row>
    <row r="817" spans="2:6" x14ac:dyDescent="0.25">
      <c r="B817" t="s">
        <v>8218</v>
      </c>
      <c r="C817">
        <v>25</v>
      </c>
      <c r="E817" t="s">
        <v>8220</v>
      </c>
      <c r="F817">
        <v>42</v>
      </c>
    </row>
    <row r="818" spans="2:6" x14ac:dyDescent="0.25">
      <c r="B818" t="s">
        <v>8218</v>
      </c>
      <c r="C818">
        <v>90</v>
      </c>
      <c r="E818" t="s">
        <v>8220</v>
      </c>
      <c r="F818">
        <v>26</v>
      </c>
    </row>
    <row r="819" spans="2:6" x14ac:dyDescent="0.25">
      <c r="B819" t="s">
        <v>8218</v>
      </c>
      <c r="C819">
        <v>11</v>
      </c>
      <c r="E819" t="s">
        <v>8220</v>
      </c>
      <c r="F819">
        <v>2</v>
      </c>
    </row>
    <row r="820" spans="2:6" x14ac:dyDescent="0.25">
      <c r="B820" t="s">
        <v>8218</v>
      </c>
      <c r="C820">
        <v>55</v>
      </c>
      <c r="E820" t="s">
        <v>8220</v>
      </c>
      <c r="F820">
        <v>4</v>
      </c>
    </row>
    <row r="821" spans="2:6" x14ac:dyDescent="0.25">
      <c r="B821" t="s">
        <v>8218</v>
      </c>
      <c r="C821">
        <v>30</v>
      </c>
      <c r="E821" t="s">
        <v>8220</v>
      </c>
      <c r="F821">
        <v>6</v>
      </c>
    </row>
    <row r="822" spans="2:6" x14ac:dyDescent="0.25">
      <c r="B822" t="s">
        <v>8218</v>
      </c>
      <c r="C822">
        <v>28</v>
      </c>
      <c r="E822" t="s">
        <v>8220</v>
      </c>
      <c r="F822">
        <v>70</v>
      </c>
    </row>
    <row r="823" spans="2:6" x14ac:dyDescent="0.25">
      <c r="B823" t="s">
        <v>8218</v>
      </c>
      <c r="C823">
        <v>45</v>
      </c>
      <c r="E823" t="s">
        <v>8220</v>
      </c>
      <c r="F823">
        <v>9</v>
      </c>
    </row>
    <row r="824" spans="2:6" x14ac:dyDescent="0.25">
      <c r="B824" t="s">
        <v>8218</v>
      </c>
      <c r="C824">
        <v>13</v>
      </c>
      <c r="E824" t="s">
        <v>8220</v>
      </c>
      <c r="F824">
        <v>8</v>
      </c>
    </row>
    <row r="825" spans="2:6" x14ac:dyDescent="0.25">
      <c r="B825" t="s">
        <v>8218</v>
      </c>
      <c r="C825">
        <v>40</v>
      </c>
      <c r="E825" t="s">
        <v>8220</v>
      </c>
      <c r="F825">
        <v>105</v>
      </c>
    </row>
    <row r="826" spans="2:6" x14ac:dyDescent="0.25">
      <c r="B826" t="s">
        <v>8218</v>
      </c>
      <c r="C826">
        <v>21</v>
      </c>
      <c r="E826" t="s">
        <v>8220</v>
      </c>
      <c r="F826">
        <v>12</v>
      </c>
    </row>
    <row r="827" spans="2:6" x14ac:dyDescent="0.25">
      <c r="B827" t="s">
        <v>8218</v>
      </c>
      <c r="C827">
        <v>134</v>
      </c>
      <c r="E827" t="s">
        <v>8220</v>
      </c>
      <c r="F827">
        <v>0</v>
      </c>
    </row>
    <row r="828" spans="2:6" x14ac:dyDescent="0.25">
      <c r="B828" t="s">
        <v>8218</v>
      </c>
      <c r="C828">
        <v>20</v>
      </c>
      <c r="E828" t="s">
        <v>8220</v>
      </c>
      <c r="F828">
        <v>16</v>
      </c>
    </row>
    <row r="829" spans="2:6" x14ac:dyDescent="0.25">
      <c r="B829" t="s">
        <v>8218</v>
      </c>
      <c r="C829">
        <v>19</v>
      </c>
      <c r="E829" t="s">
        <v>8220</v>
      </c>
      <c r="F829">
        <v>7</v>
      </c>
    </row>
    <row r="830" spans="2:6" x14ac:dyDescent="0.25">
      <c r="B830" t="s">
        <v>8218</v>
      </c>
      <c r="C830">
        <v>209</v>
      </c>
      <c r="E830" t="s">
        <v>8220</v>
      </c>
      <c r="F830">
        <v>4</v>
      </c>
    </row>
    <row r="831" spans="2:6" x14ac:dyDescent="0.25">
      <c r="B831" t="s">
        <v>8218</v>
      </c>
      <c r="C831">
        <v>38</v>
      </c>
      <c r="E831" t="s">
        <v>8220</v>
      </c>
      <c r="F831">
        <v>1</v>
      </c>
    </row>
    <row r="832" spans="2:6" x14ac:dyDescent="0.25">
      <c r="B832" t="s">
        <v>8218</v>
      </c>
      <c r="C832">
        <v>24</v>
      </c>
      <c r="E832" t="s">
        <v>8220</v>
      </c>
      <c r="F832">
        <v>28</v>
      </c>
    </row>
    <row r="833" spans="2:6" x14ac:dyDescent="0.25">
      <c r="B833" t="s">
        <v>8218</v>
      </c>
      <c r="C833">
        <v>8</v>
      </c>
      <c r="E833" t="s">
        <v>8220</v>
      </c>
      <c r="F833">
        <v>1</v>
      </c>
    </row>
    <row r="834" spans="2:6" x14ac:dyDescent="0.25">
      <c r="B834" t="s">
        <v>8218</v>
      </c>
      <c r="C834">
        <v>179</v>
      </c>
      <c r="E834" t="s">
        <v>8220</v>
      </c>
      <c r="F834">
        <v>1</v>
      </c>
    </row>
    <row r="835" spans="2:6" x14ac:dyDescent="0.25">
      <c r="B835" t="s">
        <v>8218</v>
      </c>
      <c r="C835">
        <v>26</v>
      </c>
      <c r="E835" t="s">
        <v>8220</v>
      </c>
      <c r="F835">
        <v>5</v>
      </c>
    </row>
    <row r="836" spans="2:6" x14ac:dyDescent="0.25">
      <c r="B836" t="s">
        <v>8218</v>
      </c>
      <c r="C836">
        <v>131</v>
      </c>
      <c r="E836" t="s">
        <v>8220</v>
      </c>
      <c r="F836">
        <v>3</v>
      </c>
    </row>
    <row r="837" spans="2:6" x14ac:dyDescent="0.25">
      <c r="B837" t="s">
        <v>8218</v>
      </c>
      <c r="C837">
        <v>14</v>
      </c>
      <c r="E837" t="s">
        <v>8220</v>
      </c>
      <c r="F837">
        <v>2</v>
      </c>
    </row>
    <row r="838" spans="2:6" x14ac:dyDescent="0.25">
      <c r="B838" t="s">
        <v>8218</v>
      </c>
      <c r="C838">
        <v>174</v>
      </c>
      <c r="E838" t="s">
        <v>8220</v>
      </c>
      <c r="F838">
        <v>0</v>
      </c>
    </row>
    <row r="839" spans="2:6" x14ac:dyDescent="0.25">
      <c r="B839" t="s">
        <v>8218</v>
      </c>
      <c r="C839">
        <v>191</v>
      </c>
      <c r="E839" t="s">
        <v>8220</v>
      </c>
      <c r="F839">
        <v>0</v>
      </c>
    </row>
    <row r="840" spans="2:6" x14ac:dyDescent="0.25">
      <c r="B840" t="s">
        <v>8218</v>
      </c>
      <c r="C840">
        <v>38</v>
      </c>
      <c r="E840" t="s">
        <v>8220</v>
      </c>
      <c r="F840">
        <v>3</v>
      </c>
    </row>
    <row r="841" spans="2:6" x14ac:dyDescent="0.25">
      <c r="B841" t="s">
        <v>8218</v>
      </c>
      <c r="C841">
        <v>22</v>
      </c>
      <c r="E841" t="s">
        <v>8220</v>
      </c>
      <c r="F841">
        <v>0</v>
      </c>
    </row>
    <row r="842" spans="2:6" x14ac:dyDescent="0.25">
      <c r="B842" t="s">
        <v>8218</v>
      </c>
      <c r="C842">
        <v>149</v>
      </c>
      <c r="E842" t="s">
        <v>8220</v>
      </c>
      <c r="F842">
        <v>0</v>
      </c>
    </row>
    <row r="843" spans="2:6" x14ac:dyDescent="0.25">
      <c r="B843" t="s">
        <v>8218</v>
      </c>
      <c r="C843">
        <v>56</v>
      </c>
      <c r="E843" t="s">
        <v>8220</v>
      </c>
      <c r="F843">
        <v>3</v>
      </c>
    </row>
    <row r="844" spans="2:6" x14ac:dyDescent="0.25">
      <c r="B844" t="s">
        <v>8218</v>
      </c>
      <c r="C844">
        <v>19</v>
      </c>
      <c r="E844" t="s">
        <v>8220</v>
      </c>
      <c r="F844">
        <v>7</v>
      </c>
    </row>
    <row r="845" spans="2:6" x14ac:dyDescent="0.25">
      <c r="B845" t="s">
        <v>8218</v>
      </c>
      <c r="C845">
        <v>70</v>
      </c>
      <c r="E845" t="s">
        <v>8220</v>
      </c>
      <c r="F845">
        <v>25</v>
      </c>
    </row>
    <row r="846" spans="2:6" x14ac:dyDescent="0.25">
      <c r="B846" t="s">
        <v>8218</v>
      </c>
      <c r="C846">
        <v>81</v>
      </c>
      <c r="E846" t="s">
        <v>8220</v>
      </c>
      <c r="F846">
        <v>10</v>
      </c>
    </row>
    <row r="847" spans="2:6" x14ac:dyDescent="0.25">
      <c r="B847" t="s">
        <v>8218</v>
      </c>
      <c r="C847">
        <v>32</v>
      </c>
      <c r="E847" t="s">
        <v>8220</v>
      </c>
      <c r="F847">
        <v>3</v>
      </c>
    </row>
    <row r="848" spans="2:6" x14ac:dyDescent="0.25">
      <c r="B848" t="s">
        <v>8218</v>
      </c>
      <c r="C848">
        <v>26</v>
      </c>
      <c r="E848" t="s">
        <v>8220</v>
      </c>
      <c r="F848">
        <v>5</v>
      </c>
    </row>
    <row r="849" spans="2:6" x14ac:dyDescent="0.25">
      <c r="B849" t="s">
        <v>8218</v>
      </c>
      <c r="C849">
        <v>105</v>
      </c>
      <c r="E849" t="s">
        <v>8220</v>
      </c>
      <c r="F849">
        <v>5</v>
      </c>
    </row>
    <row r="850" spans="2:6" x14ac:dyDescent="0.25">
      <c r="B850" t="s">
        <v>8218</v>
      </c>
      <c r="C850">
        <v>29</v>
      </c>
      <c r="E850" t="s">
        <v>8220</v>
      </c>
      <c r="F850">
        <v>27</v>
      </c>
    </row>
    <row r="851" spans="2:6" x14ac:dyDescent="0.25">
      <c r="B851" t="s">
        <v>8218</v>
      </c>
      <c r="C851">
        <v>8</v>
      </c>
      <c r="E851" t="s">
        <v>8220</v>
      </c>
      <c r="F851">
        <v>2</v>
      </c>
    </row>
    <row r="852" spans="2:6" x14ac:dyDescent="0.25">
      <c r="B852" t="s">
        <v>8218</v>
      </c>
      <c r="C852">
        <v>89</v>
      </c>
      <c r="E852" t="s">
        <v>8220</v>
      </c>
      <c r="F852">
        <v>236</v>
      </c>
    </row>
    <row r="853" spans="2:6" x14ac:dyDescent="0.25">
      <c r="B853" t="s">
        <v>8218</v>
      </c>
      <c r="C853">
        <v>44</v>
      </c>
      <c r="E853" t="s">
        <v>8220</v>
      </c>
      <c r="F853">
        <v>1</v>
      </c>
    </row>
    <row r="854" spans="2:6" x14ac:dyDescent="0.25">
      <c r="B854" t="s">
        <v>8218</v>
      </c>
      <c r="C854">
        <v>246</v>
      </c>
      <c r="E854" t="s">
        <v>8220</v>
      </c>
      <c r="F854">
        <v>12</v>
      </c>
    </row>
    <row r="855" spans="2:6" x14ac:dyDescent="0.25">
      <c r="B855" t="s">
        <v>8218</v>
      </c>
      <c r="C855">
        <v>120</v>
      </c>
      <c r="E855" t="s">
        <v>8220</v>
      </c>
      <c r="F855">
        <v>4</v>
      </c>
    </row>
    <row r="856" spans="2:6" x14ac:dyDescent="0.25">
      <c r="B856" t="s">
        <v>8218</v>
      </c>
      <c r="C856">
        <v>26</v>
      </c>
      <c r="E856" t="s">
        <v>8220</v>
      </c>
      <c r="F856">
        <v>3</v>
      </c>
    </row>
    <row r="857" spans="2:6" x14ac:dyDescent="0.25">
      <c r="B857" t="s">
        <v>8218</v>
      </c>
      <c r="C857">
        <v>45</v>
      </c>
      <c r="E857" t="s">
        <v>8220</v>
      </c>
      <c r="F857">
        <v>99</v>
      </c>
    </row>
    <row r="858" spans="2:6" x14ac:dyDescent="0.25">
      <c r="B858" t="s">
        <v>8218</v>
      </c>
      <c r="C858">
        <v>20</v>
      </c>
      <c r="E858" t="s">
        <v>8220</v>
      </c>
      <c r="F858">
        <v>3</v>
      </c>
    </row>
    <row r="859" spans="2:6" x14ac:dyDescent="0.25">
      <c r="B859" t="s">
        <v>8218</v>
      </c>
      <c r="C859">
        <v>47</v>
      </c>
      <c r="E859" t="s">
        <v>8220</v>
      </c>
      <c r="F859">
        <v>3</v>
      </c>
    </row>
    <row r="860" spans="2:6" x14ac:dyDescent="0.25">
      <c r="B860" t="s">
        <v>8218</v>
      </c>
      <c r="C860">
        <v>13</v>
      </c>
      <c r="E860" t="s">
        <v>8220</v>
      </c>
      <c r="F860">
        <v>22</v>
      </c>
    </row>
    <row r="861" spans="2:6" x14ac:dyDescent="0.25">
      <c r="B861" t="s">
        <v>8218</v>
      </c>
      <c r="C861">
        <v>183</v>
      </c>
      <c r="E861" t="s">
        <v>8220</v>
      </c>
      <c r="F861">
        <v>4</v>
      </c>
    </row>
    <row r="862" spans="2:6" x14ac:dyDescent="0.25">
      <c r="B862" t="s">
        <v>8218</v>
      </c>
      <c r="C862">
        <v>21</v>
      </c>
      <c r="E862" t="s">
        <v>8220</v>
      </c>
      <c r="F862">
        <v>534</v>
      </c>
    </row>
    <row r="863" spans="2:6" x14ac:dyDescent="0.25">
      <c r="B863" t="s">
        <v>8218</v>
      </c>
      <c r="C863">
        <v>42</v>
      </c>
      <c r="E863" t="s">
        <v>8220</v>
      </c>
      <c r="F863">
        <v>12</v>
      </c>
    </row>
    <row r="864" spans="2:6" x14ac:dyDescent="0.25">
      <c r="B864" t="s">
        <v>8218</v>
      </c>
      <c r="C864">
        <v>54</v>
      </c>
      <c r="E864" t="s">
        <v>8220</v>
      </c>
      <c r="F864">
        <v>56</v>
      </c>
    </row>
    <row r="865" spans="2:6" x14ac:dyDescent="0.25">
      <c r="B865" t="s">
        <v>8218</v>
      </c>
      <c r="C865">
        <v>38</v>
      </c>
      <c r="E865" t="s">
        <v>8220</v>
      </c>
      <c r="F865">
        <v>11</v>
      </c>
    </row>
    <row r="866" spans="2:6" x14ac:dyDescent="0.25">
      <c r="B866" t="s">
        <v>8218</v>
      </c>
      <c r="C866">
        <v>64</v>
      </c>
      <c r="E866" t="s">
        <v>8220</v>
      </c>
      <c r="F866">
        <v>0</v>
      </c>
    </row>
    <row r="867" spans="2:6" x14ac:dyDescent="0.25">
      <c r="B867" t="s">
        <v>8218</v>
      </c>
      <c r="C867">
        <v>13</v>
      </c>
      <c r="E867" t="s">
        <v>8220</v>
      </c>
      <c r="F867">
        <v>12</v>
      </c>
    </row>
    <row r="868" spans="2:6" x14ac:dyDescent="0.25">
      <c r="B868" t="s">
        <v>8218</v>
      </c>
      <c r="C868">
        <v>33</v>
      </c>
      <c r="E868" t="s">
        <v>8220</v>
      </c>
      <c r="F868">
        <v>5</v>
      </c>
    </row>
    <row r="869" spans="2:6" x14ac:dyDescent="0.25">
      <c r="B869" t="s">
        <v>8218</v>
      </c>
      <c r="C869">
        <v>52</v>
      </c>
      <c r="E869" t="s">
        <v>8220</v>
      </c>
      <c r="F869">
        <v>24</v>
      </c>
    </row>
    <row r="870" spans="2:6" x14ac:dyDescent="0.25">
      <c r="B870" t="s">
        <v>8218</v>
      </c>
      <c r="C870">
        <v>107</v>
      </c>
      <c r="E870" t="s">
        <v>8220</v>
      </c>
      <c r="F870">
        <v>89</v>
      </c>
    </row>
    <row r="871" spans="2:6" x14ac:dyDescent="0.25">
      <c r="B871" t="s">
        <v>8218</v>
      </c>
      <c r="C871">
        <v>11</v>
      </c>
      <c r="E871" t="s">
        <v>8220</v>
      </c>
      <c r="F871">
        <v>1</v>
      </c>
    </row>
    <row r="872" spans="2:6" x14ac:dyDescent="0.25">
      <c r="B872" t="s">
        <v>8218</v>
      </c>
      <c r="C872">
        <v>34</v>
      </c>
      <c r="E872" t="s">
        <v>8220</v>
      </c>
      <c r="F872">
        <v>55</v>
      </c>
    </row>
    <row r="873" spans="2:6" x14ac:dyDescent="0.25">
      <c r="B873" t="s">
        <v>8218</v>
      </c>
      <c r="C873">
        <v>75</v>
      </c>
      <c r="E873" t="s">
        <v>8220</v>
      </c>
      <c r="F873">
        <v>2</v>
      </c>
    </row>
    <row r="874" spans="2:6" x14ac:dyDescent="0.25">
      <c r="B874" t="s">
        <v>8218</v>
      </c>
      <c r="C874">
        <v>26</v>
      </c>
      <c r="E874" t="s">
        <v>8220</v>
      </c>
      <c r="F874">
        <v>0</v>
      </c>
    </row>
    <row r="875" spans="2:6" x14ac:dyDescent="0.25">
      <c r="B875" t="s">
        <v>8218</v>
      </c>
      <c r="C875">
        <v>50</v>
      </c>
      <c r="E875" t="s">
        <v>8220</v>
      </c>
      <c r="F875">
        <v>4</v>
      </c>
    </row>
    <row r="876" spans="2:6" x14ac:dyDescent="0.25">
      <c r="B876" t="s">
        <v>8218</v>
      </c>
      <c r="C876">
        <v>80</v>
      </c>
      <c r="E876" t="s">
        <v>8220</v>
      </c>
      <c r="F876">
        <v>6</v>
      </c>
    </row>
    <row r="877" spans="2:6" x14ac:dyDescent="0.25">
      <c r="B877" t="s">
        <v>8218</v>
      </c>
      <c r="C877">
        <v>110</v>
      </c>
      <c r="E877" t="s">
        <v>8220</v>
      </c>
      <c r="F877">
        <v>4</v>
      </c>
    </row>
    <row r="878" spans="2:6" x14ac:dyDescent="0.25">
      <c r="B878" t="s">
        <v>8218</v>
      </c>
      <c r="C878">
        <v>77</v>
      </c>
      <c r="E878" t="s">
        <v>8220</v>
      </c>
      <c r="F878">
        <v>4</v>
      </c>
    </row>
    <row r="879" spans="2:6" x14ac:dyDescent="0.25">
      <c r="B879" t="s">
        <v>8218</v>
      </c>
      <c r="C879">
        <v>50</v>
      </c>
      <c r="E879" t="s">
        <v>8220</v>
      </c>
      <c r="F879">
        <v>2</v>
      </c>
    </row>
    <row r="880" spans="2:6" x14ac:dyDescent="0.25">
      <c r="B880" t="s">
        <v>8218</v>
      </c>
      <c r="C880">
        <v>145</v>
      </c>
      <c r="E880" t="s">
        <v>8220</v>
      </c>
      <c r="F880">
        <v>5</v>
      </c>
    </row>
    <row r="881" spans="2:6" x14ac:dyDescent="0.25">
      <c r="B881" t="s">
        <v>8218</v>
      </c>
      <c r="C881">
        <v>29</v>
      </c>
      <c r="E881" t="s">
        <v>8220</v>
      </c>
      <c r="F881">
        <v>83</v>
      </c>
    </row>
    <row r="882" spans="2:6" x14ac:dyDescent="0.25">
      <c r="B882" t="s">
        <v>8218</v>
      </c>
      <c r="C882">
        <v>114</v>
      </c>
      <c r="E882" t="s">
        <v>8220</v>
      </c>
      <c r="F882">
        <v>57</v>
      </c>
    </row>
    <row r="883" spans="2:6" x14ac:dyDescent="0.25">
      <c r="B883" t="s">
        <v>8218</v>
      </c>
      <c r="C883">
        <v>96</v>
      </c>
      <c r="E883" t="s">
        <v>8220</v>
      </c>
      <c r="F883">
        <v>311</v>
      </c>
    </row>
    <row r="884" spans="2:6" x14ac:dyDescent="0.25">
      <c r="B884" t="s">
        <v>8218</v>
      </c>
      <c r="C884">
        <v>31</v>
      </c>
      <c r="E884" t="s">
        <v>8220</v>
      </c>
      <c r="F884">
        <v>2</v>
      </c>
    </row>
    <row r="885" spans="2:6" x14ac:dyDescent="0.25">
      <c r="B885" t="s">
        <v>8218</v>
      </c>
      <c r="C885">
        <v>4883</v>
      </c>
      <c r="E885" t="s">
        <v>8220</v>
      </c>
      <c r="F885">
        <v>16</v>
      </c>
    </row>
    <row r="886" spans="2:6" x14ac:dyDescent="0.25">
      <c r="B886" t="s">
        <v>8218</v>
      </c>
      <c r="C886">
        <v>95</v>
      </c>
      <c r="E886" t="s">
        <v>8220</v>
      </c>
      <c r="F886">
        <v>9</v>
      </c>
    </row>
    <row r="887" spans="2:6" x14ac:dyDescent="0.25">
      <c r="B887" t="s">
        <v>8218</v>
      </c>
      <c r="C887">
        <v>2478</v>
      </c>
      <c r="E887" t="s">
        <v>8220</v>
      </c>
      <c r="F887">
        <v>1</v>
      </c>
    </row>
    <row r="888" spans="2:6" x14ac:dyDescent="0.25">
      <c r="B888" t="s">
        <v>8218</v>
      </c>
      <c r="C888">
        <v>1789</v>
      </c>
      <c r="E888" t="s">
        <v>8220</v>
      </c>
      <c r="F888">
        <v>12</v>
      </c>
    </row>
    <row r="889" spans="2:6" x14ac:dyDescent="0.25">
      <c r="B889" t="s">
        <v>8218</v>
      </c>
      <c r="C889">
        <v>680</v>
      </c>
      <c r="E889" t="s">
        <v>8220</v>
      </c>
      <c r="F889">
        <v>0</v>
      </c>
    </row>
    <row r="890" spans="2:6" x14ac:dyDescent="0.25">
      <c r="B890" t="s">
        <v>8218</v>
      </c>
      <c r="C890">
        <v>70</v>
      </c>
      <c r="E890" t="s">
        <v>8220</v>
      </c>
      <c r="F890">
        <v>20</v>
      </c>
    </row>
    <row r="891" spans="2:6" x14ac:dyDescent="0.25">
      <c r="B891" t="s">
        <v>8218</v>
      </c>
      <c r="C891">
        <v>23</v>
      </c>
      <c r="E891" t="s">
        <v>8220</v>
      </c>
      <c r="F891">
        <v>16</v>
      </c>
    </row>
    <row r="892" spans="2:6" x14ac:dyDescent="0.25">
      <c r="B892" t="s">
        <v>8218</v>
      </c>
      <c r="C892">
        <v>4245</v>
      </c>
      <c r="E892" t="s">
        <v>8220</v>
      </c>
      <c r="F892">
        <v>33</v>
      </c>
    </row>
    <row r="893" spans="2:6" x14ac:dyDescent="0.25">
      <c r="B893" t="s">
        <v>8218</v>
      </c>
      <c r="C893">
        <v>943</v>
      </c>
      <c r="E893" t="s">
        <v>8220</v>
      </c>
      <c r="F893">
        <v>2</v>
      </c>
    </row>
    <row r="894" spans="2:6" x14ac:dyDescent="0.25">
      <c r="B894" t="s">
        <v>8218</v>
      </c>
      <c r="C894">
        <v>1876</v>
      </c>
      <c r="E894" t="s">
        <v>8220</v>
      </c>
      <c r="F894">
        <v>6</v>
      </c>
    </row>
    <row r="895" spans="2:6" x14ac:dyDescent="0.25">
      <c r="B895" t="s">
        <v>8218</v>
      </c>
      <c r="C895">
        <v>834</v>
      </c>
      <c r="E895" t="s">
        <v>8220</v>
      </c>
      <c r="F895">
        <v>0</v>
      </c>
    </row>
    <row r="896" spans="2:6" x14ac:dyDescent="0.25">
      <c r="B896" t="s">
        <v>8218</v>
      </c>
      <c r="C896">
        <v>682</v>
      </c>
      <c r="E896" t="s">
        <v>8220</v>
      </c>
      <c r="F896">
        <v>3</v>
      </c>
    </row>
    <row r="897" spans="2:6" x14ac:dyDescent="0.25">
      <c r="B897" t="s">
        <v>8218</v>
      </c>
      <c r="C897">
        <v>147</v>
      </c>
      <c r="E897" t="s">
        <v>8220</v>
      </c>
      <c r="F897">
        <v>0</v>
      </c>
    </row>
    <row r="898" spans="2:6" x14ac:dyDescent="0.25">
      <c r="B898" t="s">
        <v>8218</v>
      </c>
      <c r="C898">
        <v>415</v>
      </c>
      <c r="E898" t="s">
        <v>8220</v>
      </c>
      <c r="F898">
        <v>3</v>
      </c>
    </row>
    <row r="899" spans="2:6" x14ac:dyDescent="0.25">
      <c r="B899" t="s">
        <v>8218</v>
      </c>
      <c r="C899">
        <v>290</v>
      </c>
      <c r="E899" t="s">
        <v>8220</v>
      </c>
      <c r="F899">
        <v>13</v>
      </c>
    </row>
    <row r="900" spans="2:6" x14ac:dyDescent="0.25">
      <c r="B900" t="s">
        <v>8218</v>
      </c>
      <c r="C900">
        <v>365</v>
      </c>
      <c r="E900" t="s">
        <v>8220</v>
      </c>
      <c r="F900">
        <v>6</v>
      </c>
    </row>
    <row r="901" spans="2:6" x14ac:dyDescent="0.25">
      <c r="B901" t="s">
        <v>8218</v>
      </c>
      <c r="C901">
        <v>660</v>
      </c>
      <c r="E901" t="s">
        <v>8220</v>
      </c>
      <c r="F901">
        <v>1</v>
      </c>
    </row>
    <row r="902" spans="2:6" x14ac:dyDescent="0.25">
      <c r="B902" t="s">
        <v>8218</v>
      </c>
      <c r="C902">
        <v>1356</v>
      </c>
      <c r="E902" t="s">
        <v>8220</v>
      </c>
      <c r="F902">
        <v>0</v>
      </c>
    </row>
    <row r="903" spans="2:6" x14ac:dyDescent="0.25">
      <c r="B903" t="s">
        <v>8218</v>
      </c>
      <c r="C903">
        <v>424</v>
      </c>
      <c r="E903" t="s">
        <v>8220</v>
      </c>
      <c r="F903">
        <v>5</v>
      </c>
    </row>
    <row r="904" spans="2:6" x14ac:dyDescent="0.25">
      <c r="B904" t="s">
        <v>8218</v>
      </c>
      <c r="C904">
        <v>33</v>
      </c>
      <c r="E904" t="s">
        <v>8220</v>
      </c>
      <c r="F904">
        <v>0</v>
      </c>
    </row>
    <row r="905" spans="2:6" x14ac:dyDescent="0.25">
      <c r="B905" t="s">
        <v>8218</v>
      </c>
      <c r="C905">
        <v>1633</v>
      </c>
      <c r="E905" t="s">
        <v>8220</v>
      </c>
      <c r="F905">
        <v>36</v>
      </c>
    </row>
    <row r="906" spans="2:6" x14ac:dyDescent="0.25">
      <c r="B906" t="s">
        <v>8218</v>
      </c>
      <c r="C906">
        <v>306</v>
      </c>
      <c r="E906" t="s">
        <v>8220</v>
      </c>
      <c r="F906">
        <v>1</v>
      </c>
    </row>
    <row r="907" spans="2:6" x14ac:dyDescent="0.25">
      <c r="B907" t="s">
        <v>8218</v>
      </c>
      <c r="C907">
        <v>205</v>
      </c>
      <c r="E907" t="s">
        <v>8220</v>
      </c>
      <c r="F907">
        <v>1</v>
      </c>
    </row>
    <row r="908" spans="2:6" x14ac:dyDescent="0.25">
      <c r="B908" t="s">
        <v>8218</v>
      </c>
      <c r="C908">
        <v>1281</v>
      </c>
      <c r="E908" t="s">
        <v>8220</v>
      </c>
      <c r="F908">
        <v>1</v>
      </c>
    </row>
    <row r="909" spans="2:6" x14ac:dyDescent="0.25">
      <c r="B909" t="s">
        <v>8218</v>
      </c>
      <c r="C909">
        <v>103</v>
      </c>
      <c r="E909" t="s">
        <v>8220</v>
      </c>
      <c r="F909">
        <v>9</v>
      </c>
    </row>
    <row r="910" spans="2:6" x14ac:dyDescent="0.25">
      <c r="B910" t="s">
        <v>8218</v>
      </c>
      <c r="C910">
        <v>1513</v>
      </c>
      <c r="E910" t="s">
        <v>8220</v>
      </c>
      <c r="F910">
        <v>1</v>
      </c>
    </row>
    <row r="911" spans="2:6" x14ac:dyDescent="0.25">
      <c r="B911" t="s">
        <v>8218</v>
      </c>
      <c r="C911">
        <v>405</v>
      </c>
      <c r="E911" t="s">
        <v>8220</v>
      </c>
      <c r="F911">
        <v>0</v>
      </c>
    </row>
    <row r="912" spans="2:6" x14ac:dyDescent="0.25">
      <c r="B912" t="s">
        <v>8218</v>
      </c>
      <c r="C912">
        <v>510</v>
      </c>
      <c r="E912" t="s">
        <v>8220</v>
      </c>
      <c r="F912">
        <v>1</v>
      </c>
    </row>
    <row r="913" spans="2:6" x14ac:dyDescent="0.25">
      <c r="B913" t="s">
        <v>8218</v>
      </c>
      <c r="C913">
        <v>1887</v>
      </c>
      <c r="E913" t="s">
        <v>8220</v>
      </c>
      <c r="F913">
        <v>1</v>
      </c>
    </row>
    <row r="914" spans="2:6" x14ac:dyDescent="0.25">
      <c r="B914" t="s">
        <v>8218</v>
      </c>
      <c r="C914">
        <v>701</v>
      </c>
      <c r="E914" t="s">
        <v>8220</v>
      </c>
      <c r="F914">
        <v>4</v>
      </c>
    </row>
    <row r="915" spans="2:6" x14ac:dyDescent="0.25">
      <c r="B915" t="s">
        <v>8218</v>
      </c>
      <c r="C915">
        <v>3863</v>
      </c>
      <c r="E915" t="s">
        <v>8220</v>
      </c>
      <c r="F915">
        <v>2</v>
      </c>
    </row>
    <row r="916" spans="2:6" x14ac:dyDescent="0.25">
      <c r="B916" t="s">
        <v>8218</v>
      </c>
      <c r="C916">
        <v>238</v>
      </c>
      <c r="E916" t="s">
        <v>8220</v>
      </c>
      <c r="F916">
        <v>2</v>
      </c>
    </row>
    <row r="917" spans="2:6" x14ac:dyDescent="0.25">
      <c r="B917" t="s">
        <v>8218</v>
      </c>
      <c r="C917">
        <v>2051</v>
      </c>
      <c r="E917" t="s">
        <v>8220</v>
      </c>
      <c r="F917">
        <v>2</v>
      </c>
    </row>
    <row r="918" spans="2:6" x14ac:dyDescent="0.25">
      <c r="B918" t="s">
        <v>8218</v>
      </c>
      <c r="C918">
        <v>402</v>
      </c>
      <c r="E918" t="s">
        <v>8220</v>
      </c>
      <c r="F918">
        <v>0</v>
      </c>
    </row>
    <row r="919" spans="2:6" x14ac:dyDescent="0.25">
      <c r="B919" t="s">
        <v>8218</v>
      </c>
      <c r="C919">
        <v>253</v>
      </c>
      <c r="E919" t="s">
        <v>8220</v>
      </c>
      <c r="F919">
        <v>2</v>
      </c>
    </row>
    <row r="920" spans="2:6" x14ac:dyDescent="0.25">
      <c r="B920" t="s">
        <v>8218</v>
      </c>
      <c r="C920">
        <v>473</v>
      </c>
      <c r="E920" t="s">
        <v>8220</v>
      </c>
      <c r="F920">
        <v>4</v>
      </c>
    </row>
    <row r="921" spans="2:6" x14ac:dyDescent="0.25">
      <c r="B921" t="s">
        <v>8218</v>
      </c>
      <c r="C921">
        <v>821</v>
      </c>
      <c r="E921" t="s">
        <v>8220</v>
      </c>
      <c r="F921">
        <v>2</v>
      </c>
    </row>
    <row r="922" spans="2:6" x14ac:dyDescent="0.25">
      <c r="B922" t="s">
        <v>8218</v>
      </c>
      <c r="C922">
        <v>388</v>
      </c>
      <c r="E922" t="s">
        <v>8220</v>
      </c>
      <c r="F922">
        <v>0</v>
      </c>
    </row>
    <row r="923" spans="2:6" x14ac:dyDescent="0.25">
      <c r="B923" t="s">
        <v>8218</v>
      </c>
      <c r="C923">
        <v>813</v>
      </c>
      <c r="E923" t="s">
        <v>8220</v>
      </c>
      <c r="F923">
        <v>1</v>
      </c>
    </row>
    <row r="924" spans="2:6" x14ac:dyDescent="0.25">
      <c r="B924" t="s">
        <v>8218</v>
      </c>
      <c r="C924">
        <v>1945</v>
      </c>
      <c r="E924" t="s">
        <v>8220</v>
      </c>
      <c r="F924">
        <v>0</v>
      </c>
    </row>
    <row r="925" spans="2:6" x14ac:dyDescent="0.25">
      <c r="B925" t="s">
        <v>8218</v>
      </c>
      <c r="C925">
        <v>1637</v>
      </c>
      <c r="E925" t="s">
        <v>8220</v>
      </c>
      <c r="F925">
        <v>2</v>
      </c>
    </row>
    <row r="926" spans="2:6" x14ac:dyDescent="0.25">
      <c r="B926" t="s">
        <v>8218</v>
      </c>
      <c r="C926">
        <v>1375</v>
      </c>
      <c r="E926" t="s">
        <v>8220</v>
      </c>
      <c r="F926">
        <v>7</v>
      </c>
    </row>
    <row r="927" spans="2:6" x14ac:dyDescent="0.25">
      <c r="B927" t="s">
        <v>8218</v>
      </c>
      <c r="C927">
        <v>17</v>
      </c>
      <c r="E927" t="s">
        <v>8220</v>
      </c>
      <c r="F927">
        <v>5</v>
      </c>
    </row>
    <row r="928" spans="2:6" x14ac:dyDescent="0.25">
      <c r="B928" t="s">
        <v>8218</v>
      </c>
      <c r="C928">
        <v>354</v>
      </c>
      <c r="E928" t="s">
        <v>8220</v>
      </c>
      <c r="F928">
        <v>0</v>
      </c>
    </row>
    <row r="929" spans="2:6" x14ac:dyDescent="0.25">
      <c r="B929" t="s">
        <v>8218</v>
      </c>
      <c r="C929">
        <v>191</v>
      </c>
      <c r="E929" t="s">
        <v>8220</v>
      </c>
      <c r="F929">
        <v>0</v>
      </c>
    </row>
    <row r="930" spans="2:6" x14ac:dyDescent="0.25">
      <c r="B930" t="s">
        <v>8218</v>
      </c>
      <c r="C930">
        <v>303</v>
      </c>
      <c r="E930" t="s">
        <v>8220</v>
      </c>
      <c r="F930">
        <v>0</v>
      </c>
    </row>
    <row r="931" spans="2:6" x14ac:dyDescent="0.25">
      <c r="B931" t="s">
        <v>8218</v>
      </c>
      <c r="C931">
        <v>137</v>
      </c>
      <c r="E931" t="s">
        <v>8220</v>
      </c>
      <c r="F931">
        <v>2</v>
      </c>
    </row>
    <row r="932" spans="2:6" x14ac:dyDescent="0.25">
      <c r="B932" t="s">
        <v>8218</v>
      </c>
      <c r="C932">
        <v>41</v>
      </c>
      <c r="E932" t="s">
        <v>8220</v>
      </c>
      <c r="F932">
        <v>0</v>
      </c>
    </row>
    <row r="933" spans="2:6" x14ac:dyDescent="0.25">
      <c r="B933" t="s">
        <v>8218</v>
      </c>
      <c r="C933">
        <v>398</v>
      </c>
      <c r="E933" t="s">
        <v>8220</v>
      </c>
      <c r="F933">
        <v>0</v>
      </c>
    </row>
    <row r="934" spans="2:6" x14ac:dyDescent="0.25">
      <c r="B934" t="s">
        <v>8218</v>
      </c>
      <c r="C934">
        <v>1737</v>
      </c>
      <c r="E934" t="s">
        <v>8220</v>
      </c>
      <c r="F934">
        <v>28</v>
      </c>
    </row>
    <row r="935" spans="2:6" x14ac:dyDescent="0.25">
      <c r="B935" t="s">
        <v>8218</v>
      </c>
      <c r="C935">
        <v>971</v>
      </c>
      <c r="E935" t="s">
        <v>8220</v>
      </c>
      <c r="F935">
        <v>2</v>
      </c>
    </row>
    <row r="936" spans="2:6" x14ac:dyDescent="0.25">
      <c r="B936" t="s">
        <v>8218</v>
      </c>
      <c r="C936">
        <v>183</v>
      </c>
      <c r="E936" t="s">
        <v>8220</v>
      </c>
      <c r="F936">
        <v>0</v>
      </c>
    </row>
    <row r="937" spans="2:6" x14ac:dyDescent="0.25">
      <c r="B937" t="s">
        <v>8218</v>
      </c>
      <c r="C937">
        <v>4562</v>
      </c>
      <c r="E937" t="s">
        <v>8220</v>
      </c>
      <c r="F937">
        <v>0</v>
      </c>
    </row>
    <row r="938" spans="2:6" x14ac:dyDescent="0.25">
      <c r="B938" t="s">
        <v>8218</v>
      </c>
      <c r="C938">
        <v>26457</v>
      </c>
      <c r="E938" t="s">
        <v>8220</v>
      </c>
      <c r="F938">
        <v>0</v>
      </c>
    </row>
    <row r="939" spans="2:6" x14ac:dyDescent="0.25">
      <c r="B939" t="s">
        <v>8218</v>
      </c>
      <c r="C939">
        <v>162</v>
      </c>
      <c r="E939" t="s">
        <v>8220</v>
      </c>
      <c r="F939">
        <v>4</v>
      </c>
    </row>
    <row r="940" spans="2:6" x14ac:dyDescent="0.25">
      <c r="B940" t="s">
        <v>8218</v>
      </c>
      <c r="C940">
        <v>479</v>
      </c>
      <c r="E940" t="s">
        <v>8220</v>
      </c>
      <c r="F940">
        <v>12</v>
      </c>
    </row>
    <row r="941" spans="2:6" x14ac:dyDescent="0.25">
      <c r="B941" t="s">
        <v>8218</v>
      </c>
      <c r="C941">
        <v>426</v>
      </c>
      <c r="E941" t="s">
        <v>8220</v>
      </c>
      <c r="F941">
        <v>0</v>
      </c>
    </row>
    <row r="942" spans="2:6" x14ac:dyDescent="0.25">
      <c r="B942" t="s">
        <v>8218</v>
      </c>
      <c r="C942">
        <v>450</v>
      </c>
      <c r="E942" t="s">
        <v>8220</v>
      </c>
      <c r="F942">
        <v>33</v>
      </c>
    </row>
    <row r="943" spans="2:6" x14ac:dyDescent="0.25">
      <c r="B943" t="s">
        <v>8218</v>
      </c>
      <c r="C943">
        <v>1780</v>
      </c>
      <c r="E943" t="s">
        <v>8220</v>
      </c>
      <c r="F943">
        <v>0</v>
      </c>
    </row>
    <row r="944" spans="2:6" x14ac:dyDescent="0.25">
      <c r="B944" t="s">
        <v>8218</v>
      </c>
      <c r="C944">
        <v>122</v>
      </c>
      <c r="E944" t="s">
        <v>8220</v>
      </c>
      <c r="F944">
        <v>4</v>
      </c>
    </row>
    <row r="945" spans="2:6" x14ac:dyDescent="0.25">
      <c r="B945" t="s">
        <v>8218</v>
      </c>
      <c r="C945">
        <v>95</v>
      </c>
      <c r="E945" t="s">
        <v>8220</v>
      </c>
      <c r="F945">
        <v>0</v>
      </c>
    </row>
    <row r="946" spans="2:6" x14ac:dyDescent="0.25">
      <c r="B946" t="s">
        <v>8218</v>
      </c>
      <c r="C946">
        <v>325</v>
      </c>
      <c r="E946" t="s">
        <v>8220</v>
      </c>
      <c r="F946">
        <v>11</v>
      </c>
    </row>
    <row r="947" spans="2:6" x14ac:dyDescent="0.25">
      <c r="B947" t="s">
        <v>8218</v>
      </c>
      <c r="C947">
        <v>353</v>
      </c>
      <c r="E947" t="s">
        <v>8220</v>
      </c>
      <c r="F947">
        <v>1</v>
      </c>
    </row>
    <row r="948" spans="2:6" x14ac:dyDescent="0.25">
      <c r="B948" t="s">
        <v>8218</v>
      </c>
      <c r="C948">
        <v>105</v>
      </c>
      <c r="E948" t="s">
        <v>8220</v>
      </c>
      <c r="F948">
        <v>5</v>
      </c>
    </row>
    <row r="949" spans="2:6" x14ac:dyDescent="0.25">
      <c r="B949" t="s">
        <v>8218</v>
      </c>
      <c r="C949">
        <v>729</v>
      </c>
      <c r="E949" t="s">
        <v>8220</v>
      </c>
      <c r="F949">
        <v>0</v>
      </c>
    </row>
    <row r="950" spans="2:6" x14ac:dyDescent="0.25">
      <c r="B950" t="s">
        <v>8218</v>
      </c>
      <c r="C950">
        <v>454</v>
      </c>
      <c r="E950" t="s">
        <v>8220</v>
      </c>
      <c r="F950">
        <v>1</v>
      </c>
    </row>
    <row r="951" spans="2:6" x14ac:dyDescent="0.25">
      <c r="B951" t="s">
        <v>8218</v>
      </c>
      <c r="C951">
        <v>539</v>
      </c>
      <c r="E951" t="s">
        <v>8220</v>
      </c>
      <c r="F951">
        <v>1</v>
      </c>
    </row>
    <row r="952" spans="2:6" x14ac:dyDescent="0.25">
      <c r="B952" t="s">
        <v>8218</v>
      </c>
      <c r="C952">
        <v>79</v>
      </c>
      <c r="E952" t="s">
        <v>8220</v>
      </c>
      <c r="F952">
        <v>6</v>
      </c>
    </row>
    <row r="953" spans="2:6" x14ac:dyDescent="0.25">
      <c r="B953" t="s">
        <v>8218</v>
      </c>
      <c r="C953">
        <v>94</v>
      </c>
      <c r="E953" t="s">
        <v>8220</v>
      </c>
      <c r="F953">
        <v>8</v>
      </c>
    </row>
    <row r="954" spans="2:6" x14ac:dyDescent="0.25">
      <c r="B954" t="s">
        <v>8218</v>
      </c>
      <c r="C954">
        <v>625</v>
      </c>
      <c r="E954" t="s">
        <v>8220</v>
      </c>
      <c r="F954">
        <v>1</v>
      </c>
    </row>
    <row r="955" spans="2:6" x14ac:dyDescent="0.25">
      <c r="B955" t="s">
        <v>8218</v>
      </c>
      <c r="C955">
        <v>508</v>
      </c>
      <c r="E955" t="s">
        <v>8220</v>
      </c>
      <c r="F955">
        <v>0</v>
      </c>
    </row>
    <row r="956" spans="2:6" x14ac:dyDescent="0.25">
      <c r="B956" t="s">
        <v>8218</v>
      </c>
      <c r="C956">
        <v>531</v>
      </c>
      <c r="E956" t="s">
        <v>8220</v>
      </c>
      <c r="F956">
        <v>2</v>
      </c>
    </row>
    <row r="957" spans="2:6" x14ac:dyDescent="0.25">
      <c r="B957" t="s">
        <v>8218</v>
      </c>
      <c r="C957">
        <v>158</v>
      </c>
      <c r="E957" t="s">
        <v>8220</v>
      </c>
      <c r="F957">
        <v>1</v>
      </c>
    </row>
    <row r="958" spans="2:6" x14ac:dyDescent="0.25">
      <c r="B958" t="s">
        <v>8218</v>
      </c>
      <c r="C958">
        <v>508</v>
      </c>
      <c r="E958" t="s">
        <v>8220</v>
      </c>
      <c r="F958">
        <v>0</v>
      </c>
    </row>
    <row r="959" spans="2:6" x14ac:dyDescent="0.25">
      <c r="B959" t="s">
        <v>8218</v>
      </c>
      <c r="C959">
        <v>644</v>
      </c>
      <c r="E959" t="s">
        <v>8220</v>
      </c>
      <c r="F959">
        <v>1</v>
      </c>
    </row>
    <row r="960" spans="2:6" x14ac:dyDescent="0.25">
      <c r="B960" t="s">
        <v>8218</v>
      </c>
      <c r="C960">
        <v>848</v>
      </c>
      <c r="E960" t="s">
        <v>8220</v>
      </c>
      <c r="F960">
        <v>19</v>
      </c>
    </row>
    <row r="961" spans="2:6" x14ac:dyDescent="0.25">
      <c r="B961" t="s">
        <v>8218</v>
      </c>
      <c r="C961">
        <v>429</v>
      </c>
      <c r="E961" t="s">
        <v>8220</v>
      </c>
      <c r="F961">
        <v>27</v>
      </c>
    </row>
    <row r="962" spans="2:6" x14ac:dyDescent="0.25">
      <c r="B962" t="s">
        <v>8218</v>
      </c>
      <c r="C962">
        <v>204</v>
      </c>
      <c r="E962" t="s">
        <v>8220</v>
      </c>
      <c r="F962">
        <v>7</v>
      </c>
    </row>
    <row r="963" spans="2:6" x14ac:dyDescent="0.25">
      <c r="B963" t="s">
        <v>8218</v>
      </c>
      <c r="C963">
        <v>379</v>
      </c>
      <c r="E963" t="s">
        <v>8220</v>
      </c>
      <c r="F963">
        <v>14</v>
      </c>
    </row>
    <row r="964" spans="2:6" x14ac:dyDescent="0.25">
      <c r="B964" t="s">
        <v>8218</v>
      </c>
      <c r="C964">
        <v>271</v>
      </c>
      <c r="E964" t="s">
        <v>8220</v>
      </c>
      <c r="F964">
        <v>5</v>
      </c>
    </row>
    <row r="965" spans="2:6" x14ac:dyDescent="0.25">
      <c r="B965" t="s">
        <v>8218</v>
      </c>
      <c r="C965">
        <v>120</v>
      </c>
      <c r="E965" t="s">
        <v>8220</v>
      </c>
      <c r="F965">
        <v>30</v>
      </c>
    </row>
    <row r="966" spans="2:6" x14ac:dyDescent="0.25">
      <c r="B966" t="s">
        <v>8218</v>
      </c>
      <c r="C966">
        <v>140</v>
      </c>
      <c r="E966" t="s">
        <v>8220</v>
      </c>
      <c r="F966">
        <v>1</v>
      </c>
    </row>
    <row r="967" spans="2:6" x14ac:dyDescent="0.25">
      <c r="B967" t="s">
        <v>8218</v>
      </c>
      <c r="C967">
        <v>193</v>
      </c>
      <c r="E967" t="s">
        <v>8220</v>
      </c>
      <c r="F967">
        <v>0</v>
      </c>
    </row>
    <row r="968" spans="2:6" x14ac:dyDescent="0.25">
      <c r="B968" t="s">
        <v>8218</v>
      </c>
      <c r="C968">
        <v>180</v>
      </c>
      <c r="E968" t="s">
        <v>8220</v>
      </c>
      <c r="F968">
        <v>60</v>
      </c>
    </row>
    <row r="969" spans="2:6" x14ac:dyDescent="0.25">
      <c r="B969" t="s">
        <v>8218</v>
      </c>
      <c r="C969">
        <v>263</v>
      </c>
      <c r="E969" t="s">
        <v>8220</v>
      </c>
      <c r="F969">
        <v>84</v>
      </c>
    </row>
    <row r="970" spans="2:6" x14ac:dyDescent="0.25">
      <c r="B970" t="s">
        <v>8218</v>
      </c>
      <c r="C970">
        <v>217</v>
      </c>
      <c r="E970" t="s">
        <v>8220</v>
      </c>
      <c r="F970">
        <v>47</v>
      </c>
    </row>
    <row r="971" spans="2:6" x14ac:dyDescent="0.25">
      <c r="B971" t="s">
        <v>8218</v>
      </c>
      <c r="C971">
        <v>443</v>
      </c>
      <c r="E971" t="s">
        <v>8220</v>
      </c>
      <c r="F971">
        <v>66</v>
      </c>
    </row>
    <row r="972" spans="2:6" x14ac:dyDescent="0.25">
      <c r="B972" t="s">
        <v>8218</v>
      </c>
      <c r="C972">
        <v>1373</v>
      </c>
      <c r="E972" t="s">
        <v>8220</v>
      </c>
      <c r="F972">
        <v>171</v>
      </c>
    </row>
    <row r="973" spans="2:6" x14ac:dyDescent="0.25">
      <c r="B973" t="s">
        <v>8218</v>
      </c>
      <c r="C973">
        <v>742</v>
      </c>
      <c r="E973" t="s">
        <v>8220</v>
      </c>
      <c r="F973">
        <v>29</v>
      </c>
    </row>
    <row r="974" spans="2:6" x14ac:dyDescent="0.25">
      <c r="B974" t="s">
        <v>8218</v>
      </c>
      <c r="C974">
        <v>170</v>
      </c>
      <c r="E974" t="s">
        <v>8220</v>
      </c>
      <c r="F974">
        <v>9</v>
      </c>
    </row>
    <row r="975" spans="2:6" x14ac:dyDescent="0.25">
      <c r="B975" t="s">
        <v>8218</v>
      </c>
      <c r="C975">
        <v>242</v>
      </c>
      <c r="E975" t="s">
        <v>8220</v>
      </c>
      <c r="F975">
        <v>27</v>
      </c>
    </row>
    <row r="976" spans="2:6" x14ac:dyDescent="0.25">
      <c r="B976" t="s">
        <v>8218</v>
      </c>
      <c r="C976">
        <v>541</v>
      </c>
      <c r="E976" t="s">
        <v>8220</v>
      </c>
      <c r="F976">
        <v>2</v>
      </c>
    </row>
    <row r="977" spans="2:6" x14ac:dyDescent="0.25">
      <c r="B977" t="s">
        <v>8218</v>
      </c>
      <c r="C977">
        <v>121</v>
      </c>
      <c r="E977" t="s">
        <v>8220</v>
      </c>
      <c r="F977">
        <v>3</v>
      </c>
    </row>
    <row r="978" spans="2:6" x14ac:dyDescent="0.25">
      <c r="B978" t="s">
        <v>8218</v>
      </c>
      <c r="C978">
        <v>621</v>
      </c>
      <c r="E978" t="s">
        <v>8220</v>
      </c>
      <c r="F978">
        <v>4</v>
      </c>
    </row>
    <row r="979" spans="2:6" x14ac:dyDescent="0.25">
      <c r="B979" t="s">
        <v>8218</v>
      </c>
      <c r="C979">
        <v>101</v>
      </c>
      <c r="E979" t="s">
        <v>8220</v>
      </c>
      <c r="F979">
        <v>2</v>
      </c>
    </row>
    <row r="980" spans="2:6" x14ac:dyDescent="0.25">
      <c r="B980" t="s">
        <v>8218</v>
      </c>
      <c r="C980">
        <v>554</v>
      </c>
      <c r="E980" t="s">
        <v>8220</v>
      </c>
      <c r="F980">
        <v>20</v>
      </c>
    </row>
    <row r="981" spans="2:6" x14ac:dyDescent="0.25">
      <c r="B981" t="s">
        <v>8218</v>
      </c>
      <c r="C981">
        <v>666</v>
      </c>
      <c r="E981" t="s">
        <v>8220</v>
      </c>
      <c r="F981">
        <v>3</v>
      </c>
    </row>
    <row r="982" spans="2:6" x14ac:dyDescent="0.25">
      <c r="B982" t="s">
        <v>8218</v>
      </c>
      <c r="C982">
        <v>410</v>
      </c>
      <c r="E982" t="s">
        <v>8220</v>
      </c>
      <c r="F982">
        <v>4</v>
      </c>
    </row>
    <row r="983" spans="2:6" x14ac:dyDescent="0.25">
      <c r="B983" t="s">
        <v>8218</v>
      </c>
      <c r="C983">
        <v>375</v>
      </c>
      <c r="E983" t="s">
        <v>8220</v>
      </c>
      <c r="F983">
        <v>1</v>
      </c>
    </row>
    <row r="984" spans="2:6" x14ac:dyDescent="0.25">
      <c r="B984" t="s">
        <v>8218</v>
      </c>
      <c r="C984">
        <v>1364</v>
      </c>
      <c r="E984" t="s">
        <v>8220</v>
      </c>
      <c r="F984">
        <v>0</v>
      </c>
    </row>
    <row r="985" spans="2:6" x14ac:dyDescent="0.25">
      <c r="B985" t="s">
        <v>8218</v>
      </c>
      <c r="C985">
        <v>35</v>
      </c>
      <c r="E985" t="s">
        <v>8220</v>
      </c>
      <c r="F985">
        <v>0</v>
      </c>
    </row>
    <row r="986" spans="2:6" x14ac:dyDescent="0.25">
      <c r="B986" t="s">
        <v>8218</v>
      </c>
      <c r="C986">
        <v>203</v>
      </c>
      <c r="E986" t="s">
        <v>8220</v>
      </c>
      <c r="F986">
        <v>14</v>
      </c>
    </row>
    <row r="987" spans="2:6" x14ac:dyDescent="0.25">
      <c r="B987" t="s">
        <v>8218</v>
      </c>
      <c r="C987">
        <v>49</v>
      </c>
      <c r="E987" t="s">
        <v>8220</v>
      </c>
      <c r="F987">
        <v>1</v>
      </c>
    </row>
    <row r="988" spans="2:6" x14ac:dyDescent="0.25">
      <c r="B988" t="s">
        <v>8218</v>
      </c>
      <c r="C988">
        <v>5812</v>
      </c>
      <c r="E988" t="s">
        <v>8220</v>
      </c>
      <c r="F988">
        <v>118</v>
      </c>
    </row>
    <row r="989" spans="2:6" x14ac:dyDescent="0.25">
      <c r="B989" t="s">
        <v>8218</v>
      </c>
      <c r="C989">
        <v>1556</v>
      </c>
      <c r="E989" t="s">
        <v>8220</v>
      </c>
      <c r="F989">
        <v>2</v>
      </c>
    </row>
    <row r="990" spans="2:6" x14ac:dyDescent="0.25">
      <c r="B990" t="s">
        <v>8218</v>
      </c>
      <c r="C990">
        <v>65</v>
      </c>
      <c r="E990" t="s">
        <v>8220</v>
      </c>
      <c r="F990">
        <v>1</v>
      </c>
    </row>
    <row r="991" spans="2:6" x14ac:dyDescent="0.25">
      <c r="B991" t="s">
        <v>8218</v>
      </c>
      <c r="C991">
        <v>10</v>
      </c>
      <c r="E991" t="s">
        <v>8220</v>
      </c>
      <c r="F991">
        <v>3</v>
      </c>
    </row>
    <row r="992" spans="2:6" x14ac:dyDescent="0.25">
      <c r="B992" t="s">
        <v>8218</v>
      </c>
      <c r="C992">
        <v>76</v>
      </c>
      <c r="E992" t="s">
        <v>8220</v>
      </c>
      <c r="F992">
        <v>1</v>
      </c>
    </row>
    <row r="993" spans="2:6" x14ac:dyDescent="0.25">
      <c r="B993" t="s">
        <v>8218</v>
      </c>
      <c r="C993">
        <v>263</v>
      </c>
      <c r="E993" t="s">
        <v>8220</v>
      </c>
      <c r="F993">
        <v>3</v>
      </c>
    </row>
    <row r="994" spans="2:6" x14ac:dyDescent="0.25">
      <c r="B994" t="s">
        <v>8218</v>
      </c>
      <c r="C994">
        <v>1530</v>
      </c>
      <c r="E994" t="s">
        <v>8220</v>
      </c>
      <c r="F994">
        <v>38</v>
      </c>
    </row>
    <row r="995" spans="2:6" x14ac:dyDescent="0.25">
      <c r="B995" t="s">
        <v>8218</v>
      </c>
      <c r="C995">
        <v>278</v>
      </c>
      <c r="E995" t="s">
        <v>8220</v>
      </c>
      <c r="F995">
        <v>52</v>
      </c>
    </row>
    <row r="996" spans="2:6" x14ac:dyDescent="0.25">
      <c r="B996" t="s">
        <v>8218</v>
      </c>
      <c r="C996">
        <v>350</v>
      </c>
      <c r="E996" t="s">
        <v>8220</v>
      </c>
      <c r="F996">
        <v>2</v>
      </c>
    </row>
    <row r="997" spans="2:6" x14ac:dyDescent="0.25">
      <c r="B997" t="s">
        <v>8218</v>
      </c>
      <c r="C997">
        <v>470</v>
      </c>
      <c r="E997" t="s">
        <v>8220</v>
      </c>
      <c r="F997">
        <v>0</v>
      </c>
    </row>
    <row r="998" spans="2:6" x14ac:dyDescent="0.25">
      <c r="B998" t="s">
        <v>8218</v>
      </c>
      <c r="C998">
        <v>3</v>
      </c>
      <c r="E998" t="s">
        <v>8220</v>
      </c>
      <c r="F998">
        <v>4</v>
      </c>
    </row>
    <row r="999" spans="2:6" x14ac:dyDescent="0.25">
      <c r="B999" t="s">
        <v>8218</v>
      </c>
      <c r="C999">
        <v>8200</v>
      </c>
      <c r="E999" t="s">
        <v>8220</v>
      </c>
      <c r="F999">
        <v>4</v>
      </c>
    </row>
    <row r="1000" spans="2:6" x14ac:dyDescent="0.25">
      <c r="B1000" t="s">
        <v>8218</v>
      </c>
      <c r="C1000">
        <v>8359</v>
      </c>
      <c r="E1000" t="s">
        <v>8220</v>
      </c>
      <c r="F1000">
        <v>18</v>
      </c>
    </row>
    <row r="1001" spans="2:6" x14ac:dyDescent="0.25">
      <c r="B1001" t="s">
        <v>8218</v>
      </c>
      <c r="C1001">
        <v>188</v>
      </c>
      <c r="E1001" t="s">
        <v>8220</v>
      </c>
      <c r="F1001">
        <v>0</v>
      </c>
    </row>
    <row r="1002" spans="2:6" x14ac:dyDescent="0.25">
      <c r="B1002" t="s">
        <v>8218</v>
      </c>
      <c r="C1002">
        <v>48</v>
      </c>
      <c r="E1002" t="s">
        <v>8220</v>
      </c>
      <c r="F1002">
        <v>22</v>
      </c>
    </row>
    <row r="1003" spans="2:6" x14ac:dyDescent="0.25">
      <c r="B1003" t="s">
        <v>8218</v>
      </c>
      <c r="C1003">
        <v>607</v>
      </c>
      <c r="E1003" t="s">
        <v>8220</v>
      </c>
      <c r="F1003">
        <v>49</v>
      </c>
    </row>
    <row r="1004" spans="2:6" x14ac:dyDescent="0.25">
      <c r="B1004" t="s">
        <v>8218</v>
      </c>
      <c r="C1004">
        <v>50</v>
      </c>
      <c r="E1004" t="s">
        <v>8220</v>
      </c>
      <c r="F1004">
        <v>19</v>
      </c>
    </row>
    <row r="1005" spans="2:6" x14ac:dyDescent="0.25">
      <c r="B1005" t="s">
        <v>8218</v>
      </c>
      <c r="C1005">
        <v>55</v>
      </c>
      <c r="E1005" t="s">
        <v>8220</v>
      </c>
      <c r="F1005">
        <v>4</v>
      </c>
    </row>
    <row r="1006" spans="2:6" x14ac:dyDescent="0.25">
      <c r="B1006" t="s">
        <v>8218</v>
      </c>
      <c r="C1006">
        <v>38</v>
      </c>
      <c r="E1006" t="s">
        <v>8220</v>
      </c>
      <c r="F1006">
        <v>4</v>
      </c>
    </row>
    <row r="1007" spans="2:6" x14ac:dyDescent="0.25">
      <c r="B1007" t="s">
        <v>8218</v>
      </c>
      <c r="C1007">
        <v>25</v>
      </c>
      <c r="E1007" t="s">
        <v>8220</v>
      </c>
      <c r="F1007">
        <v>2</v>
      </c>
    </row>
    <row r="1008" spans="2:6" x14ac:dyDescent="0.25">
      <c r="B1008" t="s">
        <v>8218</v>
      </c>
      <c r="C1008">
        <v>46</v>
      </c>
      <c r="E1008" t="s">
        <v>8220</v>
      </c>
      <c r="F1008">
        <v>0</v>
      </c>
    </row>
    <row r="1009" spans="2:6" x14ac:dyDescent="0.25">
      <c r="B1009" t="s">
        <v>8218</v>
      </c>
      <c r="C1009">
        <v>83</v>
      </c>
      <c r="E1009" t="s">
        <v>8220</v>
      </c>
      <c r="F1009">
        <v>0</v>
      </c>
    </row>
    <row r="1010" spans="2:6" x14ac:dyDescent="0.25">
      <c r="B1010" t="s">
        <v>8218</v>
      </c>
      <c r="C1010">
        <v>35</v>
      </c>
      <c r="E1010" t="s">
        <v>8220</v>
      </c>
      <c r="F1010">
        <v>14</v>
      </c>
    </row>
    <row r="1011" spans="2:6" x14ac:dyDescent="0.25">
      <c r="B1011" t="s">
        <v>8218</v>
      </c>
      <c r="C1011">
        <v>25</v>
      </c>
      <c r="E1011" t="s">
        <v>8220</v>
      </c>
      <c r="F1011">
        <v>8</v>
      </c>
    </row>
    <row r="1012" spans="2:6" x14ac:dyDescent="0.25">
      <c r="B1012" t="s">
        <v>8218</v>
      </c>
      <c r="C1012">
        <v>75</v>
      </c>
      <c r="E1012" t="s">
        <v>8220</v>
      </c>
      <c r="F1012">
        <v>0</v>
      </c>
    </row>
    <row r="1013" spans="2:6" x14ac:dyDescent="0.25">
      <c r="B1013" t="s">
        <v>8218</v>
      </c>
      <c r="C1013">
        <v>62</v>
      </c>
      <c r="E1013" t="s">
        <v>8220</v>
      </c>
      <c r="F1013">
        <v>15</v>
      </c>
    </row>
    <row r="1014" spans="2:6" x14ac:dyDescent="0.25">
      <c r="B1014" t="s">
        <v>8218</v>
      </c>
      <c r="C1014">
        <v>160</v>
      </c>
      <c r="E1014" t="s">
        <v>8220</v>
      </c>
      <c r="F1014">
        <v>33</v>
      </c>
    </row>
    <row r="1015" spans="2:6" x14ac:dyDescent="0.25">
      <c r="B1015" t="s">
        <v>8218</v>
      </c>
      <c r="C1015">
        <v>246</v>
      </c>
      <c r="E1015" t="s">
        <v>8220</v>
      </c>
      <c r="F1015">
        <v>2</v>
      </c>
    </row>
    <row r="1016" spans="2:6" x14ac:dyDescent="0.25">
      <c r="B1016" t="s">
        <v>8218</v>
      </c>
      <c r="C1016">
        <v>55</v>
      </c>
      <c r="E1016" t="s">
        <v>8220</v>
      </c>
      <c r="F1016">
        <v>6</v>
      </c>
    </row>
    <row r="1017" spans="2:6" x14ac:dyDescent="0.25">
      <c r="B1017" t="s">
        <v>8218</v>
      </c>
      <c r="C1017">
        <v>23</v>
      </c>
      <c r="E1017" t="s">
        <v>8220</v>
      </c>
      <c r="F1017">
        <v>2</v>
      </c>
    </row>
    <row r="1018" spans="2:6" x14ac:dyDescent="0.25">
      <c r="B1018" t="s">
        <v>8218</v>
      </c>
      <c r="C1018">
        <v>72</v>
      </c>
      <c r="E1018" t="s">
        <v>8220</v>
      </c>
      <c r="F1018">
        <v>0</v>
      </c>
    </row>
    <row r="1019" spans="2:6" x14ac:dyDescent="0.25">
      <c r="B1019" t="s">
        <v>8218</v>
      </c>
      <c r="C1019">
        <v>22</v>
      </c>
      <c r="E1019" t="s">
        <v>8220</v>
      </c>
      <c r="F1019">
        <v>4</v>
      </c>
    </row>
    <row r="1020" spans="2:6" x14ac:dyDescent="0.25">
      <c r="B1020" t="s">
        <v>8218</v>
      </c>
      <c r="C1020">
        <v>14</v>
      </c>
      <c r="E1020" t="s">
        <v>8220</v>
      </c>
      <c r="F1020">
        <v>1</v>
      </c>
    </row>
    <row r="1021" spans="2:6" x14ac:dyDescent="0.25">
      <c r="B1021" t="s">
        <v>8218</v>
      </c>
      <c r="C1021">
        <v>38</v>
      </c>
      <c r="E1021" t="s">
        <v>8220</v>
      </c>
      <c r="F1021">
        <v>3</v>
      </c>
    </row>
    <row r="1022" spans="2:6" x14ac:dyDescent="0.25">
      <c r="B1022" t="s">
        <v>8218</v>
      </c>
      <c r="C1022">
        <v>32</v>
      </c>
      <c r="E1022" t="s">
        <v>8220</v>
      </c>
      <c r="F1022">
        <v>4</v>
      </c>
    </row>
    <row r="1023" spans="2:6" x14ac:dyDescent="0.25">
      <c r="B1023" t="s">
        <v>8218</v>
      </c>
      <c r="C1023">
        <v>63</v>
      </c>
      <c r="E1023" t="s">
        <v>8220</v>
      </c>
      <c r="F1023">
        <v>0</v>
      </c>
    </row>
    <row r="1024" spans="2:6" x14ac:dyDescent="0.25">
      <c r="B1024" t="s">
        <v>8218</v>
      </c>
      <c r="C1024">
        <v>27</v>
      </c>
      <c r="E1024" t="s">
        <v>8220</v>
      </c>
      <c r="F1024">
        <v>4</v>
      </c>
    </row>
    <row r="1025" spans="2:6" x14ac:dyDescent="0.25">
      <c r="B1025" t="s">
        <v>8218</v>
      </c>
      <c r="C1025">
        <v>44</v>
      </c>
      <c r="E1025" t="s">
        <v>8220</v>
      </c>
      <c r="F1025">
        <v>3</v>
      </c>
    </row>
    <row r="1026" spans="2:6" x14ac:dyDescent="0.25">
      <c r="B1026" t="s">
        <v>8218</v>
      </c>
      <c r="C1026">
        <v>38</v>
      </c>
      <c r="E1026" t="s">
        <v>8220</v>
      </c>
      <c r="F1026">
        <v>34</v>
      </c>
    </row>
    <row r="1027" spans="2:6" x14ac:dyDescent="0.25">
      <c r="B1027" t="s">
        <v>8218</v>
      </c>
      <c r="C1027">
        <v>115</v>
      </c>
      <c r="E1027" t="s">
        <v>8220</v>
      </c>
      <c r="F1027">
        <v>2</v>
      </c>
    </row>
    <row r="1028" spans="2:6" x14ac:dyDescent="0.25">
      <c r="B1028" t="s">
        <v>8218</v>
      </c>
      <c r="C1028">
        <v>37</v>
      </c>
      <c r="E1028" t="s">
        <v>8220</v>
      </c>
      <c r="F1028">
        <v>33</v>
      </c>
    </row>
    <row r="1029" spans="2:6" x14ac:dyDescent="0.25">
      <c r="B1029" t="s">
        <v>8218</v>
      </c>
      <c r="C1029">
        <v>99</v>
      </c>
      <c r="E1029" t="s">
        <v>8220</v>
      </c>
      <c r="F1029">
        <v>0</v>
      </c>
    </row>
    <row r="1030" spans="2:6" x14ac:dyDescent="0.25">
      <c r="B1030" t="s">
        <v>8218</v>
      </c>
      <c r="C1030">
        <v>44</v>
      </c>
      <c r="E1030" t="s">
        <v>8220</v>
      </c>
      <c r="F1030">
        <v>0</v>
      </c>
    </row>
    <row r="1031" spans="2:6" x14ac:dyDescent="0.25">
      <c r="B1031" t="s">
        <v>8218</v>
      </c>
      <c r="C1031">
        <v>58</v>
      </c>
      <c r="E1031" t="s">
        <v>8220</v>
      </c>
      <c r="F1031">
        <v>1</v>
      </c>
    </row>
    <row r="1032" spans="2:6" x14ac:dyDescent="0.25">
      <c r="B1032" t="s">
        <v>8218</v>
      </c>
      <c r="C1032">
        <v>191</v>
      </c>
      <c r="E1032" t="s">
        <v>8220</v>
      </c>
      <c r="F1032">
        <v>13</v>
      </c>
    </row>
    <row r="1033" spans="2:6" x14ac:dyDescent="0.25">
      <c r="B1033" t="s">
        <v>8218</v>
      </c>
      <c r="C1033">
        <v>40</v>
      </c>
      <c r="E1033" t="s">
        <v>8220</v>
      </c>
      <c r="F1033">
        <v>2</v>
      </c>
    </row>
    <row r="1034" spans="2:6" x14ac:dyDescent="0.25">
      <c r="B1034" t="s">
        <v>8218</v>
      </c>
      <c r="C1034">
        <v>38</v>
      </c>
      <c r="E1034" t="s">
        <v>8220</v>
      </c>
      <c r="F1034">
        <v>36</v>
      </c>
    </row>
    <row r="1035" spans="2:6" x14ac:dyDescent="0.25">
      <c r="B1035" t="s">
        <v>8218</v>
      </c>
      <c r="C1035">
        <v>39</v>
      </c>
      <c r="E1035" t="s">
        <v>8220</v>
      </c>
      <c r="F1035">
        <v>1</v>
      </c>
    </row>
    <row r="1036" spans="2:6" x14ac:dyDescent="0.25">
      <c r="B1036" t="s">
        <v>8218</v>
      </c>
      <c r="C1036">
        <v>11</v>
      </c>
      <c r="E1036" t="s">
        <v>8220</v>
      </c>
      <c r="F1036">
        <v>15</v>
      </c>
    </row>
    <row r="1037" spans="2:6" x14ac:dyDescent="0.25">
      <c r="B1037" t="s">
        <v>8218</v>
      </c>
      <c r="C1037">
        <v>107</v>
      </c>
      <c r="E1037" t="s">
        <v>8220</v>
      </c>
      <c r="F1037">
        <v>1</v>
      </c>
    </row>
    <row r="1038" spans="2:6" x14ac:dyDescent="0.25">
      <c r="B1038" t="s">
        <v>8218</v>
      </c>
      <c r="C1038">
        <v>147</v>
      </c>
      <c r="E1038" t="s">
        <v>8220</v>
      </c>
      <c r="F1038">
        <v>0</v>
      </c>
    </row>
    <row r="1039" spans="2:6" x14ac:dyDescent="0.25">
      <c r="B1039" t="s">
        <v>8218</v>
      </c>
      <c r="C1039">
        <v>36</v>
      </c>
      <c r="E1039" t="s">
        <v>8220</v>
      </c>
      <c r="F1039">
        <v>1</v>
      </c>
    </row>
    <row r="1040" spans="2:6" x14ac:dyDescent="0.25">
      <c r="B1040" t="s">
        <v>8218</v>
      </c>
      <c r="C1040">
        <v>92</v>
      </c>
      <c r="E1040" t="s">
        <v>8220</v>
      </c>
      <c r="F1040">
        <v>0</v>
      </c>
    </row>
    <row r="1041" spans="2:6" x14ac:dyDescent="0.25">
      <c r="B1041" t="s">
        <v>8218</v>
      </c>
      <c r="C1041">
        <v>35</v>
      </c>
      <c r="E1041" t="s">
        <v>8220</v>
      </c>
      <c r="F1041">
        <v>0</v>
      </c>
    </row>
    <row r="1042" spans="2:6" x14ac:dyDescent="0.25">
      <c r="B1042" t="s">
        <v>8218</v>
      </c>
      <c r="C1042">
        <v>17</v>
      </c>
      <c r="E1042" t="s">
        <v>8220</v>
      </c>
      <c r="F1042">
        <v>1</v>
      </c>
    </row>
    <row r="1043" spans="2:6" x14ac:dyDescent="0.25">
      <c r="B1043" t="s">
        <v>8218</v>
      </c>
      <c r="C1043">
        <v>22</v>
      </c>
      <c r="E1043" t="s">
        <v>8220</v>
      </c>
      <c r="F1043">
        <v>39</v>
      </c>
    </row>
    <row r="1044" spans="2:6" x14ac:dyDescent="0.25">
      <c r="B1044" t="s">
        <v>8218</v>
      </c>
      <c r="C1044">
        <v>69</v>
      </c>
      <c r="E1044" t="s">
        <v>8220</v>
      </c>
      <c r="F1044">
        <v>0</v>
      </c>
    </row>
    <row r="1045" spans="2:6" x14ac:dyDescent="0.25">
      <c r="B1045" t="s">
        <v>8218</v>
      </c>
      <c r="C1045">
        <v>13</v>
      </c>
      <c r="E1045" t="s">
        <v>8220</v>
      </c>
      <c r="F1045">
        <v>0</v>
      </c>
    </row>
    <row r="1046" spans="2:6" x14ac:dyDescent="0.25">
      <c r="B1046" t="s">
        <v>8218</v>
      </c>
      <c r="C1046">
        <v>58</v>
      </c>
      <c r="E1046" t="s">
        <v>8220</v>
      </c>
      <c r="F1046">
        <v>3</v>
      </c>
    </row>
    <row r="1047" spans="2:6" x14ac:dyDescent="0.25">
      <c r="B1047" t="s">
        <v>8218</v>
      </c>
      <c r="C1047">
        <v>44</v>
      </c>
      <c r="E1047" t="s">
        <v>8220</v>
      </c>
      <c r="F1047">
        <v>1</v>
      </c>
    </row>
    <row r="1048" spans="2:6" x14ac:dyDescent="0.25">
      <c r="B1048" t="s">
        <v>8218</v>
      </c>
      <c r="C1048">
        <v>83</v>
      </c>
      <c r="E1048" t="s">
        <v>8220</v>
      </c>
      <c r="F1048">
        <v>13</v>
      </c>
    </row>
    <row r="1049" spans="2:6" x14ac:dyDescent="0.25">
      <c r="B1049" t="s">
        <v>8218</v>
      </c>
      <c r="C1049">
        <v>117</v>
      </c>
      <c r="E1049" t="s">
        <v>8220</v>
      </c>
      <c r="F1049">
        <v>0</v>
      </c>
    </row>
    <row r="1050" spans="2:6" x14ac:dyDescent="0.25">
      <c r="B1050" t="s">
        <v>8218</v>
      </c>
      <c r="C1050">
        <v>32</v>
      </c>
      <c r="E1050" t="s">
        <v>8220</v>
      </c>
      <c r="F1050">
        <v>6</v>
      </c>
    </row>
    <row r="1051" spans="2:6" x14ac:dyDescent="0.25">
      <c r="B1051" t="s">
        <v>8218</v>
      </c>
      <c r="C1051">
        <v>8</v>
      </c>
      <c r="E1051" t="s">
        <v>8220</v>
      </c>
      <c r="F1051">
        <v>0</v>
      </c>
    </row>
    <row r="1052" spans="2:6" x14ac:dyDescent="0.25">
      <c r="B1052" t="s">
        <v>8218</v>
      </c>
      <c r="C1052">
        <v>340</v>
      </c>
      <c r="E1052" t="s">
        <v>8220</v>
      </c>
      <c r="F1052">
        <v>14</v>
      </c>
    </row>
    <row r="1053" spans="2:6" x14ac:dyDescent="0.25">
      <c r="B1053" t="s">
        <v>8218</v>
      </c>
      <c r="C1053">
        <v>7</v>
      </c>
      <c r="E1053" t="s">
        <v>8220</v>
      </c>
      <c r="F1053">
        <v>5</v>
      </c>
    </row>
    <row r="1054" spans="2:6" x14ac:dyDescent="0.25">
      <c r="B1054" t="s">
        <v>8218</v>
      </c>
      <c r="C1054">
        <v>19</v>
      </c>
      <c r="E1054" t="s">
        <v>8220</v>
      </c>
      <c r="F1054">
        <v>6</v>
      </c>
    </row>
    <row r="1055" spans="2:6" x14ac:dyDescent="0.25">
      <c r="B1055" t="s">
        <v>8218</v>
      </c>
      <c r="C1055">
        <v>47</v>
      </c>
      <c r="E1055" t="s">
        <v>8220</v>
      </c>
      <c r="F1055">
        <v>15</v>
      </c>
    </row>
    <row r="1056" spans="2:6" x14ac:dyDescent="0.25">
      <c r="B1056" t="s">
        <v>8218</v>
      </c>
      <c r="C1056">
        <v>13</v>
      </c>
      <c r="E1056" t="s">
        <v>8220</v>
      </c>
      <c r="F1056">
        <v>0</v>
      </c>
    </row>
    <row r="1057" spans="2:6" x14ac:dyDescent="0.25">
      <c r="B1057" t="s">
        <v>8218</v>
      </c>
      <c r="C1057">
        <v>90</v>
      </c>
      <c r="E1057" t="s">
        <v>8220</v>
      </c>
      <c r="F1057">
        <v>1</v>
      </c>
    </row>
    <row r="1058" spans="2:6" x14ac:dyDescent="0.25">
      <c r="B1058" t="s">
        <v>8218</v>
      </c>
      <c r="C1058">
        <v>63</v>
      </c>
      <c r="E1058" t="s">
        <v>8220</v>
      </c>
      <c r="F1058">
        <v>9</v>
      </c>
    </row>
    <row r="1059" spans="2:6" x14ac:dyDescent="0.25">
      <c r="B1059" t="s">
        <v>8218</v>
      </c>
      <c r="C1059">
        <v>26</v>
      </c>
      <c r="E1059" t="s">
        <v>8220</v>
      </c>
      <c r="F1059">
        <v>3</v>
      </c>
    </row>
    <row r="1060" spans="2:6" x14ac:dyDescent="0.25">
      <c r="B1060" t="s">
        <v>8218</v>
      </c>
      <c r="C1060">
        <v>71</v>
      </c>
      <c r="E1060" t="s">
        <v>8220</v>
      </c>
      <c r="F1060">
        <v>3</v>
      </c>
    </row>
    <row r="1061" spans="2:6" x14ac:dyDescent="0.25">
      <c r="B1061" t="s">
        <v>8218</v>
      </c>
      <c r="C1061">
        <v>38</v>
      </c>
      <c r="E1061" t="s">
        <v>8220</v>
      </c>
      <c r="F1061">
        <v>1</v>
      </c>
    </row>
    <row r="1062" spans="2:6" x14ac:dyDescent="0.25">
      <c r="B1062" t="s">
        <v>8218</v>
      </c>
      <c r="C1062">
        <v>859</v>
      </c>
      <c r="E1062" t="s">
        <v>8220</v>
      </c>
      <c r="F1062">
        <v>3</v>
      </c>
    </row>
    <row r="1063" spans="2:6" x14ac:dyDescent="0.25">
      <c r="B1063" t="s">
        <v>8218</v>
      </c>
      <c r="C1063">
        <v>21</v>
      </c>
      <c r="E1063" t="s">
        <v>8220</v>
      </c>
      <c r="F1063">
        <v>0</v>
      </c>
    </row>
    <row r="1064" spans="2:6" x14ac:dyDescent="0.25">
      <c r="B1064" t="s">
        <v>8218</v>
      </c>
      <c r="C1064">
        <v>78</v>
      </c>
      <c r="E1064" t="s">
        <v>8220</v>
      </c>
      <c r="F1064">
        <v>2</v>
      </c>
    </row>
    <row r="1065" spans="2:6" x14ac:dyDescent="0.25">
      <c r="B1065" t="s">
        <v>8218</v>
      </c>
      <c r="C1065">
        <v>53</v>
      </c>
      <c r="E1065" t="s">
        <v>8220</v>
      </c>
      <c r="F1065">
        <v>10</v>
      </c>
    </row>
    <row r="1066" spans="2:6" x14ac:dyDescent="0.25">
      <c r="B1066" t="s">
        <v>8218</v>
      </c>
      <c r="C1066">
        <v>356</v>
      </c>
      <c r="E1066" t="s">
        <v>8220</v>
      </c>
      <c r="F1066">
        <v>60</v>
      </c>
    </row>
    <row r="1067" spans="2:6" x14ac:dyDescent="0.25">
      <c r="B1067" t="s">
        <v>8218</v>
      </c>
      <c r="C1067">
        <v>279</v>
      </c>
      <c r="E1067" t="s">
        <v>8220</v>
      </c>
      <c r="F1067">
        <v>5</v>
      </c>
    </row>
    <row r="1068" spans="2:6" x14ac:dyDescent="0.25">
      <c r="B1068" t="s">
        <v>8218</v>
      </c>
      <c r="C1068">
        <v>266</v>
      </c>
      <c r="E1068" t="s">
        <v>8220</v>
      </c>
      <c r="F1068">
        <v>9</v>
      </c>
    </row>
    <row r="1069" spans="2:6" x14ac:dyDescent="0.25">
      <c r="B1069" t="s">
        <v>8218</v>
      </c>
      <c r="C1069">
        <v>623</v>
      </c>
      <c r="E1069" t="s">
        <v>8220</v>
      </c>
      <c r="F1069">
        <v>13</v>
      </c>
    </row>
    <row r="1070" spans="2:6" x14ac:dyDescent="0.25">
      <c r="B1070" t="s">
        <v>8218</v>
      </c>
      <c r="C1070">
        <v>392</v>
      </c>
      <c r="E1070" t="s">
        <v>8220</v>
      </c>
      <c r="F1070">
        <v>0</v>
      </c>
    </row>
    <row r="1071" spans="2:6" x14ac:dyDescent="0.25">
      <c r="B1071" t="s">
        <v>8218</v>
      </c>
      <c r="C1071">
        <v>3562</v>
      </c>
      <c r="E1071" t="s">
        <v>8220</v>
      </c>
      <c r="F1071">
        <v>8</v>
      </c>
    </row>
    <row r="1072" spans="2:6" x14ac:dyDescent="0.25">
      <c r="B1072" t="s">
        <v>8218</v>
      </c>
      <c r="C1072">
        <v>514</v>
      </c>
      <c r="E1072" t="s">
        <v>8220</v>
      </c>
      <c r="F1072">
        <v>3</v>
      </c>
    </row>
    <row r="1073" spans="2:6" x14ac:dyDescent="0.25">
      <c r="B1073" t="s">
        <v>8218</v>
      </c>
      <c r="C1073">
        <v>88</v>
      </c>
      <c r="E1073" t="s">
        <v>8220</v>
      </c>
      <c r="F1073">
        <v>3</v>
      </c>
    </row>
    <row r="1074" spans="2:6" x14ac:dyDescent="0.25">
      <c r="B1074" t="s">
        <v>8218</v>
      </c>
      <c r="C1074">
        <v>537</v>
      </c>
      <c r="E1074" t="s">
        <v>8220</v>
      </c>
      <c r="F1074">
        <v>0</v>
      </c>
    </row>
    <row r="1075" spans="2:6" x14ac:dyDescent="0.25">
      <c r="B1075" t="s">
        <v>8218</v>
      </c>
      <c r="C1075">
        <v>25</v>
      </c>
      <c r="E1075" t="s">
        <v>8220</v>
      </c>
      <c r="F1075">
        <v>6</v>
      </c>
    </row>
    <row r="1076" spans="2:6" x14ac:dyDescent="0.25">
      <c r="B1076" t="s">
        <v>8218</v>
      </c>
      <c r="C1076">
        <v>3238</v>
      </c>
      <c r="E1076" t="s">
        <v>8220</v>
      </c>
      <c r="F1076">
        <v>4</v>
      </c>
    </row>
    <row r="1077" spans="2:6" x14ac:dyDescent="0.25">
      <c r="B1077" t="s">
        <v>8218</v>
      </c>
      <c r="C1077">
        <v>897</v>
      </c>
      <c r="E1077" t="s">
        <v>8220</v>
      </c>
      <c r="F1077">
        <v>1</v>
      </c>
    </row>
    <row r="1078" spans="2:6" x14ac:dyDescent="0.25">
      <c r="B1078" t="s">
        <v>8218</v>
      </c>
      <c r="C1078">
        <v>878</v>
      </c>
      <c r="E1078" t="s">
        <v>8220</v>
      </c>
      <c r="F1078">
        <v>29</v>
      </c>
    </row>
    <row r="1079" spans="2:6" x14ac:dyDescent="0.25">
      <c r="B1079" t="s">
        <v>8218</v>
      </c>
      <c r="C1079">
        <v>115</v>
      </c>
      <c r="E1079" t="s">
        <v>8220</v>
      </c>
      <c r="F1079">
        <v>0</v>
      </c>
    </row>
    <row r="1080" spans="2:6" x14ac:dyDescent="0.25">
      <c r="B1080" t="s">
        <v>8218</v>
      </c>
      <c r="C1080">
        <v>234</v>
      </c>
      <c r="E1080" t="s">
        <v>8220</v>
      </c>
      <c r="F1080">
        <v>4</v>
      </c>
    </row>
    <row r="1081" spans="2:6" x14ac:dyDescent="0.25">
      <c r="B1081" t="s">
        <v>8218</v>
      </c>
      <c r="C1081">
        <v>4330</v>
      </c>
      <c r="E1081" t="s">
        <v>8220</v>
      </c>
      <c r="F1081">
        <v>5</v>
      </c>
    </row>
    <row r="1082" spans="2:6" x14ac:dyDescent="0.25">
      <c r="B1082" t="s">
        <v>8218</v>
      </c>
      <c r="C1082">
        <v>651</v>
      </c>
      <c r="E1082" t="s">
        <v>8220</v>
      </c>
      <c r="F1082">
        <v>4</v>
      </c>
    </row>
    <row r="1083" spans="2:6" x14ac:dyDescent="0.25">
      <c r="B1083" t="s">
        <v>8218</v>
      </c>
      <c r="C1083">
        <v>251</v>
      </c>
      <c r="E1083" t="s">
        <v>8220</v>
      </c>
      <c r="F1083">
        <v>5</v>
      </c>
    </row>
    <row r="1084" spans="2:6" x14ac:dyDescent="0.25">
      <c r="B1084" t="s">
        <v>8218</v>
      </c>
      <c r="C1084">
        <v>263</v>
      </c>
      <c r="E1084" t="s">
        <v>8220</v>
      </c>
      <c r="F1084">
        <v>1</v>
      </c>
    </row>
    <row r="1085" spans="2:6" x14ac:dyDescent="0.25">
      <c r="B1085" t="s">
        <v>8218</v>
      </c>
      <c r="C1085">
        <v>28</v>
      </c>
      <c r="E1085" t="s">
        <v>8220</v>
      </c>
      <c r="F1085">
        <v>1</v>
      </c>
    </row>
    <row r="1086" spans="2:6" x14ac:dyDescent="0.25">
      <c r="B1086" t="s">
        <v>8218</v>
      </c>
      <c r="C1086">
        <v>721</v>
      </c>
      <c r="E1086" t="s">
        <v>8220</v>
      </c>
      <c r="F1086">
        <v>0</v>
      </c>
    </row>
    <row r="1087" spans="2:6" x14ac:dyDescent="0.25">
      <c r="B1087" t="s">
        <v>8218</v>
      </c>
      <c r="C1087">
        <v>50</v>
      </c>
      <c r="E1087" t="s">
        <v>8220</v>
      </c>
      <c r="F1087">
        <v>14</v>
      </c>
    </row>
    <row r="1088" spans="2:6" x14ac:dyDescent="0.25">
      <c r="B1088" t="s">
        <v>8218</v>
      </c>
      <c r="C1088">
        <v>73</v>
      </c>
      <c r="E1088" t="s">
        <v>8220</v>
      </c>
      <c r="F1088">
        <v>3</v>
      </c>
    </row>
    <row r="1089" spans="2:6" x14ac:dyDescent="0.25">
      <c r="B1089" t="s">
        <v>8218</v>
      </c>
      <c r="C1089">
        <v>27</v>
      </c>
      <c r="E1089" t="s">
        <v>8220</v>
      </c>
      <c r="F1089">
        <v>10</v>
      </c>
    </row>
    <row r="1090" spans="2:6" x14ac:dyDescent="0.25">
      <c r="B1090" t="s">
        <v>8218</v>
      </c>
      <c r="C1090">
        <v>34</v>
      </c>
      <c r="E1090" t="s">
        <v>8220</v>
      </c>
      <c r="F1090">
        <v>17</v>
      </c>
    </row>
    <row r="1091" spans="2:6" x14ac:dyDescent="0.25">
      <c r="B1091" t="s">
        <v>8218</v>
      </c>
      <c r="C1091">
        <v>7</v>
      </c>
      <c r="E1091" t="s">
        <v>8220</v>
      </c>
      <c r="F1091">
        <v>2</v>
      </c>
    </row>
    <row r="1092" spans="2:6" x14ac:dyDescent="0.25">
      <c r="B1092" t="s">
        <v>8218</v>
      </c>
      <c r="C1092">
        <v>24</v>
      </c>
      <c r="E1092" t="s">
        <v>8220</v>
      </c>
      <c r="F1092">
        <v>0</v>
      </c>
    </row>
    <row r="1093" spans="2:6" x14ac:dyDescent="0.25">
      <c r="B1093" t="s">
        <v>8218</v>
      </c>
      <c r="C1093">
        <v>15</v>
      </c>
      <c r="E1093" t="s">
        <v>8220</v>
      </c>
      <c r="F1093">
        <v>4</v>
      </c>
    </row>
    <row r="1094" spans="2:6" x14ac:dyDescent="0.25">
      <c r="B1094" t="s">
        <v>8218</v>
      </c>
      <c r="C1094">
        <v>72</v>
      </c>
      <c r="E1094" t="s">
        <v>8220</v>
      </c>
      <c r="F1094">
        <v>12</v>
      </c>
    </row>
    <row r="1095" spans="2:6" x14ac:dyDescent="0.25">
      <c r="B1095" t="s">
        <v>8218</v>
      </c>
      <c r="C1095">
        <v>120</v>
      </c>
      <c r="E1095" t="s">
        <v>8220</v>
      </c>
      <c r="F1095">
        <v>3</v>
      </c>
    </row>
    <row r="1096" spans="2:6" x14ac:dyDescent="0.25">
      <c r="B1096" t="s">
        <v>8218</v>
      </c>
      <c r="C1096">
        <v>123</v>
      </c>
      <c r="E1096" t="s">
        <v>8220</v>
      </c>
      <c r="F1096">
        <v>12</v>
      </c>
    </row>
    <row r="1097" spans="2:6" x14ac:dyDescent="0.25">
      <c r="B1097" t="s">
        <v>8218</v>
      </c>
      <c r="C1097">
        <v>1</v>
      </c>
      <c r="E1097" t="s">
        <v>8220</v>
      </c>
      <c r="F1097">
        <v>0</v>
      </c>
    </row>
    <row r="1098" spans="2:6" x14ac:dyDescent="0.25">
      <c r="B1098" t="s">
        <v>8218</v>
      </c>
      <c r="C1098">
        <v>24</v>
      </c>
      <c r="E1098" t="s">
        <v>8220</v>
      </c>
      <c r="F1098">
        <v>7</v>
      </c>
    </row>
    <row r="1099" spans="2:6" x14ac:dyDescent="0.25">
      <c r="B1099" t="s">
        <v>8218</v>
      </c>
      <c r="C1099">
        <v>33</v>
      </c>
      <c r="E1099" t="s">
        <v>8220</v>
      </c>
      <c r="F1099">
        <v>2</v>
      </c>
    </row>
    <row r="1100" spans="2:6" x14ac:dyDescent="0.25">
      <c r="B1100" t="s">
        <v>8218</v>
      </c>
      <c r="C1100">
        <v>14</v>
      </c>
      <c r="E1100" t="s">
        <v>8220</v>
      </c>
      <c r="F1100">
        <v>1</v>
      </c>
    </row>
    <row r="1101" spans="2:6" x14ac:dyDescent="0.25">
      <c r="B1101" t="s">
        <v>8218</v>
      </c>
      <c r="C1101">
        <v>9</v>
      </c>
      <c r="E1101" t="s">
        <v>8220</v>
      </c>
      <c r="F1101">
        <v>4</v>
      </c>
    </row>
    <row r="1102" spans="2:6" x14ac:dyDescent="0.25">
      <c r="B1102" t="s">
        <v>8218</v>
      </c>
      <c r="C1102">
        <v>76</v>
      </c>
      <c r="E1102" t="s">
        <v>8220</v>
      </c>
      <c r="F1102">
        <v>4</v>
      </c>
    </row>
    <row r="1103" spans="2:6" x14ac:dyDescent="0.25">
      <c r="B1103" t="s">
        <v>8218</v>
      </c>
      <c r="C1103">
        <v>19</v>
      </c>
      <c r="E1103" t="s">
        <v>8220</v>
      </c>
      <c r="F1103">
        <v>17</v>
      </c>
    </row>
    <row r="1104" spans="2:6" x14ac:dyDescent="0.25">
      <c r="B1104" t="s">
        <v>8218</v>
      </c>
      <c r="C1104">
        <v>69</v>
      </c>
      <c r="E1104" t="s">
        <v>8220</v>
      </c>
      <c r="F1104">
        <v>7</v>
      </c>
    </row>
    <row r="1105" spans="2:6" x14ac:dyDescent="0.25">
      <c r="B1105" t="s">
        <v>8218</v>
      </c>
      <c r="C1105">
        <v>218</v>
      </c>
      <c r="E1105" t="s">
        <v>8220</v>
      </c>
      <c r="F1105">
        <v>2</v>
      </c>
    </row>
    <row r="1106" spans="2:6" x14ac:dyDescent="0.25">
      <c r="B1106" t="s">
        <v>8218</v>
      </c>
      <c r="C1106">
        <v>30</v>
      </c>
      <c r="E1106" t="s">
        <v>8220</v>
      </c>
      <c r="F1106">
        <v>5</v>
      </c>
    </row>
    <row r="1107" spans="2:6" x14ac:dyDescent="0.25">
      <c r="B1107" t="s">
        <v>8218</v>
      </c>
      <c r="C1107">
        <v>100</v>
      </c>
      <c r="E1107" t="s">
        <v>8220</v>
      </c>
      <c r="F1107">
        <v>1</v>
      </c>
    </row>
    <row r="1108" spans="2:6" x14ac:dyDescent="0.25">
      <c r="B1108" t="s">
        <v>8218</v>
      </c>
      <c r="C1108">
        <v>296</v>
      </c>
      <c r="E1108" t="s">
        <v>8220</v>
      </c>
      <c r="F1108">
        <v>1</v>
      </c>
    </row>
    <row r="1109" spans="2:6" x14ac:dyDescent="0.25">
      <c r="B1109" t="s">
        <v>8218</v>
      </c>
      <c r="C1109">
        <v>1204</v>
      </c>
      <c r="E1109" t="s">
        <v>8220</v>
      </c>
      <c r="F1109">
        <v>14</v>
      </c>
    </row>
    <row r="1110" spans="2:6" x14ac:dyDescent="0.25">
      <c r="B1110" t="s">
        <v>8218</v>
      </c>
      <c r="C1110">
        <v>321</v>
      </c>
      <c r="E1110" t="s">
        <v>8220</v>
      </c>
      <c r="F1110">
        <v>26</v>
      </c>
    </row>
    <row r="1111" spans="2:6" x14ac:dyDescent="0.25">
      <c r="B1111" t="s">
        <v>8218</v>
      </c>
      <c r="C1111">
        <v>301</v>
      </c>
      <c r="E1111" t="s">
        <v>8220</v>
      </c>
      <c r="F1111">
        <v>2</v>
      </c>
    </row>
    <row r="1112" spans="2:6" x14ac:dyDescent="0.25">
      <c r="B1112" t="s">
        <v>8218</v>
      </c>
      <c r="C1112">
        <v>144</v>
      </c>
      <c r="E1112" t="s">
        <v>8220</v>
      </c>
      <c r="F1112">
        <v>1</v>
      </c>
    </row>
    <row r="1113" spans="2:6" x14ac:dyDescent="0.25">
      <c r="B1113" t="s">
        <v>8218</v>
      </c>
      <c r="C1113">
        <v>539</v>
      </c>
      <c r="E1113" t="s">
        <v>8220</v>
      </c>
      <c r="F1113">
        <v>3</v>
      </c>
    </row>
    <row r="1114" spans="2:6" x14ac:dyDescent="0.25">
      <c r="B1114" t="s">
        <v>8218</v>
      </c>
      <c r="C1114">
        <v>498</v>
      </c>
      <c r="E1114" t="s">
        <v>8220</v>
      </c>
      <c r="F1114">
        <v>7</v>
      </c>
    </row>
    <row r="1115" spans="2:6" x14ac:dyDescent="0.25">
      <c r="B1115" t="s">
        <v>8218</v>
      </c>
      <c r="C1115">
        <v>1113</v>
      </c>
      <c r="E1115" t="s">
        <v>8220</v>
      </c>
      <c r="F1115">
        <v>9</v>
      </c>
    </row>
    <row r="1116" spans="2:6" x14ac:dyDescent="0.25">
      <c r="B1116" t="s">
        <v>8218</v>
      </c>
      <c r="C1116">
        <v>988</v>
      </c>
      <c r="E1116" t="s">
        <v>8220</v>
      </c>
      <c r="F1116">
        <v>20</v>
      </c>
    </row>
    <row r="1117" spans="2:6" x14ac:dyDescent="0.25">
      <c r="B1117" t="s">
        <v>8218</v>
      </c>
      <c r="C1117">
        <v>391</v>
      </c>
      <c r="E1117" t="s">
        <v>8220</v>
      </c>
      <c r="F1117">
        <v>6</v>
      </c>
    </row>
    <row r="1118" spans="2:6" x14ac:dyDescent="0.25">
      <c r="B1118" t="s">
        <v>8218</v>
      </c>
      <c r="C1118">
        <v>28</v>
      </c>
      <c r="E1118" t="s">
        <v>8220</v>
      </c>
      <c r="F1118">
        <v>13</v>
      </c>
    </row>
    <row r="1119" spans="2:6" x14ac:dyDescent="0.25">
      <c r="B1119" t="s">
        <v>8218</v>
      </c>
      <c r="C1119">
        <v>147</v>
      </c>
      <c r="E1119" t="s">
        <v>8220</v>
      </c>
      <c r="F1119">
        <v>1</v>
      </c>
    </row>
    <row r="1120" spans="2:6" x14ac:dyDescent="0.25">
      <c r="B1120" t="s">
        <v>8218</v>
      </c>
      <c r="C1120">
        <v>680</v>
      </c>
      <c r="E1120" t="s">
        <v>8220</v>
      </c>
      <c r="F1120">
        <v>202</v>
      </c>
    </row>
    <row r="1121" spans="2:6" x14ac:dyDescent="0.25">
      <c r="B1121" t="s">
        <v>8218</v>
      </c>
      <c r="C1121">
        <v>983</v>
      </c>
      <c r="E1121" t="s">
        <v>8220</v>
      </c>
      <c r="F1121">
        <v>0</v>
      </c>
    </row>
    <row r="1122" spans="2:6" x14ac:dyDescent="0.25">
      <c r="B1122" t="s">
        <v>8218</v>
      </c>
      <c r="C1122">
        <v>79</v>
      </c>
      <c r="E1122" t="s">
        <v>8220</v>
      </c>
      <c r="F1122">
        <v>1</v>
      </c>
    </row>
    <row r="1123" spans="2:6" x14ac:dyDescent="0.25">
      <c r="B1123" t="s">
        <v>8218</v>
      </c>
      <c r="C1123">
        <v>426</v>
      </c>
      <c r="E1123" t="s">
        <v>8220</v>
      </c>
      <c r="F1123">
        <v>0</v>
      </c>
    </row>
    <row r="1124" spans="2:6" x14ac:dyDescent="0.25">
      <c r="B1124" t="s">
        <v>8218</v>
      </c>
      <c r="C1124">
        <v>96</v>
      </c>
      <c r="E1124" t="s">
        <v>8220</v>
      </c>
      <c r="F1124">
        <v>2</v>
      </c>
    </row>
    <row r="1125" spans="2:6" x14ac:dyDescent="0.25">
      <c r="B1125" t="s">
        <v>8218</v>
      </c>
      <c r="C1125">
        <v>163</v>
      </c>
      <c r="E1125" t="s">
        <v>8220</v>
      </c>
      <c r="F1125">
        <v>13</v>
      </c>
    </row>
    <row r="1126" spans="2:6" x14ac:dyDescent="0.25">
      <c r="B1126" t="s">
        <v>8218</v>
      </c>
      <c r="C1126">
        <v>2525</v>
      </c>
      <c r="E1126" t="s">
        <v>8220</v>
      </c>
      <c r="F1126">
        <v>9</v>
      </c>
    </row>
    <row r="1127" spans="2:6" x14ac:dyDescent="0.25">
      <c r="B1127" t="s">
        <v>8218</v>
      </c>
      <c r="C1127">
        <v>2035</v>
      </c>
      <c r="E1127" t="s">
        <v>8220</v>
      </c>
      <c r="F1127">
        <v>2</v>
      </c>
    </row>
    <row r="1128" spans="2:6" x14ac:dyDescent="0.25">
      <c r="B1128" t="s">
        <v>8218</v>
      </c>
      <c r="C1128">
        <v>290</v>
      </c>
      <c r="E1128" t="s">
        <v>8220</v>
      </c>
      <c r="F1128">
        <v>0</v>
      </c>
    </row>
    <row r="1129" spans="2:6" x14ac:dyDescent="0.25">
      <c r="B1129" t="s">
        <v>8218</v>
      </c>
      <c r="C1129">
        <v>1980</v>
      </c>
      <c r="E1129" t="s">
        <v>8220</v>
      </c>
      <c r="F1129">
        <v>35</v>
      </c>
    </row>
    <row r="1130" spans="2:6" x14ac:dyDescent="0.25">
      <c r="B1130" t="s">
        <v>8218</v>
      </c>
      <c r="C1130">
        <v>57</v>
      </c>
      <c r="E1130" t="s">
        <v>8220</v>
      </c>
      <c r="F1130">
        <v>2</v>
      </c>
    </row>
    <row r="1131" spans="2:6" x14ac:dyDescent="0.25">
      <c r="B1131" t="s">
        <v>8218</v>
      </c>
      <c r="C1131">
        <v>380</v>
      </c>
      <c r="E1131" t="s">
        <v>8220</v>
      </c>
      <c r="F1131">
        <v>3</v>
      </c>
    </row>
    <row r="1132" spans="2:6" x14ac:dyDescent="0.25">
      <c r="B1132" t="s">
        <v>8218</v>
      </c>
      <c r="C1132">
        <v>128</v>
      </c>
      <c r="E1132" t="s">
        <v>8220</v>
      </c>
      <c r="F1132">
        <v>0</v>
      </c>
    </row>
    <row r="1133" spans="2:6" x14ac:dyDescent="0.25">
      <c r="B1133" t="s">
        <v>8218</v>
      </c>
      <c r="C1133">
        <v>180</v>
      </c>
      <c r="E1133" t="s">
        <v>8220</v>
      </c>
      <c r="F1133">
        <v>1</v>
      </c>
    </row>
    <row r="1134" spans="2:6" x14ac:dyDescent="0.25">
      <c r="B1134" t="s">
        <v>8218</v>
      </c>
      <c r="C1134">
        <v>571</v>
      </c>
      <c r="E1134" t="s">
        <v>8220</v>
      </c>
      <c r="F1134">
        <v>0</v>
      </c>
    </row>
    <row r="1135" spans="2:6" x14ac:dyDescent="0.25">
      <c r="B1135" t="s">
        <v>8218</v>
      </c>
      <c r="C1135">
        <v>480</v>
      </c>
      <c r="E1135" t="s">
        <v>8220</v>
      </c>
      <c r="F1135">
        <v>0</v>
      </c>
    </row>
    <row r="1136" spans="2:6" x14ac:dyDescent="0.25">
      <c r="B1136" t="s">
        <v>8218</v>
      </c>
      <c r="C1136">
        <v>249</v>
      </c>
      <c r="E1136" t="s">
        <v>8220</v>
      </c>
      <c r="F1136">
        <v>3</v>
      </c>
    </row>
    <row r="1137" spans="2:6" x14ac:dyDescent="0.25">
      <c r="B1137" t="s">
        <v>8218</v>
      </c>
      <c r="C1137">
        <v>84</v>
      </c>
      <c r="E1137" t="s">
        <v>8220</v>
      </c>
      <c r="F1137">
        <v>11</v>
      </c>
    </row>
    <row r="1138" spans="2:6" x14ac:dyDescent="0.25">
      <c r="B1138" t="s">
        <v>8218</v>
      </c>
      <c r="C1138">
        <v>197</v>
      </c>
      <c r="E1138" t="s">
        <v>8220</v>
      </c>
      <c r="F1138">
        <v>6</v>
      </c>
    </row>
    <row r="1139" spans="2:6" x14ac:dyDescent="0.25">
      <c r="B1139" t="s">
        <v>8218</v>
      </c>
      <c r="C1139">
        <v>271</v>
      </c>
      <c r="E1139" t="s">
        <v>8220</v>
      </c>
      <c r="F1139">
        <v>0</v>
      </c>
    </row>
    <row r="1140" spans="2:6" x14ac:dyDescent="0.25">
      <c r="B1140" t="s">
        <v>8218</v>
      </c>
      <c r="C1140">
        <v>50</v>
      </c>
      <c r="E1140" t="s">
        <v>8220</v>
      </c>
      <c r="F1140">
        <v>67</v>
      </c>
    </row>
    <row r="1141" spans="2:6" x14ac:dyDescent="0.25">
      <c r="B1141" t="s">
        <v>8218</v>
      </c>
      <c r="C1141">
        <v>169</v>
      </c>
      <c r="E1141" t="s">
        <v>8220</v>
      </c>
      <c r="F1141">
        <v>23</v>
      </c>
    </row>
    <row r="1142" spans="2:6" x14ac:dyDescent="0.25">
      <c r="B1142" t="s">
        <v>8218</v>
      </c>
      <c r="C1142">
        <v>205</v>
      </c>
      <c r="E1142" t="s">
        <v>8220</v>
      </c>
      <c r="F1142">
        <v>72</v>
      </c>
    </row>
    <row r="1143" spans="2:6" x14ac:dyDescent="0.25">
      <c r="B1143" t="s">
        <v>8218</v>
      </c>
      <c r="C1143">
        <v>206</v>
      </c>
      <c r="E1143" t="s">
        <v>8220</v>
      </c>
      <c r="F1143">
        <v>2</v>
      </c>
    </row>
    <row r="1144" spans="2:6" x14ac:dyDescent="0.25">
      <c r="B1144" t="s">
        <v>8218</v>
      </c>
      <c r="C1144">
        <v>84</v>
      </c>
      <c r="E1144" t="s">
        <v>8220</v>
      </c>
      <c r="F1144">
        <v>15</v>
      </c>
    </row>
    <row r="1145" spans="2:6" x14ac:dyDescent="0.25">
      <c r="B1145" t="s">
        <v>8218</v>
      </c>
      <c r="C1145">
        <v>210</v>
      </c>
      <c r="E1145" t="s">
        <v>8220</v>
      </c>
      <c r="F1145">
        <v>1</v>
      </c>
    </row>
    <row r="1146" spans="2:6" x14ac:dyDescent="0.25">
      <c r="B1146" t="s">
        <v>8218</v>
      </c>
      <c r="C1146">
        <v>181</v>
      </c>
      <c r="E1146" t="s">
        <v>8220</v>
      </c>
      <c r="F1146">
        <v>2</v>
      </c>
    </row>
    <row r="1147" spans="2:6" x14ac:dyDescent="0.25">
      <c r="B1147" t="s">
        <v>8218</v>
      </c>
      <c r="C1147">
        <v>60</v>
      </c>
      <c r="E1147" t="s">
        <v>8220</v>
      </c>
      <c r="F1147">
        <v>7</v>
      </c>
    </row>
    <row r="1148" spans="2:6" x14ac:dyDescent="0.25">
      <c r="B1148" t="s">
        <v>8218</v>
      </c>
      <c r="C1148">
        <v>445</v>
      </c>
      <c r="E1148" t="s">
        <v>8220</v>
      </c>
      <c r="F1148">
        <v>16</v>
      </c>
    </row>
    <row r="1149" spans="2:6" x14ac:dyDescent="0.25">
      <c r="B1149" t="s">
        <v>8218</v>
      </c>
      <c r="C1149">
        <v>17</v>
      </c>
      <c r="E1149" t="s">
        <v>8220</v>
      </c>
      <c r="F1149">
        <v>117</v>
      </c>
    </row>
    <row r="1150" spans="2:6" x14ac:dyDescent="0.25">
      <c r="B1150" t="s">
        <v>8218</v>
      </c>
      <c r="C1150">
        <v>194</v>
      </c>
      <c r="E1150" t="s">
        <v>8220</v>
      </c>
      <c r="F1150">
        <v>2</v>
      </c>
    </row>
    <row r="1151" spans="2:6" x14ac:dyDescent="0.25">
      <c r="B1151" t="s">
        <v>8218</v>
      </c>
      <c r="C1151">
        <v>404</v>
      </c>
      <c r="E1151" t="s">
        <v>8220</v>
      </c>
      <c r="F1151">
        <v>7</v>
      </c>
    </row>
    <row r="1152" spans="2:6" x14ac:dyDescent="0.25">
      <c r="B1152" t="s">
        <v>8218</v>
      </c>
      <c r="C1152">
        <v>194</v>
      </c>
      <c r="E1152" t="s">
        <v>8220</v>
      </c>
      <c r="F1152">
        <v>3</v>
      </c>
    </row>
    <row r="1153" spans="2:6" x14ac:dyDescent="0.25">
      <c r="B1153" t="s">
        <v>8218</v>
      </c>
      <c r="C1153">
        <v>902</v>
      </c>
      <c r="E1153" t="s">
        <v>8220</v>
      </c>
      <c r="F1153">
        <v>20</v>
      </c>
    </row>
    <row r="1154" spans="2:6" x14ac:dyDescent="0.25">
      <c r="B1154" t="s">
        <v>8218</v>
      </c>
      <c r="C1154">
        <v>1670</v>
      </c>
      <c r="E1154" t="s">
        <v>8220</v>
      </c>
      <c r="F1154">
        <v>50</v>
      </c>
    </row>
    <row r="1155" spans="2:6" x14ac:dyDescent="0.25">
      <c r="B1155" t="s">
        <v>8218</v>
      </c>
      <c r="C1155">
        <v>1328</v>
      </c>
      <c r="E1155" t="s">
        <v>8220</v>
      </c>
      <c r="F1155">
        <v>2</v>
      </c>
    </row>
    <row r="1156" spans="2:6" x14ac:dyDescent="0.25">
      <c r="B1156" t="s">
        <v>8218</v>
      </c>
      <c r="C1156">
        <v>944</v>
      </c>
      <c r="E1156" t="s">
        <v>8220</v>
      </c>
      <c r="F1156">
        <v>3</v>
      </c>
    </row>
    <row r="1157" spans="2:6" x14ac:dyDescent="0.25">
      <c r="B1157" t="s">
        <v>8218</v>
      </c>
      <c r="C1157">
        <v>147</v>
      </c>
      <c r="E1157" t="s">
        <v>8220</v>
      </c>
      <c r="F1157">
        <v>27</v>
      </c>
    </row>
    <row r="1158" spans="2:6" x14ac:dyDescent="0.25">
      <c r="B1158" t="s">
        <v>8218</v>
      </c>
      <c r="C1158">
        <v>99</v>
      </c>
      <c r="E1158" t="s">
        <v>8220</v>
      </c>
      <c r="F1158">
        <v>7</v>
      </c>
    </row>
    <row r="1159" spans="2:6" x14ac:dyDescent="0.25">
      <c r="B1159" t="s">
        <v>8218</v>
      </c>
      <c r="C1159">
        <v>79</v>
      </c>
      <c r="E1159" t="s">
        <v>8220</v>
      </c>
      <c r="F1159">
        <v>5</v>
      </c>
    </row>
    <row r="1160" spans="2:6" x14ac:dyDescent="0.25">
      <c r="B1160" t="s">
        <v>8218</v>
      </c>
      <c r="C1160">
        <v>75</v>
      </c>
      <c r="E1160" t="s">
        <v>8220</v>
      </c>
      <c r="F1160">
        <v>0</v>
      </c>
    </row>
    <row r="1161" spans="2:6" x14ac:dyDescent="0.25">
      <c r="B1161" t="s">
        <v>8218</v>
      </c>
      <c r="C1161">
        <v>207</v>
      </c>
      <c r="E1161" t="s">
        <v>8220</v>
      </c>
      <c r="F1161">
        <v>3</v>
      </c>
    </row>
    <row r="1162" spans="2:6" x14ac:dyDescent="0.25">
      <c r="B1162" t="s">
        <v>8218</v>
      </c>
      <c r="C1162">
        <v>102</v>
      </c>
      <c r="E1162" t="s">
        <v>8220</v>
      </c>
      <c r="F1162">
        <v>6</v>
      </c>
    </row>
    <row r="1163" spans="2:6" x14ac:dyDescent="0.25">
      <c r="B1163" t="s">
        <v>8218</v>
      </c>
      <c r="C1163">
        <v>32</v>
      </c>
      <c r="E1163" t="s">
        <v>8220</v>
      </c>
      <c r="F1163">
        <v>9</v>
      </c>
    </row>
    <row r="1164" spans="2:6" x14ac:dyDescent="0.25">
      <c r="B1164" t="s">
        <v>8218</v>
      </c>
      <c r="C1164">
        <v>480</v>
      </c>
      <c r="E1164" t="s">
        <v>8220</v>
      </c>
      <c r="F1164">
        <v>3</v>
      </c>
    </row>
    <row r="1165" spans="2:6" x14ac:dyDescent="0.25">
      <c r="B1165" t="s">
        <v>8218</v>
      </c>
      <c r="C1165">
        <v>11</v>
      </c>
      <c r="E1165" t="s">
        <v>8220</v>
      </c>
      <c r="F1165">
        <v>2</v>
      </c>
    </row>
    <row r="1166" spans="2:6" x14ac:dyDescent="0.25">
      <c r="B1166" t="s">
        <v>8218</v>
      </c>
      <c r="C1166">
        <v>12</v>
      </c>
      <c r="E1166" t="s">
        <v>8220</v>
      </c>
      <c r="F1166">
        <v>3</v>
      </c>
    </row>
    <row r="1167" spans="2:6" x14ac:dyDescent="0.25">
      <c r="B1167" t="s">
        <v>8218</v>
      </c>
      <c r="C1167">
        <v>48</v>
      </c>
      <c r="E1167" t="s">
        <v>8220</v>
      </c>
      <c r="F1167">
        <v>45</v>
      </c>
    </row>
    <row r="1168" spans="2:6" x14ac:dyDescent="0.25">
      <c r="B1168" t="s">
        <v>8218</v>
      </c>
      <c r="C1168">
        <v>59</v>
      </c>
      <c r="E1168" t="s">
        <v>8220</v>
      </c>
      <c r="F1168">
        <v>9</v>
      </c>
    </row>
    <row r="1169" spans="2:6" x14ac:dyDescent="0.25">
      <c r="B1169" t="s">
        <v>8218</v>
      </c>
      <c r="C1169">
        <v>79</v>
      </c>
      <c r="E1169" t="s">
        <v>8220</v>
      </c>
      <c r="F1169">
        <v>9</v>
      </c>
    </row>
    <row r="1170" spans="2:6" x14ac:dyDescent="0.25">
      <c r="B1170" t="s">
        <v>8218</v>
      </c>
      <c r="C1170">
        <v>14</v>
      </c>
      <c r="E1170" t="s">
        <v>8220</v>
      </c>
      <c r="F1170">
        <v>21</v>
      </c>
    </row>
    <row r="1171" spans="2:6" x14ac:dyDescent="0.25">
      <c r="B1171" t="s">
        <v>8218</v>
      </c>
      <c r="C1171">
        <v>106</v>
      </c>
      <c r="E1171" t="s">
        <v>8220</v>
      </c>
      <c r="F1171">
        <v>17</v>
      </c>
    </row>
    <row r="1172" spans="2:6" x14ac:dyDescent="0.25">
      <c r="B1172" t="s">
        <v>8218</v>
      </c>
      <c r="C1172">
        <v>25</v>
      </c>
      <c r="E1172" t="s">
        <v>8220</v>
      </c>
      <c r="F1172">
        <v>1</v>
      </c>
    </row>
    <row r="1173" spans="2:6" x14ac:dyDescent="0.25">
      <c r="B1173" t="s">
        <v>8218</v>
      </c>
      <c r="C1173">
        <v>25</v>
      </c>
      <c r="E1173" t="s">
        <v>8220</v>
      </c>
      <c r="F1173">
        <v>1</v>
      </c>
    </row>
    <row r="1174" spans="2:6" x14ac:dyDescent="0.25">
      <c r="B1174" t="s">
        <v>8218</v>
      </c>
      <c r="C1174">
        <v>29</v>
      </c>
      <c r="E1174" t="s">
        <v>8220</v>
      </c>
      <c r="F1174">
        <v>14</v>
      </c>
    </row>
    <row r="1175" spans="2:6" x14ac:dyDescent="0.25">
      <c r="B1175" t="s">
        <v>8218</v>
      </c>
      <c r="C1175">
        <v>43</v>
      </c>
      <c r="E1175" t="s">
        <v>8220</v>
      </c>
      <c r="F1175">
        <v>42</v>
      </c>
    </row>
    <row r="1176" spans="2:6" x14ac:dyDescent="0.25">
      <c r="B1176" t="s">
        <v>8218</v>
      </c>
      <c r="C1176">
        <v>46</v>
      </c>
      <c r="E1176" t="s">
        <v>8220</v>
      </c>
      <c r="F1176">
        <v>27</v>
      </c>
    </row>
    <row r="1177" spans="2:6" x14ac:dyDescent="0.25">
      <c r="B1177" t="s">
        <v>8218</v>
      </c>
      <c r="C1177">
        <v>27</v>
      </c>
      <c r="E1177" t="s">
        <v>8220</v>
      </c>
      <c r="F1177">
        <v>5</v>
      </c>
    </row>
    <row r="1178" spans="2:6" x14ac:dyDescent="0.25">
      <c r="B1178" t="s">
        <v>8218</v>
      </c>
      <c r="C1178">
        <v>112</v>
      </c>
      <c r="E1178" t="s">
        <v>8220</v>
      </c>
      <c r="F1178">
        <v>13</v>
      </c>
    </row>
    <row r="1179" spans="2:6" x14ac:dyDescent="0.25">
      <c r="B1179" t="s">
        <v>8218</v>
      </c>
      <c r="C1179">
        <v>34</v>
      </c>
      <c r="E1179" t="s">
        <v>8220</v>
      </c>
      <c r="F1179">
        <v>12</v>
      </c>
    </row>
    <row r="1180" spans="2:6" x14ac:dyDescent="0.25">
      <c r="B1180" t="s">
        <v>8218</v>
      </c>
      <c r="C1180">
        <v>145</v>
      </c>
      <c r="E1180" t="s">
        <v>8220</v>
      </c>
      <c r="F1180">
        <v>90</v>
      </c>
    </row>
    <row r="1181" spans="2:6" x14ac:dyDescent="0.25">
      <c r="B1181" t="s">
        <v>8218</v>
      </c>
      <c r="C1181">
        <v>19</v>
      </c>
      <c r="E1181" t="s">
        <v>8220</v>
      </c>
      <c r="F1181">
        <v>2</v>
      </c>
    </row>
    <row r="1182" spans="2:6" x14ac:dyDescent="0.25">
      <c r="B1182" t="s">
        <v>8218</v>
      </c>
      <c r="C1182">
        <v>288</v>
      </c>
      <c r="E1182" t="s">
        <v>8220</v>
      </c>
      <c r="F1182">
        <v>5</v>
      </c>
    </row>
    <row r="1183" spans="2:6" x14ac:dyDescent="0.25">
      <c r="B1183" t="s">
        <v>8218</v>
      </c>
      <c r="C1183">
        <v>14</v>
      </c>
      <c r="E1183" t="s">
        <v>8220</v>
      </c>
      <c r="F1183">
        <v>31</v>
      </c>
    </row>
    <row r="1184" spans="2:6" x14ac:dyDescent="0.25">
      <c r="B1184" t="s">
        <v>8218</v>
      </c>
      <c r="C1184">
        <v>7</v>
      </c>
      <c r="E1184" t="s">
        <v>8220</v>
      </c>
      <c r="F1184">
        <v>4</v>
      </c>
    </row>
    <row r="1185" spans="2:6" x14ac:dyDescent="0.25">
      <c r="B1185" t="s">
        <v>8218</v>
      </c>
      <c r="C1185">
        <v>211</v>
      </c>
      <c r="E1185" t="s">
        <v>8220</v>
      </c>
      <c r="F1185">
        <v>29</v>
      </c>
    </row>
    <row r="1186" spans="2:6" x14ac:dyDescent="0.25">
      <c r="B1186" t="s">
        <v>8218</v>
      </c>
      <c r="C1186">
        <v>85</v>
      </c>
      <c r="E1186" t="s">
        <v>8220</v>
      </c>
      <c r="F1186">
        <v>2</v>
      </c>
    </row>
    <row r="1187" spans="2:6" x14ac:dyDescent="0.25">
      <c r="B1187" t="s">
        <v>8218</v>
      </c>
      <c r="C1187">
        <v>103</v>
      </c>
      <c r="E1187" t="s">
        <v>8220</v>
      </c>
      <c r="F1187">
        <v>114</v>
      </c>
    </row>
    <row r="1188" spans="2:6" x14ac:dyDescent="0.25">
      <c r="B1188" t="s">
        <v>8218</v>
      </c>
      <c r="C1188">
        <v>113</v>
      </c>
      <c r="E1188" t="s">
        <v>8220</v>
      </c>
      <c r="F1188">
        <v>1</v>
      </c>
    </row>
    <row r="1189" spans="2:6" x14ac:dyDescent="0.25">
      <c r="B1189" t="s">
        <v>8218</v>
      </c>
      <c r="C1189">
        <v>167</v>
      </c>
      <c r="E1189" t="s">
        <v>8220</v>
      </c>
      <c r="F1189">
        <v>76</v>
      </c>
    </row>
    <row r="1190" spans="2:6" x14ac:dyDescent="0.25">
      <c r="B1190" t="s">
        <v>8218</v>
      </c>
      <c r="C1190">
        <v>73</v>
      </c>
      <c r="E1190" t="s">
        <v>8220</v>
      </c>
      <c r="F1190">
        <v>9</v>
      </c>
    </row>
    <row r="1191" spans="2:6" x14ac:dyDescent="0.25">
      <c r="B1191" t="s">
        <v>8218</v>
      </c>
      <c r="C1191">
        <v>75</v>
      </c>
      <c r="E1191" t="s">
        <v>8220</v>
      </c>
      <c r="F1191">
        <v>37</v>
      </c>
    </row>
    <row r="1192" spans="2:6" x14ac:dyDescent="0.25">
      <c r="B1192" t="s">
        <v>8218</v>
      </c>
      <c r="C1192">
        <v>614</v>
      </c>
      <c r="E1192" t="s">
        <v>8220</v>
      </c>
      <c r="F1192">
        <v>0</v>
      </c>
    </row>
    <row r="1193" spans="2:6" x14ac:dyDescent="0.25">
      <c r="B1193" t="s">
        <v>8218</v>
      </c>
      <c r="C1193">
        <v>107</v>
      </c>
      <c r="E1193" t="s">
        <v>8220</v>
      </c>
      <c r="F1193">
        <v>1</v>
      </c>
    </row>
    <row r="1194" spans="2:6" x14ac:dyDescent="0.25">
      <c r="B1194" t="s">
        <v>8218</v>
      </c>
      <c r="C1194">
        <v>1224</v>
      </c>
      <c r="E1194" t="s">
        <v>8220</v>
      </c>
      <c r="F1194">
        <v>10</v>
      </c>
    </row>
    <row r="1195" spans="2:6" x14ac:dyDescent="0.25">
      <c r="B1195" t="s">
        <v>8218</v>
      </c>
      <c r="C1195">
        <v>104</v>
      </c>
      <c r="E1195" t="s">
        <v>8220</v>
      </c>
      <c r="F1195">
        <v>1</v>
      </c>
    </row>
    <row r="1196" spans="2:6" x14ac:dyDescent="0.25">
      <c r="B1196" t="s">
        <v>8218</v>
      </c>
      <c r="C1196">
        <v>79</v>
      </c>
      <c r="E1196" t="s">
        <v>8220</v>
      </c>
      <c r="F1196">
        <v>2</v>
      </c>
    </row>
    <row r="1197" spans="2:6" x14ac:dyDescent="0.25">
      <c r="B1197" t="s">
        <v>8218</v>
      </c>
      <c r="C1197">
        <v>157</v>
      </c>
      <c r="E1197" t="s">
        <v>8220</v>
      </c>
      <c r="F1197">
        <v>1</v>
      </c>
    </row>
    <row r="1198" spans="2:6" x14ac:dyDescent="0.25">
      <c r="B1198" t="s">
        <v>8218</v>
      </c>
      <c r="C1198">
        <v>50</v>
      </c>
      <c r="E1198" t="s">
        <v>8220</v>
      </c>
      <c r="F1198">
        <v>10</v>
      </c>
    </row>
    <row r="1199" spans="2:6" x14ac:dyDescent="0.25">
      <c r="B1199" t="s">
        <v>8218</v>
      </c>
      <c r="C1199">
        <v>64</v>
      </c>
      <c r="E1199" t="s">
        <v>8220</v>
      </c>
      <c r="F1199">
        <v>9</v>
      </c>
    </row>
    <row r="1200" spans="2:6" x14ac:dyDescent="0.25">
      <c r="B1200" t="s">
        <v>8218</v>
      </c>
      <c r="C1200">
        <v>200</v>
      </c>
      <c r="E1200" t="s">
        <v>8220</v>
      </c>
      <c r="F1200">
        <v>19</v>
      </c>
    </row>
    <row r="1201" spans="2:6" x14ac:dyDescent="0.25">
      <c r="B1201" t="s">
        <v>8218</v>
      </c>
      <c r="C1201">
        <v>22</v>
      </c>
      <c r="E1201" t="s">
        <v>8220</v>
      </c>
      <c r="F1201">
        <v>0</v>
      </c>
    </row>
    <row r="1202" spans="2:6" x14ac:dyDescent="0.25">
      <c r="B1202" t="s">
        <v>8218</v>
      </c>
      <c r="C1202">
        <v>163</v>
      </c>
      <c r="E1202" t="s">
        <v>8220</v>
      </c>
      <c r="F1202">
        <v>4</v>
      </c>
    </row>
    <row r="1203" spans="2:6" x14ac:dyDescent="0.25">
      <c r="B1203" t="s">
        <v>8218</v>
      </c>
      <c r="C1203">
        <v>77</v>
      </c>
      <c r="E1203" t="s">
        <v>8220</v>
      </c>
      <c r="F1203">
        <v>8</v>
      </c>
    </row>
    <row r="1204" spans="2:6" x14ac:dyDescent="0.25">
      <c r="B1204" t="s">
        <v>8218</v>
      </c>
      <c r="C1204">
        <v>89</v>
      </c>
      <c r="E1204" t="s">
        <v>8220</v>
      </c>
      <c r="F1204">
        <v>24</v>
      </c>
    </row>
    <row r="1205" spans="2:6" x14ac:dyDescent="0.25">
      <c r="B1205" t="s">
        <v>8218</v>
      </c>
      <c r="C1205">
        <v>3355</v>
      </c>
      <c r="E1205" t="s">
        <v>8220</v>
      </c>
      <c r="F1205">
        <v>0</v>
      </c>
    </row>
    <row r="1206" spans="2:6" x14ac:dyDescent="0.25">
      <c r="B1206" t="s">
        <v>8218</v>
      </c>
      <c r="C1206">
        <v>537</v>
      </c>
      <c r="E1206" t="s">
        <v>8220</v>
      </c>
      <c r="F1206">
        <v>39</v>
      </c>
    </row>
    <row r="1207" spans="2:6" x14ac:dyDescent="0.25">
      <c r="B1207" t="s">
        <v>8218</v>
      </c>
      <c r="C1207">
        <v>125</v>
      </c>
      <c r="E1207" t="s">
        <v>8220</v>
      </c>
      <c r="F1207">
        <v>6</v>
      </c>
    </row>
    <row r="1208" spans="2:6" x14ac:dyDescent="0.25">
      <c r="B1208" t="s">
        <v>8218</v>
      </c>
      <c r="C1208">
        <v>163</v>
      </c>
      <c r="E1208" t="s">
        <v>8220</v>
      </c>
      <c r="F1208">
        <v>4</v>
      </c>
    </row>
    <row r="1209" spans="2:6" x14ac:dyDescent="0.25">
      <c r="B1209" t="s">
        <v>8218</v>
      </c>
      <c r="C1209">
        <v>283</v>
      </c>
      <c r="E1209" t="s">
        <v>8220</v>
      </c>
      <c r="F1209">
        <v>3</v>
      </c>
    </row>
    <row r="1210" spans="2:6" x14ac:dyDescent="0.25">
      <c r="B1210" t="s">
        <v>8218</v>
      </c>
      <c r="C1210">
        <v>352</v>
      </c>
      <c r="E1210" t="s">
        <v>8220</v>
      </c>
      <c r="F1210">
        <v>53</v>
      </c>
    </row>
    <row r="1211" spans="2:6" x14ac:dyDescent="0.25">
      <c r="B1211" t="s">
        <v>8218</v>
      </c>
      <c r="C1211">
        <v>94</v>
      </c>
      <c r="E1211" t="s">
        <v>8220</v>
      </c>
      <c r="F1211">
        <v>1</v>
      </c>
    </row>
    <row r="1212" spans="2:6" x14ac:dyDescent="0.25">
      <c r="B1212" t="s">
        <v>8218</v>
      </c>
      <c r="C1212">
        <v>67</v>
      </c>
      <c r="E1212" t="s">
        <v>8220</v>
      </c>
      <c r="F1212">
        <v>2</v>
      </c>
    </row>
    <row r="1213" spans="2:6" x14ac:dyDescent="0.25">
      <c r="B1213" t="s">
        <v>8218</v>
      </c>
      <c r="C1213">
        <v>221</v>
      </c>
      <c r="E1213" t="s">
        <v>8220</v>
      </c>
      <c r="F1213">
        <v>25</v>
      </c>
    </row>
    <row r="1214" spans="2:6" x14ac:dyDescent="0.25">
      <c r="B1214" t="s">
        <v>8218</v>
      </c>
      <c r="C1214">
        <v>2165</v>
      </c>
      <c r="E1214" t="s">
        <v>8220</v>
      </c>
      <c r="F1214">
        <v>6</v>
      </c>
    </row>
    <row r="1215" spans="2:6" x14ac:dyDescent="0.25">
      <c r="B1215" t="s">
        <v>8218</v>
      </c>
      <c r="C1215">
        <v>179</v>
      </c>
      <c r="E1215" t="s">
        <v>8220</v>
      </c>
      <c r="F1215">
        <v>0</v>
      </c>
    </row>
    <row r="1216" spans="2:6" x14ac:dyDescent="0.25">
      <c r="B1216" t="s">
        <v>8218</v>
      </c>
      <c r="C1216">
        <v>123</v>
      </c>
      <c r="E1216" t="s">
        <v>8220</v>
      </c>
      <c r="F1216">
        <v>12</v>
      </c>
    </row>
    <row r="1217" spans="2:6" x14ac:dyDescent="0.25">
      <c r="B1217" t="s">
        <v>8218</v>
      </c>
      <c r="C1217">
        <v>1104</v>
      </c>
      <c r="E1217" t="s">
        <v>8220</v>
      </c>
      <c r="F1217">
        <v>0</v>
      </c>
    </row>
    <row r="1218" spans="2:6" x14ac:dyDescent="0.25">
      <c r="B1218" t="s">
        <v>8218</v>
      </c>
      <c r="C1218">
        <v>403</v>
      </c>
      <c r="E1218" t="s">
        <v>8220</v>
      </c>
      <c r="F1218">
        <v>36</v>
      </c>
    </row>
    <row r="1219" spans="2:6" x14ac:dyDescent="0.25">
      <c r="B1219" t="s">
        <v>8218</v>
      </c>
      <c r="C1219">
        <v>109</v>
      </c>
      <c r="E1219" t="s">
        <v>8220</v>
      </c>
      <c r="F1219">
        <v>0</v>
      </c>
    </row>
    <row r="1220" spans="2:6" x14ac:dyDescent="0.25">
      <c r="B1220" t="s">
        <v>8218</v>
      </c>
      <c r="C1220">
        <v>372</v>
      </c>
      <c r="E1220" t="s">
        <v>8220</v>
      </c>
      <c r="F1220">
        <v>2</v>
      </c>
    </row>
    <row r="1221" spans="2:6" x14ac:dyDescent="0.25">
      <c r="B1221" t="s">
        <v>8218</v>
      </c>
      <c r="C1221">
        <v>311</v>
      </c>
      <c r="E1221" t="s">
        <v>8220</v>
      </c>
      <c r="F1221">
        <v>1</v>
      </c>
    </row>
    <row r="1222" spans="2:6" x14ac:dyDescent="0.25">
      <c r="B1222" t="s">
        <v>8218</v>
      </c>
      <c r="C1222">
        <v>61</v>
      </c>
      <c r="E1222" t="s">
        <v>8220</v>
      </c>
      <c r="F1222">
        <v>59</v>
      </c>
    </row>
    <row r="1223" spans="2:6" x14ac:dyDescent="0.25">
      <c r="B1223" t="s">
        <v>8218</v>
      </c>
      <c r="C1223">
        <v>115</v>
      </c>
      <c r="E1223" t="s">
        <v>8220</v>
      </c>
      <c r="F1223">
        <v>1</v>
      </c>
    </row>
    <row r="1224" spans="2:6" x14ac:dyDescent="0.25">
      <c r="B1224" t="s">
        <v>8218</v>
      </c>
      <c r="C1224">
        <v>111</v>
      </c>
      <c r="E1224" t="s">
        <v>8220</v>
      </c>
      <c r="F1224">
        <v>31</v>
      </c>
    </row>
    <row r="1225" spans="2:6" x14ac:dyDescent="0.25">
      <c r="B1225" t="s">
        <v>8218</v>
      </c>
      <c r="C1225">
        <v>337</v>
      </c>
      <c r="E1225" t="s">
        <v>8220</v>
      </c>
      <c r="F1225">
        <v>18</v>
      </c>
    </row>
    <row r="1226" spans="2:6" x14ac:dyDescent="0.25">
      <c r="B1226" t="s">
        <v>8218</v>
      </c>
      <c r="C1226">
        <v>9</v>
      </c>
      <c r="E1226" t="s">
        <v>8220</v>
      </c>
      <c r="F1226">
        <v>10</v>
      </c>
    </row>
    <row r="1227" spans="2:6" x14ac:dyDescent="0.25">
      <c r="B1227" t="s">
        <v>8218</v>
      </c>
      <c r="C1227">
        <v>120</v>
      </c>
      <c r="E1227" t="s">
        <v>8220</v>
      </c>
      <c r="F1227">
        <v>0</v>
      </c>
    </row>
    <row r="1228" spans="2:6" x14ac:dyDescent="0.25">
      <c r="B1228" t="s">
        <v>8218</v>
      </c>
      <c r="C1228">
        <v>102</v>
      </c>
      <c r="E1228" t="s">
        <v>8220</v>
      </c>
      <c r="F1228">
        <v>14</v>
      </c>
    </row>
    <row r="1229" spans="2:6" x14ac:dyDescent="0.25">
      <c r="B1229" t="s">
        <v>8218</v>
      </c>
      <c r="C1229">
        <v>186</v>
      </c>
      <c r="E1229" t="s">
        <v>8220</v>
      </c>
      <c r="F1229">
        <v>2</v>
      </c>
    </row>
    <row r="1230" spans="2:6" x14ac:dyDescent="0.25">
      <c r="B1230" t="s">
        <v>8218</v>
      </c>
      <c r="C1230">
        <v>15</v>
      </c>
      <c r="E1230" t="s">
        <v>8220</v>
      </c>
      <c r="F1230">
        <v>1</v>
      </c>
    </row>
    <row r="1231" spans="2:6" x14ac:dyDescent="0.25">
      <c r="B1231" t="s">
        <v>8218</v>
      </c>
      <c r="C1231">
        <v>67</v>
      </c>
      <c r="E1231" t="s">
        <v>8220</v>
      </c>
      <c r="F1231">
        <v>3</v>
      </c>
    </row>
    <row r="1232" spans="2:6" x14ac:dyDescent="0.25">
      <c r="B1232" t="s">
        <v>8218</v>
      </c>
      <c r="C1232">
        <v>130</v>
      </c>
      <c r="E1232" t="s">
        <v>8220</v>
      </c>
      <c r="F1232">
        <v>0</v>
      </c>
    </row>
    <row r="1233" spans="2:6" x14ac:dyDescent="0.25">
      <c r="B1233" t="s">
        <v>8218</v>
      </c>
      <c r="C1233">
        <v>16</v>
      </c>
      <c r="E1233" t="s">
        <v>8220</v>
      </c>
      <c r="F1233">
        <v>2</v>
      </c>
    </row>
    <row r="1234" spans="2:6" x14ac:dyDescent="0.25">
      <c r="B1234" t="s">
        <v>8218</v>
      </c>
      <c r="C1234">
        <v>67</v>
      </c>
      <c r="E1234" t="s">
        <v>8220</v>
      </c>
      <c r="F1234">
        <v>0</v>
      </c>
    </row>
    <row r="1235" spans="2:6" x14ac:dyDescent="0.25">
      <c r="B1235" t="s">
        <v>8218</v>
      </c>
      <c r="C1235">
        <v>124</v>
      </c>
      <c r="E1235" t="s">
        <v>8220</v>
      </c>
      <c r="F1235">
        <v>12</v>
      </c>
    </row>
    <row r="1236" spans="2:6" x14ac:dyDescent="0.25">
      <c r="B1236" t="s">
        <v>8218</v>
      </c>
      <c r="C1236">
        <v>80</v>
      </c>
      <c r="E1236" t="s">
        <v>8220</v>
      </c>
      <c r="F1236">
        <v>1</v>
      </c>
    </row>
    <row r="1237" spans="2:6" x14ac:dyDescent="0.25">
      <c r="B1237" t="s">
        <v>8218</v>
      </c>
      <c r="C1237">
        <v>282</v>
      </c>
      <c r="E1237" t="s">
        <v>8220</v>
      </c>
      <c r="F1237">
        <v>8</v>
      </c>
    </row>
    <row r="1238" spans="2:6" x14ac:dyDescent="0.25">
      <c r="B1238" t="s">
        <v>8218</v>
      </c>
      <c r="C1238">
        <v>68</v>
      </c>
      <c r="E1238" t="s">
        <v>8220</v>
      </c>
      <c r="F1238">
        <v>2</v>
      </c>
    </row>
    <row r="1239" spans="2:6" x14ac:dyDescent="0.25">
      <c r="B1239" t="s">
        <v>8218</v>
      </c>
      <c r="C1239">
        <v>86</v>
      </c>
      <c r="E1239" t="s">
        <v>8220</v>
      </c>
      <c r="F1239">
        <v>31</v>
      </c>
    </row>
    <row r="1240" spans="2:6" x14ac:dyDescent="0.25">
      <c r="B1240" t="s">
        <v>8218</v>
      </c>
      <c r="C1240">
        <v>115</v>
      </c>
      <c r="E1240" t="s">
        <v>8220</v>
      </c>
      <c r="F1240">
        <v>5</v>
      </c>
    </row>
    <row r="1241" spans="2:6" x14ac:dyDescent="0.25">
      <c r="B1241" t="s">
        <v>8218</v>
      </c>
      <c r="C1241">
        <v>75</v>
      </c>
      <c r="E1241" t="s">
        <v>8220</v>
      </c>
      <c r="F1241">
        <v>1</v>
      </c>
    </row>
    <row r="1242" spans="2:6" x14ac:dyDescent="0.25">
      <c r="B1242" t="s">
        <v>8218</v>
      </c>
      <c r="C1242">
        <v>43</v>
      </c>
      <c r="E1242" t="s">
        <v>8220</v>
      </c>
      <c r="F1242">
        <v>12</v>
      </c>
    </row>
    <row r="1243" spans="2:6" x14ac:dyDescent="0.25">
      <c r="B1243" t="s">
        <v>8218</v>
      </c>
      <c r="C1243">
        <v>48</v>
      </c>
      <c r="E1243" t="s">
        <v>8220</v>
      </c>
      <c r="F1243">
        <v>4</v>
      </c>
    </row>
    <row r="1244" spans="2:6" x14ac:dyDescent="0.25">
      <c r="B1244" t="s">
        <v>8218</v>
      </c>
      <c r="C1244">
        <v>52</v>
      </c>
      <c r="E1244" t="s">
        <v>8220</v>
      </c>
      <c r="F1244">
        <v>0</v>
      </c>
    </row>
    <row r="1245" spans="2:6" x14ac:dyDescent="0.25">
      <c r="B1245" t="s">
        <v>8218</v>
      </c>
      <c r="C1245">
        <v>43</v>
      </c>
      <c r="E1245" t="s">
        <v>8220</v>
      </c>
      <c r="F1245">
        <v>7</v>
      </c>
    </row>
    <row r="1246" spans="2:6" x14ac:dyDescent="0.25">
      <c r="B1246" t="s">
        <v>8218</v>
      </c>
      <c r="C1246">
        <v>58</v>
      </c>
      <c r="E1246" t="s">
        <v>8220</v>
      </c>
      <c r="F1246">
        <v>2</v>
      </c>
    </row>
    <row r="1247" spans="2:6" x14ac:dyDescent="0.25">
      <c r="B1247" t="s">
        <v>8218</v>
      </c>
      <c r="C1247">
        <v>47</v>
      </c>
      <c r="E1247" t="s">
        <v>8220</v>
      </c>
      <c r="F1247">
        <v>1</v>
      </c>
    </row>
    <row r="1248" spans="2:6" x14ac:dyDescent="0.25">
      <c r="B1248" t="s">
        <v>8218</v>
      </c>
      <c r="C1248">
        <v>36</v>
      </c>
      <c r="E1248" t="s">
        <v>8220</v>
      </c>
      <c r="F1248">
        <v>4</v>
      </c>
    </row>
    <row r="1249" spans="2:6" x14ac:dyDescent="0.25">
      <c r="B1249" t="s">
        <v>8218</v>
      </c>
      <c r="C1249">
        <v>17</v>
      </c>
      <c r="E1249" t="s">
        <v>8220</v>
      </c>
      <c r="F1249">
        <v>6</v>
      </c>
    </row>
    <row r="1250" spans="2:6" x14ac:dyDescent="0.25">
      <c r="B1250" t="s">
        <v>8218</v>
      </c>
      <c r="C1250">
        <v>104</v>
      </c>
      <c r="E1250" t="s">
        <v>8220</v>
      </c>
      <c r="F1250">
        <v>8</v>
      </c>
    </row>
    <row r="1251" spans="2:6" x14ac:dyDescent="0.25">
      <c r="B1251" t="s">
        <v>8218</v>
      </c>
      <c r="C1251">
        <v>47</v>
      </c>
      <c r="E1251" t="s">
        <v>8220</v>
      </c>
      <c r="F1251">
        <v>14</v>
      </c>
    </row>
    <row r="1252" spans="2:6" x14ac:dyDescent="0.25">
      <c r="B1252" t="s">
        <v>8218</v>
      </c>
      <c r="C1252">
        <v>38</v>
      </c>
      <c r="E1252" t="s">
        <v>8220</v>
      </c>
      <c r="F1252">
        <v>0</v>
      </c>
    </row>
    <row r="1253" spans="2:6" x14ac:dyDescent="0.25">
      <c r="B1253" t="s">
        <v>8218</v>
      </c>
      <c r="C1253">
        <v>81</v>
      </c>
      <c r="E1253" t="s">
        <v>8220</v>
      </c>
      <c r="F1253">
        <v>4</v>
      </c>
    </row>
    <row r="1254" spans="2:6" x14ac:dyDescent="0.25">
      <c r="B1254" t="s">
        <v>8218</v>
      </c>
      <c r="C1254">
        <v>55</v>
      </c>
      <c r="E1254" t="s">
        <v>8220</v>
      </c>
      <c r="F1254">
        <v>0</v>
      </c>
    </row>
    <row r="1255" spans="2:6" x14ac:dyDescent="0.25">
      <c r="B1255" t="s">
        <v>8218</v>
      </c>
      <c r="C1255">
        <v>41</v>
      </c>
      <c r="E1255" t="s">
        <v>8220</v>
      </c>
      <c r="F1255">
        <v>0</v>
      </c>
    </row>
    <row r="1256" spans="2:6" x14ac:dyDescent="0.25">
      <c r="B1256" t="s">
        <v>8218</v>
      </c>
      <c r="C1256">
        <v>79</v>
      </c>
      <c r="E1256" t="s">
        <v>8220</v>
      </c>
      <c r="F1256">
        <v>1</v>
      </c>
    </row>
    <row r="1257" spans="2:6" x14ac:dyDescent="0.25">
      <c r="B1257" t="s">
        <v>8218</v>
      </c>
      <c r="C1257">
        <v>16</v>
      </c>
      <c r="E1257" t="s">
        <v>8220</v>
      </c>
      <c r="F1257">
        <v>1</v>
      </c>
    </row>
    <row r="1258" spans="2:6" x14ac:dyDescent="0.25">
      <c r="B1258" t="s">
        <v>8218</v>
      </c>
      <c r="C1258">
        <v>8</v>
      </c>
      <c r="E1258" t="s">
        <v>8220</v>
      </c>
      <c r="F1258">
        <v>1</v>
      </c>
    </row>
    <row r="1259" spans="2:6" x14ac:dyDescent="0.25">
      <c r="B1259" t="s">
        <v>8218</v>
      </c>
      <c r="C1259">
        <v>95</v>
      </c>
      <c r="E1259" t="s">
        <v>8220</v>
      </c>
      <c r="F1259">
        <v>1</v>
      </c>
    </row>
    <row r="1260" spans="2:6" x14ac:dyDescent="0.25">
      <c r="B1260" t="s">
        <v>8218</v>
      </c>
      <c r="C1260">
        <v>25</v>
      </c>
      <c r="E1260" t="s">
        <v>8220</v>
      </c>
      <c r="F1260">
        <v>4</v>
      </c>
    </row>
    <row r="1261" spans="2:6" x14ac:dyDescent="0.25">
      <c r="B1261" t="s">
        <v>8218</v>
      </c>
      <c r="C1261">
        <v>19</v>
      </c>
      <c r="E1261" t="s">
        <v>8220</v>
      </c>
      <c r="F1261">
        <v>0</v>
      </c>
    </row>
    <row r="1262" spans="2:6" x14ac:dyDescent="0.25">
      <c r="B1262" t="s">
        <v>8218</v>
      </c>
      <c r="C1262">
        <v>90</v>
      </c>
      <c r="E1262" t="s">
        <v>8220</v>
      </c>
      <c r="F1262">
        <v>0</v>
      </c>
    </row>
    <row r="1263" spans="2:6" x14ac:dyDescent="0.25">
      <c r="B1263" t="s">
        <v>8218</v>
      </c>
      <c r="C1263">
        <v>41</v>
      </c>
      <c r="E1263" t="s">
        <v>8220</v>
      </c>
      <c r="F1263">
        <v>2</v>
      </c>
    </row>
    <row r="1264" spans="2:6" x14ac:dyDescent="0.25">
      <c r="B1264" t="s">
        <v>8218</v>
      </c>
      <c r="C1264">
        <v>30</v>
      </c>
      <c r="E1264" t="s">
        <v>8220</v>
      </c>
      <c r="F1264">
        <v>24</v>
      </c>
    </row>
    <row r="1265" spans="2:6" x14ac:dyDescent="0.25">
      <c r="B1265" t="s">
        <v>8218</v>
      </c>
      <c r="C1265">
        <v>38</v>
      </c>
      <c r="E1265" t="s">
        <v>8220</v>
      </c>
      <c r="F1265">
        <v>1</v>
      </c>
    </row>
    <row r="1266" spans="2:6" x14ac:dyDescent="0.25">
      <c r="B1266" t="s">
        <v>8218</v>
      </c>
      <c r="C1266">
        <v>65</v>
      </c>
      <c r="E1266" t="s">
        <v>8220</v>
      </c>
      <c r="F1266">
        <v>2</v>
      </c>
    </row>
    <row r="1267" spans="2:6" x14ac:dyDescent="0.25">
      <c r="B1267" t="s">
        <v>8218</v>
      </c>
      <c r="C1267">
        <v>75</v>
      </c>
      <c r="E1267" t="s">
        <v>8220</v>
      </c>
      <c r="F1267">
        <v>1</v>
      </c>
    </row>
    <row r="1268" spans="2:6" x14ac:dyDescent="0.25">
      <c r="B1268" t="s">
        <v>8218</v>
      </c>
      <c r="C1268">
        <v>16</v>
      </c>
      <c r="E1268" t="s">
        <v>8220</v>
      </c>
      <c r="F1268">
        <v>37</v>
      </c>
    </row>
    <row r="1269" spans="2:6" x14ac:dyDescent="0.25">
      <c r="B1269" t="s">
        <v>8218</v>
      </c>
      <c r="C1269">
        <v>10</v>
      </c>
      <c r="E1269" t="s">
        <v>8220</v>
      </c>
      <c r="F1269">
        <v>5</v>
      </c>
    </row>
    <row r="1270" spans="2:6" x14ac:dyDescent="0.25">
      <c r="B1270" t="s">
        <v>8218</v>
      </c>
      <c r="C1270">
        <v>27</v>
      </c>
      <c r="E1270" t="s">
        <v>8220</v>
      </c>
      <c r="F1270">
        <v>4</v>
      </c>
    </row>
    <row r="1271" spans="2:6" x14ac:dyDescent="0.25">
      <c r="B1271" t="s">
        <v>8218</v>
      </c>
      <c r="C1271">
        <v>259</v>
      </c>
      <c r="E1271" t="s">
        <v>8220</v>
      </c>
      <c r="F1271">
        <v>16</v>
      </c>
    </row>
    <row r="1272" spans="2:6" x14ac:dyDescent="0.25">
      <c r="B1272" t="s">
        <v>8218</v>
      </c>
      <c r="C1272">
        <v>39</v>
      </c>
      <c r="E1272" t="s">
        <v>8220</v>
      </c>
      <c r="F1272">
        <v>9</v>
      </c>
    </row>
    <row r="1273" spans="2:6" x14ac:dyDescent="0.25">
      <c r="B1273" t="s">
        <v>8218</v>
      </c>
      <c r="C1273">
        <v>42</v>
      </c>
      <c r="E1273" t="s">
        <v>8220</v>
      </c>
      <c r="F1273">
        <v>0</v>
      </c>
    </row>
    <row r="1274" spans="2:6" x14ac:dyDescent="0.25">
      <c r="B1274" t="s">
        <v>8218</v>
      </c>
      <c r="C1274">
        <v>10</v>
      </c>
      <c r="E1274" t="s">
        <v>8220</v>
      </c>
      <c r="F1274">
        <v>40</v>
      </c>
    </row>
    <row r="1275" spans="2:6" x14ac:dyDescent="0.25">
      <c r="B1275" t="s">
        <v>8218</v>
      </c>
      <c r="C1275">
        <v>56</v>
      </c>
      <c r="E1275" t="s">
        <v>8220</v>
      </c>
      <c r="F1275">
        <v>0</v>
      </c>
    </row>
    <row r="1276" spans="2:6" x14ac:dyDescent="0.25">
      <c r="B1276" t="s">
        <v>8218</v>
      </c>
      <c r="C1276">
        <v>20</v>
      </c>
      <c r="E1276" t="s">
        <v>8220</v>
      </c>
      <c r="F1276">
        <v>2</v>
      </c>
    </row>
    <row r="1277" spans="2:6" x14ac:dyDescent="0.25">
      <c r="B1277" t="s">
        <v>8218</v>
      </c>
      <c r="C1277">
        <v>170</v>
      </c>
      <c r="E1277" t="s">
        <v>8220</v>
      </c>
      <c r="F1277">
        <v>1</v>
      </c>
    </row>
    <row r="1278" spans="2:6" x14ac:dyDescent="0.25">
      <c r="B1278" t="s">
        <v>8218</v>
      </c>
      <c r="C1278">
        <v>29</v>
      </c>
      <c r="E1278" t="s">
        <v>8220</v>
      </c>
      <c r="F1278">
        <v>9</v>
      </c>
    </row>
    <row r="1279" spans="2:6" x14ac:dyDescent="0.25">
      <c r="B1279" t="s">
        <v>8218</v>
      </c>
      <c r="C1279">
        <v>132</v>
      </c>
      <c r="E1279" t="s">
        <v>8220</v>
      </c>
      <c r="F1279">
        <v>34</v>
      </c>
    </row>
    <row r="1280" spans="2:6" x14ac:dyDescent="0.25">
      <c r="B1280" t="s">
        <v>8218</v>
      </c>
      <c r="C1280">
        <v>27</v>
      </c>
      <c r="E1280" t="s">
        <v>8220</v>
      </c>
      <c r="F1280">
        <v>23</v>
      </c>
    </row>
    <row r="1281" spans="2:6" x14ac:dyDescent="0.25">
      <c r="B1281" t="s">
        <v>8218</v>
      </c>
      <c r="C1281">
        <v>26</v>
      </c>
      <c r="E1281" t="s">
        <v>8220</v>
      </c>
      <c r="F1281">
        <v>19</v>
      </c>
    </row>
    <row r="1282" spans="2:6" x14ac:dyDescent="0.25">
      <c r="B1282" t="s">
        <v>8218</v>
      </c>
      <c r="C1282">
        <v>43</v>
      </c>
      <c r="E1282" t="s">
        <v>8220</v>
      </c>
      <c r="F1282">
        <v>50</v>
      </c>
    </row>
    <row r="1283" spans="2:6" x14ac:dyDescent="0.25">
      <c r="B1283" t="s">
        <v>8218</v>
      </c>
      <c r="C1283">
        <v>80</v>
      </c>
      <c r="E1283" t="s">
        <v>8220</v>
      </c>
      <c r="F1283">
        <v>12</v>
      </c>
    </row>
    <row r="1284" spans="2:6" x14ac:dyDescent="0.25">
      <c r="B1284" t="s">
        <v>8218</v>
      </c>
      <c r="C1284">
        <v>33</v>
      </c>
      <c r="E1284" t="s">
        <v>8220</v>
      </c>
      <c r="F1284">
        <v>8</v>
      </c>
    </row>
    <row r="1285" spans="2:6" x14ac:dyDescent="0.25">
      <c r="B1285" t="s">
        <v>8218</v>
      </c>
      <c r="C1285">
        <v>71</v>
      </c>
      <c r="E1285" t="s">
        <v>8220</v>
      </c>
      <c r="F1285">
        <v>9</v>
      </c>
    </row>
    <row r="1286" spans="2:6" x14ac:dyDescent="0.25">
      <c r="B1286" t="s">
        <v>8218</v>
      </c>
      <c r="C1286">
        <v>81</v>
      </c>
      <c r="E1286" t="s">
        <v>8220</v>
      </c>
      <c r="F1286">
        <v>43</v>
      </c>
    </row>
    <row r="1287" spans="2:6" x14ac:dyDescent="0.25">
      <c r="B1287" t="s">
        <v>8218</v>
      </c>
      <c r="C1287">
        <v>76</v>
      </c>
      <c r="E1287" t="s">
        <v>8220</v>
      </c>
      <c r="F1287">
        <v>28</v>
      </c>
    </row>
    <row r="1288" spans="2:6" x14ac:dyDescent="0.25">
      <c r="B1288" t="s">
        <v>8218</v>
      </c>
      <c r="C1288">
        <v>48</v>
      </c>
      <c r="E1288" t="s">
        <v>8220</v>
      </c>
      <c r="F1288">
        <v>4</v>
      </c>
    </row>
    <row r="1289" spans="2:6" x14ac:dyDescent="0.25">
      <c r="B1289" t="s">
        <v>8218</v>
      </c>
      <c r="C1289">
        <v>61</v>
      </c>
      <c r="E1289" t="s">
        <v>8220</v>
      </c>
      <c r="F1289">
        <v>24</v>
      </c>
    </row>
    <row r="1290" spans="2:6" x14ac:dyDescent="0.25">
      <c r="B1290" t="s">
        <v>8218</v>
      </c>
      <c r="C1290">
        <v>60</v>
      </c>
      <c r="E1290" t="s">
        <v>8220</v>
      </c>
      <c r="F1290">
        <v>2</v>
      </c>
    </row>
    <row r="1291" spans="2:6" x14ac:dyDescent="0.25">
      <c r="B1291" t="s">
        <v>8218</v>
      </c>
      <c r="C1291">
        <v>136</v>
      </c>
      <c r="E1291" t="s">
        <v>8220</v>
      </c>
      <c r="F1291">
        <v>2</v>
      </c>
    </row>
    <row r="1292" spans="2:6" x14ac:dyDescent="0.25">
      <c r="B1292" t="s">
        <v>8218</v>
      </c>
      <c r="C1292">
        <v>14</v>
      </c>
      <c r="E1292" t="s">
        <v>8220</v>
      </c>
      <c r="F1292">
        <v>20</v>
      </c>
    </row>
    <row r="1293" spans="2:6" x14ac:dyDescent="0.25">
      <c r="B1293" t="s">
        <v>8218</v>
      </c>
      <c r="C1293">
        <v>78</v>
      </c>
      <c r="E1293" t="s">
        <v>8220</v>
      </c>
      <c r="F1293">
        <v>1</v>
      </c>
    </row>
    <row r="1294" spans="2:6" x14ac:dyDescent="0.25">
      <c r="B1294" t="s">
        <v>8218</v>
      </c>
      <c r="C1294">
        <v>4</v>
      </c>
      <c r="E1294" t="s">
        <v>8220</v>
      </c>
      <c r="F1294">
        <v>1</v>
      </c>
    </row>
    <row r="1295" spans="2:6" x14ac:dyDescent="0.25">
      <c r="B1295" t="s">
        <v>8218</v>
      </c>
      <c r="C1295">
        <v>11</v>
      </c>
      <c r="E1295" t="s">
        <v>8220</v>
      </c>
      <c r="F1295">
        <v>4</v>
      </c>
    </row>
    <row r="1296" spans="2:6" x14ac:dyDescent="0.25">
      <c r="B1296" t="s">
        <v>8218</v>
      </c>
      <c r="C1296">
        <v>185</v>
      </c>
      <c r="E1296" t="s">
        <v>8220</v>
      </c>
      <c r="F1296">
        <v>1</v>
      </c>
    </row>
    <row r="1297" spans="2:6" x14ac:dyDescent="0.25">
      <c r="B1297" t="s">
        <v>8218</v>
      </c>
      <c r="C1297">
        <v>59</v>
      </c>
      <c r="E1297" t="s">
        <v>8220</v>
      </c>
      <c r="F1297">
        <v>1</v>
      </c>
    </row>
    <row r="1298" spans="2:6" x14ac:dyDescent="0.25">
      <c r="B1298" t="s">
        <v>8218</v>
      </c>
      <c r="C1298">
        <v>27</v>
      </c>
      <c r="E1298" t="s">
        <v>8220</v>
      </c>
      <c r="F1298">
        <v>13</v>
      </c>
    </row>
    <row r="1299" spans="2:6" x14ac:dyDescent="0.25">
      <c r="B1299" t="s">
        <v>8218</v>
      </c>
      <c r="C1299">
        <v>63</v>
      </c>
      <c r="E1299" t="s">
        <v>8220</v>
      </c>
      <c r="F1299">
        <v>1</v>
      </c>
    </row>
    <row r="1300" spans="2:6" x14ac:dyDescent="0.25">
      <c r="B1300" t="s">
        <v>8218</v>
      </c>
      <c r="C1300">
        <v>13</v>
      </c>
      <c r="E1300" t="s">
        <v>8220</v>
      </c>
      <c r="F1300">
        <v>1</v>
      </c>
    </row>
    <row r="1301" spans="2:6" x14ac:dyDescent="0.25">
      <c r="B1301" t="s">
        <v>8218</v>
      </c>
      <c r="C1301">
        <v>13</v>
      </c>
      <c r="E1301" t="s">
        <v>8220</v>
      </c>
      <c r="F1301">
        <v>0</v>
      </c>
    </row>
    <row r="1302" spans="2:6" x14ac:dyDescent="0.25">
      <c r="B1302" t="s">
        <v>8218</v>
      </c>
      <c r="C1302">
        <v>57</v>
      </c>
      <c r="E1302" t="s">
        <v>8220</v>
      </c>
      <c r="F1302">
        <v>3</v>
      </c>
    </row>
    <row r="1303" spans="2:6" x14ac:dyDescent="0.25">
      <c r="B1303" t="s">
        <v>8218</v>
      </c>
      <c r="C1303">
        <v>61</v>
      </c>
      <c r="E1303" t="s">
        <v>8220</v>
      </c>
      <c r="F1303">
        <v>14</v>
      </c>
    </row>
    <row r="1304" spans="2:6" x14ac:dyDescent="0.25">
      <c r="B1304" t="s">
        <v>8218</v>
      </c>
      <c r="C1304">
        <v>65</v>
      </c>
      <c r="E1304" t="s">
        <v>8220</v>
      </c>
      <c r="F1304">
        <v>2</v>
      </c>
    </row>
    <row r="1305" spans="2:6" x14ac:dyDescent="0.25">
      <c r="B1305" t="s">
        <v>8218</v>
      </c>
      <c r="C1305">
        <v>134</v>
      </c>
      <c r="E1305" t="s">
        <v>8220</v>
      </c>
      <c r="F1305">
        <v>5</v>
      </c>
    </row>
    <row r="1306" spans="2:6" x14ac:dyDescent="0.25">
      <c r="B1306" t="s">
        <v>8218</v>
      </c>
      <c r="C1306">
        <v>37</v>
      </c>
      <c r="E1306" t="s">
        <v>8220</v>
      </c>
      <c r="F1306">
        <v>14</v>
      </c>
    </row>
    <row r="1307" spans="2:6" x14ac:dyDescent="0.25">
      <c r="B1307" t="s">
        <v>8218</v>
      </c>
      <c r="C1307">
        <v>37</v>
      </c>
      <c r="E1307" t="s">
        <v>8220</v>
      </c>
      <c r="F1307">
        <v>9</v>
      </c>
    </row>
    <row r="1308" spans="2:6" x14ac:dyDescent="0.25">
      <c r="B1308" t="s">
        <v>8218</v>
      </c>
      <c r="C1308">
        <v>150</v>
      </c>
      <c r="E1308" t="s">
        <v>8220</v>
      </c>
      <c r="F1308">
        <v>8</v>
      </c>
    </row>
    <row r="1309" spans="2:6" x14ac:dyDescent="0.25">
      <c r="B1309" t="s">
        <v>8218</v>
      </c>
      <c r="C1309">
        <v>56</v>
      </c>
      <c r="E1309" t="s">
        <v>8220</v>
      </c>
      <c r="F1309">
        <v>7</v>
      </c>
    </row>
    <row r="1310" spans="2:6" x14ac:dyDescent="0.25">
      <c r="B1310" t="s">
        <v>8218</v>
      </c>
      <c r="C1310">
        <v>18</v>
      </c>
      <c r="E1310" t="s">
        <v>8220</v>
      </c>
      <c r="F1310">
        <v>0</v>
      </c>
    </row>
    <row r="1311" spans="2:6" x14ac:dyDescent="0.25">
      <c r="B1311" t="s">
        <v>8218</v>
      </c>
      <c r="C1311">
        <v>60</v>
      </c>
      <c r="E1311" t="s">
        <v>8220</v>
      </c>
      <c r="F1311">
        <v>84</v>
      </c>
    </row>
    <row r="1312" spans="2:6" x14ac:dyDescent="0.25">
      <c r="B1312" t="s">
        <v>8218</v>
      </c>
      <c r="C1312">
        <v>67</v>
      </c>
      <c r="E1312" t="s">
        <v>8220</v>
      </c>
      <c r="F1312">
        <v>11</v>
      </c>
    </row>
    <row r="1313" spans="2:6" x14ac:dyDescent="0.25">
      <c r="B1313" t="s">
        <v>8218</v>
      </c>
      <c r="C1313">
        <v>35</v>
      </c>
      <c r="E1313" t="s">
        <v>8220</v>
      </c>
      <c r="F1313">
        <v>1</v>
      </c>
    </row>
    <row r="1314" spans="2:6" x14ac:dyDescent="0.25">
      <c r="B1314" t="s">
        <v>8218</v>
      </c>
      <c r="C1314">
        <v>34</v>
      </c>
      <c r="E1314" t="s">
        <v>8220</v>
      </c>
      <c r="F1314">
        <v>4</v>
      </c>
    </row>
    <row r="1315" spans="2:6" x14ac:dyDescent="0.25">
      <c r="B1315" t="s">
        <v>8218</v>
      </c>
      <c r="C1315">
        <v>36</v>
      </c>
      <c r="E1315" t="s">
        <v>8220</v>
      </c>
      <c r="F1315">
        <v>10</v>
      </c>
    </row>
    <row r="1316" spans="2:6" x14ac:dyDescent="0.25">
      <c r="B1316" t="s">
        <v>8218</v>
      </c>
      <c r="C1316">
        <v>18</v>
      </c>
      <c r="E1316" t="s">
        <v>8220</v>
      </c>
      <c r="F1316">
        <v>16</v>
      </c>
    </row>
    <row r="1317" spans="2:6" x14ac:dyDescent="0.25">
      <c r="B1317" t="s">
        <v>8218</v>
      </c>
      <c r="C1317">
        <v>25</v>
      </c>
      <c r="E1317" t="s">
        <v>8220</v>
      </c>
      <c r="F1317">
        <v>2</v>
      </c>
    </row>
    <row r="1318" spans="2:6" x14ac:dyDescent="0.25">
      <c r="B1318" t="s">
        <v>8218</v>
      </c>
      <c r="C1318">
        <v>21</v>
      </c>
      <c r="E1318" t="s">
        <v>8220</v>
      </c>
      <c r="F1318">
        <v>5</v>
      </c>
    </row>
    <row r="1319" spans="2:6" x14ac:dyDescent="0.25">
      <c r="B1319" t="s">
        <v>8218</v>
      </c>
      <c r="C1319">
        <v>151</v>
      </c>
      <c r="E1319" t="s">
        <v>8220</v>
      </c>
      <c r="F1319">
        <v>1</v>
      </c>
    </row>
    <row r="1320" spans="2:6" x14ac:dyDescent="0.25">
      <c r="B1320" t="s">
        <v>8218</v>
      </c>
      <c r="C1320">
        <v>489</v>
      </c>
      <c r="E1320" t="s">
        <v>8220</v>
      </c>
      <c r="F1320">
        <v>31</v>
      </c>
    </row>
    <row r="1321" spans="2:6" x14ac:dyDescent="0.25">
      <c r="B1321" t="s">
        <v>8218</v>
      </c>
      <c r="C1321">
        <v>50</v>
      </c>
      <c r="E1321" t="s">
        <v>8220</v>
      </c>
      <c r="F1321">
        <v>0</v>
      </c>
    </row>
    <row r="1322" spans="2:6" x14ac:dyDescent="0.25">
      <c r="B1322" t="s">
        <v>8218</v>
      </c>
      <c r="C1322">
        <v>321</v>
      </c>
      <c r="E1322" t="s">
        <v>8220</v>
      </c>
      <c r="F1322">
        <v>2</v>
      </c>
    </row>
    <row r="1323" spans="2:6" x14ac:dyDescent="0.25">
      <c r="B1323" t="s">
        <v>8218</v>
      </c>
      <c r="C1323">
        <v>1762</v>
      </c>
      <c r="E1323" t="s">
        <v>8220</v>
      </c>
      <c r="F1323">
        <v>7</v>
      </c>
    </row>
    <row r="1324" spans="2:6" x14ac:dyDescent="0.25">
      <c r="B1324" t="s">
        <v>8218</v>
      </c>
      <c r="C1324">
        <v>385</v>
      </c>
      <c r="E1324" t="s">
        <v>8220</v>
      </c>
      <c r="F1324">
        <v>16</v>
      </c>
    </row>
    <row r="1325" spans="2:6" x14ac:dyDescent="0.25">
      <c r="B1325" t="s">
        <v>8218</v>
      </c>
      <c r="C1325">
        <v>398</v>
      </c>
      <c r="E1325" t="s">
        <v>8220</v>
      </c>
      <c r="F1325">
        <v>4</v>
      </c>
    </row>
    <row r="1326" spans="2:6" x14ac:dyDescent="0.25">
      <c r="B1326" t="s">
        <v>8218</v>
      </c>
      <c r="C1326">
        <v>304</v>
      </c>
      <c r="E1326" t="s">
        <v>8220</v>
      </c>
      <c r="F1326">
        <v>4</v>
      </c>
    </row>
    <row r="1327" spans="2:6" x14ac:dyDescent="0.25">
      <c r="B1327" t="s">
        <v>8218</v>
      </c>
      <c r="C1327">
        <v>676</v>
      </c>
      <c r="E1327" t="s">
        <v>8220</v>
      </c>
      <c r="F1327">
        <v>4</v>
      </c>
    </row>
    <row r="1328" spans="2:6" x14ac:dyDescent="0.25">
      <c r="B1328" t="s">
        <v>8218</v>
      </c>
      <c r="C1328">
        <v>577</v>
      </c>
      <c r="E1328" t="s">
        <v>8220</v>
      </c>
      <c r="F1328">
        <v>3</v>
      </c>
    </row>
    <row r="1329" spans="2:6" x14ac:dyDescent="0.25">
      <c r="B1329" t="s">
        <v>8218</v>
      </c>
      <c r="C1329">
        <v>3663</v>
      </c>
      <c r="E1329" t="s">
        <v>8220</v>
      </c>
      <c r="F1329">
        <v>36</v>
      </c>
    </row>
    <row r="1330" spans="2:6" x14ac:dyDescent="0.25">
      <c r="B1330" t="s">
        <v>8218</v>
      </c>
      <c r="C1330">
        <v>294</v>
      </c>
      <c r="E1330" t="s">
        <v>8220</v>
      </c>
      <c r="F1330">
        <v>1</v>
      </c>
    </row>
    <row r="1331" spans="2:6" x14ac:dyDescent="0.25">
      <c r="B1331" t="s">
        <v>8218</v>
      </c>
      <c r="C1331">
        <v>28</v>
      </c>
      <c r="E1331" t="s">
        <v>8220</v>
      </c>
      <c r="F1331">
        <v>7</v>
      </c>
    </row>
    <row r="1332" spans="2:6" x14ac:dyDescent="0.25">
      <c r="B1332" t="s">
        <v>8218</v>
      </c>
      <c r="C1332">
        <v>100</v>
      </c>
      <c r="E1332" t="s">
        <v>8220</v>
      </c>
      <c r="F1332">
        <v>27</v>
      </c>
    </row>
    <row r="1333" spans="2:6" x14ac:dyDescent="0.25">
      <c r="B1333" t="s">
        <v>8218</v>
      </c>
      <c r="C1333">
        <v>72</v>
      </c>
      <c r="E1333" t="s">
        <v>8220</v>
      </c>
      <c r="F1333">
        <v>1</v>
      </c>
    </row>
    <row r="1334" spans="2:6" x14ac:dyDescent="0.25">
      <c r="B1334" t="s">
        <v>8218</v>
      </c>
      <c r="C1334">
        <v>238</v>
      </c>
      <c r="E1334" t="s">
        <v>8220</v>
      </c>
      <c r="F1334">
        <v>0</v>
      </c>
    </row>
    <row r="1335" spans="2:6" x14ac:dyDescent="0.25">
      <c r="B1335" t="s">
        <v>8218</v>
      </c>
      <c r="C1335">
        <v>159</v>
      </c>
      <c r="E1335" t="s">
        <v>8220</v>
      </c>
      <c r="F1335">
        <v>1</v>
      </c>
    </row>
    <row r="1336" spans="2:6" x14ac:dyDescent="0.25">
      <c r="B1336" t="s">
        <v>8218</v>
      </c>
      <c r="C1336">
        <v>77</v>
      </c>
      <c r="E1336" t="s">
        <v>8220</v>
      </c>
      <c r="F1336">
        <v>3</v>
      </c>
    </row>
    <row r="1337" spans="2:6" x14ac:dyDescent="0.25">
      <c r="B1337" t="s">
        <v>8218</v>
      </c>
      <c r="C1337">
        <v>53</v>
      </c>
      <c r="E1337" t="s">
        <v>8220</v>
      </c>
      <c r="F1337">
        <v>3</v>
      </c>
    </row>
    <row r="1338" spans="2:6" x14ac:dyDescent="0.25">
      <c r="B1338" t="s">
        <v>8218</v>
      </c>
      <c r="C1338">
        <v>1251</v>
      </c>
      <c r="E1338" t="s">
        <v>8220</v>
      </c>
      <c r="F1338">
        <v>3</v>
      </c>
    </row>
    <row r="1339" spans="2:6" x14ac:dyDescent="0.25">
      <c r="B1339" t="s">
        <v>8218</v>
      </c>
      <c r="C1339">
        <v>465</v>
      </c>
      <c r="E1339" t="s">
        <v>8220</v>
      </c>
      <c r="F1339">
        <v>0</v>
      </c>
    </row>
    <row r="1340" spans="2:6" x14ac:dyDescent="0.25">
      <c r="B1340" t="s">
        <v>8218</v>
      </c>
      <c r="C1340">
        <v>74</v>
      </c>
      <c r="E1340" t="s">
        <v>8220</v>
      </c>
      <c r="F1340">
        <v>6</v>
      </c>
    </row>
    <row r="1341" spans="2:6" x14ac:dyDescent="0.25">
      <c r="B1341" t="s">
        <v>8218</v>
      </c>
      <c r="C1341">
        <v>62</v>
      </c>
      <c r="E1341" t="s">
        <v>8220</v>
      </c>
      <c r="F1341">
        <v>17</v>
      </c>
    </row>
    <row r="1342" spans="2:6" x14ac:dyDescent="0.25">
      <c r="B1342" t="s">
        <v>8218</v>
      </c>
      <c r="C1342">
        <v>3468</v>
      </c>
      <c r="E1342" t="s">
        <v>8220</v>
      </c>
      <c r="F1342">
        <v>40</v>
      </c>
    </row>
    <row r="1343" spans="2:6" x14ac:dyDescent="0.25">
      <c r="B1343" t="s">
        <v>8218</v>
      </c>
      <c r="C1343">
        <v>52</v>
      </c>
      <c r="E1343" t="s">
        <v>8220</v>
      </c>
      <c r="F1343">
        <v>3</v>
      </c>
    </row>
    <row r="1344" spans="2:6" x14ac:dyDescent="0.25">
      <c r="B1344" t="s">
        <v>8218</v>
      </c>
      <c r="C1344">
        <v>50</v>
      </c>
      <c r="E1344" t="s">
        <v>8220</v>
      </c>
      <c r="F1344">
        <v>1</v>
      </c>
    </row>
    <row r="1345" spans="2:6" x14ac:dyDescent="0.25">
      <c r="B1345" t="s">
        <v>8218</v>
      </c>
      <c r="C1345">
        <v>45</v>
      </c>
      <c r="E1345" t="s">
        <v>8220</v>
      </c>
      <c r="F1345">
        <v>2</v>
      </c>
    </row>
    <row r="1346" spans="2:6" x14ac:dyDescent="0.25">
      <c r="B1346" t="s">
        <v>8218</v>
      </c>
      <c r="C1346">
        <v>21</v>
      </c>
      <c r="E1346" t="s">
        <v>8220</v>
      </c>
      <c r="F1346">
        <v>7</v>
      </c>
    </row>
    <row r="1347" spans="2:6" x14ac:dyDescent="0.25">
      <c r="B1347" t="s">
        <v>8218</v>
      </c>
      <c r="C1347">
        <v>100</v>
      </c>
      <c r="E1347" t="s">
        <v>8220</v>
      </c>
      <c r="F1347">
        <v>14</v>
      </c>
    </row>
    <row r="1348" spans="2:6" x14ac:dyDescent="0.25">
      <c r="B1348" t="s">
        <v>8218</v>
      </c>
      <c r="C1348">
        <v>81</v>
      </c>
      <c r="E1348" t="s">
        <v>8220</v>
      </c>
      <c r="F1348">
        <v>0</v>
      </c>
    </row>
    <row r="1349" spans="2:6" x14ac:dyDescent="0.25">
      <c r="B1349" t="s">
        <v>8218</v>
      </c>
      <c r="C1349">
        <v>286</v>
      </c>
      <c r="E1349" t="s">
        <v>8220</v>
      </c>
      <c r="F1349">
        <v>0</v>
      </c>
    </row>
    <row r="1350" spans="2:6" x14ac:dyDescent="0.25">
      <c r="B1350" t="s">
        <v>8218</v>
      </c>
      <c r="C1350">
        <v>42</v>
      </c>
      <c r="E1350" t="s">
        <v>8220</v>
      </c>
      <c r="F1350">
        <v>1</v>
      </c>
    </row>
    <row r="1351" spans="2:6" x14ac:dyDescent="0.25">
      <c r="B1351" t="s">
        <v>8218</v>
      </c>
      <c r="C1351">
        <v>199</v>
      </c>
      <c r="E1351" t="s">
        <v>8220</v>
      </c>
      <c r="F1351">
        <v>12</v>
      </c>
    </row>
    <row r="1352" spans="2:6" x14ac:dyDescent="0.25">
      <c r="B1352" t="s">
        <v>8218</v>
      </c>
      <c r="C1352">
        <v>25</v>
      </c>
      <c r="E1352" t="s">
        <v>8220</v>
      </c>
      <c r="F1352">
        <v>12</v>
      </c>
    </row>
    <row r="1353" spans="2:6" x14ac:dyDescent="0.25">
      <c r="B1353" t="s">
        <v>8218</v>
      </c>
      <c r="C1353">
        <v>84</v>
      </c>
      <c r="E1353" t="s">
        <v>8220</v>
      </c>
      <c r="F1353">
        <v>23</v>
      </c>
    </row>
    <row r="1354" spans="2:6" x14ac:dyDescent="0.25">
      <c r="B1354" t="s">
        <v>8218</v>
      </c>
      <c r="C1354">
        <v>50</v>
      </c>
      <c r="E1354" t="s">
        <v>8220</v>
      </c>
      <c r="F1354">
        <v>0</v>
      </c>
    </row>
    <row r="1355" spans="2:6" x14ac:dyDescent="0.25">
      <c r="B1355" t="s">
        <v>8218</v>
      </c>
      <c r="C1355">
        <v>26</v>
      </c>
      <c r="E1355" t="s">
        <v>8220</v>
      </c>
      <c r="F1355">
        <v>10</v>
      </c>
    </row>
    <row r="1356" spans="2:6" x14ac:dyDescent="0.25">
      <c r="B1356" t="s">
        <v>8218</v>
      </c>
      <c r="C1356">
        <v>14</v>
      </c>
      <c r="E1356" t="s">
        <v>8220</v>
      </c>
      <c r="F1356">
        <v>5</v>
      </c>
    </row>
    <row r="1357" spans="2:6" x14ac:dyDescent="0.25">
      <c r="B1357" t="s">
        <v>8218</v>
      </c>
      <c r="C1357">
        <v>49</v>
      </c>
      <c r="E1357" t="s">
        <v>8220</v>
      </c>
      <c r="F1357">
        <v>1</v>
      </c>
    </row>
    <row r="1358" spans="2:6" x14ac:dyDescent="0.25">
      <c r="B1358" t="s">
        <v>8218</v>
      </c>
      <c r="C1358">
        <v>69</v>
      </c>
      <c r="E1358" t="s">
        <v>8220</v>
      </c>
      <c r="F1358">
        <v>2</v>
      </c>
    </row>
    <row r="1359" spans="2:6" x14ac:dyDescent="0.25">
      <c r="B1359" t="s">
        <v>8218</v>
      </c>
      <c r="C1359">
        <v>60</v>
      </c>
      <c r="E1359" t="s">
        <v>8220</v>
      </c>
      <c r="F1359">
        <v>2</v>
      </c>
    </row>
    <row r="1360" spans="2:6" x14ac:dyDescent="0.25">
      <c r="B1360" t="s">
        <v>8218</v>
      </c>
      <c r="C1360">
        <v>80</v>
      </c>
      <c r="E1360" t="s">
        <v>8220</v>
      </c>
      <c r="F1360">
        <v>0</v>
      </c>
    </row>
    <row r="1361" spans="2:6" x14ac:dyDescent="0.25">
      <c r="B1361" t="s">
        <v>8218</v>
      </c>
      <c r="C1361">
        <v>56</v>
      </c>
      <c r="E1361" t="s">
        <v>8220</v>
      </c>
      <c r="F1361">
        <v>13</v>
      </c>
    </row>
    <row r="1362" spans="2:6" x14ac:dyDescent="0.25">
      <c r="B1362" t="s">
        <v>8218</v>
      </c>
      <c r="C1362">
        <v>104</v>
      </c>
      <c r="E1362" t="s">
        <v>8220</v>
      </c>
      <c r="F1362">
        <v>0</v>
      </c>
    </row>
    <row r="1363" spans="2:6" x14ac:dyDescent="0.25">
      <c r="B1363" t="s">
        <v>8218</v>
      </c>
      <c r="C1363">
        <v>46</v>
      </c>
      <c r="E1363" t="s">
        <v>8220</v>
      </c>
      <c r="F1363">
        <v>1</v>
      </c>
    </row>
    <row r="1364" spans="2:6" x14ac:dyDescent="0.25">
      <c r="B1364" t="s">
        <v>8218</v>
      </c>
      <c r="C1364">
        <v>206</v>
      </c>
      <c r="E1364" t="s">
        <v>8220</v>
      </c>
      <c r="F1364">
        <v>5</v>
      </c>
    </row>
    <row r="1365" spans="2:6" x14ac:dyDescent="0.25">
      <c r="B1365" t="s">
        <v>8218</v>
      </c>
      <c r="C1365">
        <v>18</v>
      </c>
      <c r="E1365" t="s">
        <v>8220</v>
      </c>
      <c r="F1365">
        <v>2</v>
      </c>
    </row>
    <row r="1366" spans="2:6" x14ac:dyDescent="0.25">
      <c r="B1366" t="s">
        <v>8218</v>
      </c>
      <c r="C1366">
        <v>28</v>
      </c>
      <c r="E1366" t="s">
        <v>8220</v>
      </c>
      <c r="F1366">
        <v>0</v>
      </c>
    </row>
    <row r="1367" spans="2:6" x14ac:dyDescent="0.25">
      <c r="B1367" t="s">
        <v>8218</v>
      </c>
      <c r="C1367">
        <v>11</v>
      </c>
      <c r="E1367" t="s">
        <v>8220</v>
      </c>
      <c r="F1367">
        <v>32</v>
      </c>
    </row>
    <row r="1368" spans="2:6" x14ac:dyDescent="0.25">
      <c r="B1368" t="s">
        <v>8218</v>
      </c>
      <c r="C1368">
        <v>263</v>
      </c>
      <c r="E1368" t="s">
        <v>8220</v>
      </c>
      <c r="F1368">
        <v>1</v>
      </c>
    </row>
    <row r="1369" spans="2:6" x14ac:dyDescent="0.25">
      <c r="B1369" t="s">
        <v>8218</v>
      </c>
      <c r="C1369">
        <v>394</v>
      </c>
      <c r="E1369" t="s">
        <v>8220</v>
      </c>
      <c r="F1369">
        <v>1</v>
      </c>
    </row>
    <row r="1370" spans="2:6" x14ac:dyDescent="0.25">
      <c r="B1370" t="s">
        <v>8218</v>
      </c>
      <c r="C1370">
        <v>1049</v>
      </c>
      <c r="E1370" t="s">
        <v>8220</v>
      </c>
      <c r="F1370">
        <v>1</v>
      </c>
    </row>
    <row r="1371" spans="2:6" x14ac:dyDescent="0.25">
      <c r="B1371" t="s">
        <v>8218</v>
      </c>
      <c r="C1371">
        <v>308</v>
      </c>
      <c r="E1371" t="s">
        <v>8220</v>
      </c>
      <c r="F1371">
        <v>0</v>
      </c>
    </row>
    <row r="1372" spans="2:6" x14ac:dyDescent="0.25">
      <c r="B1372" t="s">
        <v>8218</v>
      </c>
      <c r="C1372">
        <v>1088</v>
      </c>
      <c r="E1372" t="s">
        <v>8220</v>
      </c>
      <c r="F1372">
        <v>0</v>
      </c>
    </row>
    <row r="1373" spans="2:6" x14ac:dyDescent="0.25">
      <c r="B1373" t="s">
        <v>8218</v>
      </c>
      <c r="C1373">
        <v>73</v>
      </c>
      <c r="E1373" t="s">
        <v>8220</v>
      </c>
      <c r="F1373">
        <v>8</v>
      </c>
    </row>
    <row r="1374" spans="2:6" x14ac:dyDescent="0.25">
      <c r="B1374" t="s">
        <v>8218</v>
      </c>
      <c r="C1374">
        <v>143</v>
      </c>
      <c r="E1374" t="s">
        <v>8220</v>
      </c>
      <c r="F1374">
        <v>0</v>
      </c>
    </row>
    <row r="1375" spans="2:6" x14ac:dyDescent="0.25">
      <c r="B1375" t="s">
        <v>8218</v>
      </c>
      <c r="C1375">
        <v>1420</v>
      </c>
      <c r="E1375" t="s">
        <v>8220</v>
      </c>
      <c r="F1375">
        <v>1</v>
      </c>
    </row>
    <row r="1376" spans="2:6" x14ac:dyDescent="0.25">
      <c r="B1376" t="s">
        <v>8218</v>
      </c>
      <c r="C1376">
        <v>305</v>
      </c>
      <c r="E1376" t="s">
        <v>8220</v>
      </c>
      <c r="F1376">
        <v>16</v>
      </c>
    </row>
    <row r="1377" spans="2:6" x14ac:dyDescent="0.25">
      <c r="B1377" t="s">
        <v>8218</v>
      </c>
      <c r="C1377">
        <v>551</v>
      </c>
      <c r="E1377" t="s">
        <v>8220</v>
      </c>
      <c r="F1377">
        <v>12</v>
      </c>
    </row>
    <row r="1378" spans="2:6" x14ac:dyDescent="0.25">
      <c r="B1378" t="s">
        <v>8218</v>
      </c>
      <c r="C1378">
        <v>187</v>
      </c>
      <c r="E1378" t="s">
        <v>8220</v>
      </c>
      <c r="F1378">
        <v>4</v>
      </c>
    </row>
    <row r="1379" spans="2:6" x14ac:dyDescent="0.25">
      <c r="B1379" t="s">
        <v>8218</v>
      </c>
      <c r="C1379">
        <v>325</v>
      </c>
      <c r="E1379" t="s">
        <v>8220</v>
      </c>
      <c r="F1379">
        <v>2</v>
      </c>
    </row>
    <row r="1380" spans="2:6" x14ac:dyDescent="0.25">
      <c r="B1380" t="s">
        <v>8218</v>
      </c>
      <c r="C1380">
        <v>148</v>
      </c>
      <c r="E1380" t="s">
        <v>8220</v>
      </c>
      <c r="F1380">
        <v>3</v>
      </c>
    </row>
    <row r="1381" spans="2:6" x14ac:dyDescent="0.25">
      <c r="B1381" t="s">
        <v>8218</v>
      </c>
      <c r="C1381">
        <v>69</v>
      </c>
      <c r="E1381" t="s">
        <v>8220</v>
      </c>
      <c r="F1381">
        <v>0</v>
      </c>
    </row>
    <row r="1382" spans="2:6" x14ac:dyDescent="0.25">
      <c r="B1382" t="s">
        <v>8218</v>
      </c>
      <c r="C1382">
        <v>173</v>
      </c>
      <c r="E1382" t="s">
        <v>8220</v>
      </c>
      <c r="F1382">
        <v>3</v>
      </c>
    </row>
    <row r="1383" spans="2:6" x14ac:dyDescent="0.25">
      <c r="B1383" t="s">
        <v>8218</v>
      </c>
      <c r="C1383">
        <v>269</v>
      </c>
      <c r="E1383" t="s">
        <v>8220</v>
      </c>
      <c r="F1383">
        <v>4</v>
      </c>
    </row>
    <row r="1384" spans="2:6" x14ac:dyDescent="0.25">
      <c r="B1384" t="s">
        <v>8218</v>
      </c>
      <c r="C1384">
        <v>185</v>
      </c>
      <c r="E1384" t="s">
        <v>8220</v>
      </c>
      <c r="F1384">
        <v>2</v>
      </c>
    </row>
    <row r="1385" spans="2:6" x14ac:dyDescent="0.25">
      <c r="B1385" t="s">
        <v>8218</v>
      </c>
      <c r="C1385">
        <v>176</v>
      </c>
      <c r="E1385" t="s">
        <v>8220</v>
      </c>
      <c r="F1385">
        <v>10</v>
      </c>
    </row>
    <row r="1386" spans="2:6" x14ac:dyDescent="0.25">
      <c r="B1386" t="s">
        <v>8218</v>
      </c>
      <c r="C1386">
        <v>1019</v>
      </c>
      <c r="E1386" t="s">
        <v>8220</v>
      </c>
      <c r="F1386">
        <v>11</v>
      </c>
    </row>
    <row r="1387" spans="2:6" x14ac:dyDescent="0.25">
      <c r="B1387" t="s">
        <v>8218</v>
      </c>
      <c r="C1387">
        <v>113</v>
      </c>
      <c r="E1387" t="s">
        <v>8220</v>
      </c>
      <c r="F1387">
        <v>6</v>
      </c>
    </row>
    <row r="1388" spans="2:6" x14ac:dyDescent="0.25">
      <c r="B1388" t="s">
        <v>8218</v>
      </c>
      <c r="C1388">
        <v>404</v>
      </c>
      <c r="E1388" t="s">
        <v>8220</v>
      </c>
      <c r="F1388">
        <v>2</v>
      </c>
    </row>
    <row r="1389" spans="2:6" x14ac:dyDescent="0.25">
      <c r="B1389" t="s">
        <v>8218</v>
      </c>
      <c r="C1389">
        <v>707</v>
      </c>
      <c r="E1389" t="s">
        <v>8220</v>
      </c>
      <c r="F1389">
        <v>6</v>
      </c>
    </row>
    <row r="1390" spans="2:6" x14ac:dyDescent="0.25">
      <c r="B1390" t="s">
        <v>8218</v>
      </c>
      <c r="C1390">
        <v>392</v>
      </c>
      <c r="E1390" t="s">
        <v>8220</v>
      </c>
      <c r="F1390">
        <v>8</v>
      </c>
    </row>
    <row r="1391" spans="2:6" x14ac:dyDescent="0.25">
      <c r="B1391" t="s">
        <v>8218</v>
      </c>
      <c r="C1391">
        <v>23</v>
      </c>
      <c r="E1391" t="s">
        <v>8220</v>
      </c>
      <c r="F1391">
        <v>37</v>
      </c>
    </row>
    <row r="1392" spans="2:6" x14ac:dyDescent="0.25">
      <c r="B1392" t="s">
        <v>8218</v>
      </c>
      <c r="C1392">
        <v>682</v>
      </c>
      <c r="E1392" t="s">
        <v>8220</v>
      </c>
      <c r="F1392">
        <v>11</v>
      </c>
    </row>
    <row r="1393" spans="2:6" x14ac:dyDescent="0.25">
      <c r="B1393" t="s">
        <v>8218</v>
      </c>
      <c r="C1393">
        <v>37</v>
      </c>
      <c r="E1393" t="s">
        <v>8220</v>
      </c>
      <c r="F1393">
        <v>0</v>
      </c>
    </row>
    <row r="1394" spans="2:6" x14ac:dyDescent="0.25">
      <c r="B1394" t="s">
        <v>8218</v>
      </c>
      <c r="C1394">
        <v>146</v>
      </c>
      <c r="E1394" t="s">
        <v>8220</v>
      </c>
      <c r="F1394">
        <v>10</v>
      </c>
    </row>
    <row r="1395" spans="2:6" x14ac:dyDescent="0.25">
      <c r="B1395" t="s">
        <v>8218</v>
      </c>
      <c r="C1395">
        <v>119</v>
      </c>
      <c r="E1395" t="s">
        <v>8220</v>
      </c>
      <c r="F1395">
        <v>6</v>
      </c>
    </row>
    <row r="1396" spans="2:6" x14ac:dyDescent="0.25">
      <c r="B1396" t="s">
        <v>8218</v>
      </c>
      <c r="C1396">
        <v>163</v>
      </c>
      <c r="E1396" t="s">
        <v>8220</v>
      </c>
      <c r="F1396">
        <v>8</v>
      </c>
    </row>
    <row r="1397" spans="2:6" x14ac:dyDescent="0.25">
      <c r="B1397" t="s">
        <v>8218</v>
      </c>
      <c r="C1397">
        <v>339</v>
      </c>
      <c r="E1397" t="s">
        <v>8220</v>
      </c>
      <c r="F1397">
        <v>6</v>
      </c>
    </row>
    <row r="1398" spans="2:6" x14ac:dyDescent="0.25">
      <c r="B1398" t="s">
        <v>8218</v>
      </c>
      <c r="C1398">
        <v>58</v>
      </c>
      <c r="E1398" t="s">
        <v>8220</v>
      </c>
      <c r="F1398">
        <v>7</v>
      </c>
    </row>
    <row r="1399" spans="2:6" x14ac:dyDescent="0.25">
      <c r="B1399" t="s">
        <v>8218</v>
      </c>
      <c r="C1399">
        <v>456</v>
      </c>
      <c r="E1399" t="s">
        <v>8220</v>
      </c>
      <c r="F1399">
        <v>7</v>
      </c>
    </row>
    <row r="1400" spans="2:6" x14ac:dyDescent="0.25">
      <c r="B1400" t="s">
        <v>8218</v>
      </c>
      <c r="C1400">
        <v>15</v>
      </c>
      <c r="E1400" t="s">
        <v>8220</v>
      </c>
      <c r="F1400">
        <v>5</v>
      </c>
    </row>
    <row r="1401" spans="2:6" x14ac:dyDescent="0.25">
      <c r="B1401" t="s">
        <v>8218</v>
      </c>
      <c r="C1401">
        <v>191</v>
      </c>
      <c r="E1401" t="s">
        <v>8220</v>
      </c>
      <c r="F1401">
        <v>46</v>
      </c>
    </row>
    <row r="1402" spans="2:6" x14ac:dyDescent="0.25">
      <c r="B1402" t="s">
        <v>8218</v>
      </c>
      <c r="C1402">
        <v>17</v>
      </c>
      <c r="E1402" t="s">
        <v>8220</v>
      </c>
      <c r="F1402">
        <v>10</v>
      </c>
    </row>
    <row r="1403" spans="2:6" x14ac:dyDescent="0.25">
      <c r="B1403" t="s">
        <v>8218</v>
      </c>
      <c r="C1403">
        <v>28</v>
      </c>
      <c r="E1403" t="s">
        <v>8220</v>
      </c>
      <c r="F1403">
        <v>19</v>
      </c>
    </row>
    <row r="1404" spans="2:6" x14ac:dyDescent="0.25">
      <c r="B1404" t="s">
        <v>8218</v>
      </c>
      <c r="C1404">
        <v>18</v>
      </c>
      <c r="E1404" t="s">
        <v>8220</v>
      </c>
      <c r="F1404">
        <v>13</v>
      </c>
    </row>
    <row r="1405" spans="2:6" x14ac:dyDescent="0.25">
      <c r="B1405" t="s">
        <v>8218</v>
      </c>
      <c r="C1405">
        <v>61</v>
      </c>
      <c r="E1405" t="s">
        <v>8220</v>
      </c>
      <c r="F1405">
        <v>13</v>
      </c>
    </row>
    <row r="1406" spans="2:6" x14ac:dyDescent="0.25">
      <c r="B1406" t="s">
        <v>8218</v>
      </c>
      <c r="C1406">
        <v>108</v>
      </c>
      <c r="E1406" t="s">
        <v>8220</v>
      </c>
      <c r="F1406">
        <v>4</v>
      </c>
    </row>
    <row r="1407" spans="2:6" x14ac:dyDescent="0.25">
      <c r="B1407" t="s">
        <v>8218</v>
      </c>
      <c r="C1407">
        <v>142</v>
      </c>
      <c r="E1407" t="s">
        <v>8220</v>
      </c>
      <c r="F1407">
        <v>0</v>
      </c>
    </row>
    <row r="1408" spans="2:6" x14ac:dyDescent="0.25">
      <c r="B1408" t="s">
        <v>8218</v>
      </c>
      <c r="C1408">
        <v>74</v>
      </c>
      <c r="E1408" t="s">
        <v>8220</v>
      </c>
      <c r="F1408">
        <v>3</v>
      </c>
    </row>
    <row r="1409" spans="2:6" x14ac:dyDescent="0.25">
      <c r="B1409" t="s">
        <v>8218</v>
      </c>
      <c r="C1409">
        <v>38</v>
      </c>
      <c r="E1409" t="s">
        <v>8220</v>
      </c>
      <c r="F1409">
        <v>1</v>
      </c>
    </row>
    <row r="1410" spans="2:6" x14ac:dyDescent="0.25">
      <c r="B1410" t="s">
        <v>8218</v>
      </c>
      <c r="C1410">
        <v>20</v>
      </c>
      <c r="E1410" t="s">
        <v>8220</v>
      </c>
      <c r="F1410">
        <v>9</v>
      </c>
    </row>
    <row r="1411" spans="2:6" x14ac:dyDescent="0.25">
      <c r="B1411" t="s">
        <v>8218</v>
      </c>
      <c r="C1411">
        <v>24</v>
      </c>
      <c r="E1411" t="s">
        <v>8220</v>
      </c>
      <c r="F1411">
        <v>1</v>
      </c>
    </row>
    <row r="1412" spans="2:6" x14ac:dyDescent="0.25">
      <c r="B1412" t="s">
        <v>8218</v>
      </c>
      <c r="C1412">
        <v>66</v>
      </c>
      <c r="E1412" t="s">
        <v>8220</v>
      </c>
      <c r="F1412">
        <v>1</v>
      </c>
    </row>
    <row r="1413" spans="2:6" x14ac:dyDescent="0.25">
      <c r="B1413" t="s">
        <v>8218</v>
      </c>
      <c r="C1413">
        <v>28</v>
      </c>
      <c r="E1413" t="s">
        <v>8220</v>
      </c>
      <c r="F1413">
        <v>4</v>
      </c>
    </row>
    <row r="1414" spans="2:6" x14ac:dyDescent="0.25">
      <c r="B1414" t="s">
        <v>8218</v>
      </c>
      <c r="C1414">
        <v>24</v>
      </c>
      <c r="E1414" t="s">
        <v>8220</v>
      </c>
      <c r="F1414">
        <v>17</v>
      </c>
    </row>
    <row r="1415" spans="2:6" x14ac:dyDescent="0.25">
      <c r="B1415" t="s">
        <v>8218</v>
      </c>
      <c r="C1415">
        <v>73</v>
      </c>
      <c r="E1415" t="s">
        <v>8220</v>
      </c>
      <c r="F1415">
        <v>0</v>
      </c>
    </row>
    <row r="1416" spans="2:6" x14ac:dyDescent="0.25">
      <c r="B1416" t="s">
        <v>8218</v>
      </c>
      <c r="C1416">
        <v>3</v>
      </c>
      <c r="E1416" t="s">
        <v>8220</v>
      </c>
      <c r="F1416">
        <v>12</v>
      </c>
    </row>
    <row r="1417" spans="2:6" x14ac:dyDescent="0.25">
      <c r="B1417" t="s">
        <v>8218</v>
      </c>
      <c r="C1417">
        <v>20</v>
      </c>
      <c r="E1417" t="s">
        <v>8220</v>
      </c>
      <c r="F1417">
        <v>14</v>
      </c>
    </row>
    <row r="1418" spans="2:6" x14ac:dyDescent="0.25">
      <c r="B1418" t="s">
        <v>8218</v>
      </c>
      <c r="C1418">
        <v>21</v>
      </c>
      <c r="E1418" t="s">
        <v>8220</v>
      </c>
      <c r="F1418">
        <v>1</v>
      </c>
    </row>
    <row r="1419" spans="2:6" x14ac:dyDescent="0.25">
      <c r="B1419" t="s">
        <v>8218</v>
      </c>
      <c r="C1419">
        <v>94</v>
      </c>
      <c r="E1419" t="s">
        <v>8220</v>
      </c>
      <c r="F1419">
        <v>14</v>
      </c>
    </row>
    <row r="1420" spans="2:6" x14ac:dyDescent="0.25">
      <c r="B1420" t="s">
        <v>8218</v>
      </c>
      <c r="C1420">
        <v>139</v>
      </c>
      <c r="E1420" t="s">
        <v>8220</v>
      </c>
      <c r="F1420">
        <v>4</v>
      </c>
    </row>
    <row r="1421" spans="2:6" x14ac:dyDescent="0.25">
      <c r="B1421" t="s">
        <v>8218</v>
      </c>
      <c r="C1421">
        <v>130</v>
      </c>
      <c r="E1421" t="s">
        <v>8220</v>
      </c>
      <c r="F1421">
        <v>2</v>
      </c>
    </row>
    <row r="1422" spans="2:6" x14ac:dyDescent="0.25">
      <c r="B1422" t="s">
        <v>8218</v>
      </c>
      <c r="C1422">
        <v>31</v>
      </c>
      <c r="E1422" t="s">
        <v>8220</v>
      </c>
      <c r="F1422">
        <v>1</v>
      </c>
    </row>
    <row r="1423" spans="2:6" x14ac:dyDescent="0.25">
      <c r="B1423" t="s">
        <v>8218</v>
      </c>
      <c r="C1423">
        <v>13</v>
      </c>
      <c r="E1423" t="s">
        <v>8220</v>
      </c>
      <c r="F1423">
        <v>2</v>
      </c>
    </row>
    <row r="1424" spans="2:6" x14ac:dyDescent="0.25">
      <c r="B1424" t="s">
        <v>8218</v>
      </c>
      <c r="C1424">
        <v>90</v>
      </c>
      <c r="E1424" t="s">
        <v>8220</v>
      </c>
      <c r="F1424">
        <v>1</v>
      </c>
    </row>
    <row r="1425" spans="2:6" x14ac:dyDescent="0.25">
      <c r="B1425" t="s">
        <v>8218</v>
      </c>
      <c r="C1425">
        <v>141</v>
      </c>
      <c r="E1425" t="s">
        <v>8220</v>
      </c>
      <c r="F1425">
        <v>1</v>
      </c>
    </row>
    <row r="1426" spans="2:6" x14ac:dyDescent="0.25">
      <c r="B1426" t="s">
        <v>8218</v>
      </c>
      <c r="C1426">
        <v>23</v>
      </c>
      <c r="E1426" t="s">
        <v>8220</v>
      </c>
      <c r="F1426">
        <v>4</v>
      </c>
    </row>
    <row r="1427" spans="2:6" x14ac:dyDescent="0.25">
      <c r="B1427" t="s">
        <v>8218</v>
      </c>
      <c r="C1427">
        <v>18</v>
      </c>
      <c r="E1427" t="s">
        <v>8220</v>
      </c>
      <c r="F1427">
        <v>3</v>
      </c>
    </row>
    <row r="1428" spans="2:6" x14ac:dyDescent="0.25">
      <c r="B1428" t="s">
        <v>8218</v>
      </c>
      <c r="C1428">
        <v>76</v>
      </c>
      <c r="E1428" t="s">
        <v>8220</v>
      </c>
      <c r="F1428">
        <v>38</v>
      </c>
    </row>
    <row r="1429" spans="2:6" x14ac:dyDescent="0.25">
      <c r="B1429" t="s">
        <v>8218</v>
      </c>
      <c r="C1429">
        <v>93</v>
      </c>
      <c r="E1429" t="s">
        <v>8220</v>
      </c>
      <c r="F1429">
        <v>4</v>
      </c>
    </row>
    <row r="1430" spans="2:6" x14ac:dyDescent="0.25">
      <c r="B1430" t="s">
        <v>8218</v>
      </c>
      <c r="C1430">
        <v>69</v>
      </c>
      <c r="E1430" t="s">
        <v>8220</v>
      </c>
      <c r="F1430">
        <v>0</v>
      </c>
    </row>
    <row r="1431" spans="2:6" x14ac:dyDescent="0.25">
      <c r="B1431" t="s">
        <v>8218</v>
      </c>
      <c r="C1431">
        <v>21</v>
      </c>
      <c r="E1431" t="s">
        <v>8220</v>
      </c>
      <c r="F1431">
        <v>2</v>
      </c>
    </row>
    <row r="1432" spans="2:6" x14ac:dyDescent="0.25">
      <c r="B1432" t="s">
        <v>8218</v>
      </c>
      <c r="C1432">
        <v>57</v>
      </c>
      <c r="E1432" t="s">
        <v>8220</v>
      </c>
      <c r="F1432">
        <v>0</v>
      </c>
    </row>
    <row r="1433" spans="2:6" x14ac:dyDescent="0.25">
      <c r="B1433" t="s">
        <v>8218</v>
      </c>
      <c r="C1433">
        <v>108</v>
      </c>
      <c r="E1433" t="s">
        <v>8220</v>
      </c>
      <c r="F1433">
        <v>1</v>
      </c>
    </row>
    <row r="1434" spans="2:6" x14ac:dyDescent="0.25">
      <c r="B1434" t="s">
        <v>8218</v>
      </c>
      <c r="C1434">
        <v>83</v>
      </c>
      <c r="E1434" t="s">
        <v>8220</v>
      </c>
      <c r="F1434">
        <v>7</v>
      </c>
    </row>
    <row r="1435" spans="2:6" x14ac:dyDescent="0.25">
      <c r="B1435" t="s">
        <v>8218</v>
      </c>
      <c r="C1435">
        <v>96</v>
      </c>
      <c r="E1435" t="s">
        <v>8220</v>
      </c>
      <c r="F1435">
        <v>2</v>
      </c>
    </row>
    <row r="1436" spans="2:6" x14ac:dyDescent="0.25">
      <c r="B1436" t="s">
        <v>8218</v>
      </c>
      <c r="C1436">
        <v>64</v>
      </c>
      <c r="E1436" t="s">
        <v>8220</v>
      </c>
      <c r="F1436">
        <v>4</v>
      </c>
    </row>
    <row r="1437" spans="2:6" x14ac:dyDescent="0.25">
      <c r="B1437" t="s">
        <v>8218</v>
      </c>
      <c r="C1437">
        <v>14</v>
      </c>
      <c r="E1437" t="s">
        <v>8220</v>
      </c>
      <c r="F1437">
        <v>4</v>
      </c>
    </row>
    <row r="1438" spans="2:6" x14ac:dyDescent="0.25">
      <c r="B1438" t="s">
        <v>8218</v>
      </c>
      <c r="C1438">
        <v>169</v>
      </c>
      <c r="E1438" t="s">
        <v>8220</v>
      </c>
      <c r="F1438">
        <v>3</v>
      </c>
    </row>
    <row r="1439" spans="2:6" x14ac:dyDescent="0.25">
      <c r="B1439" t="s">
        <v>8218</v>
      </c>
      <c r="C1439">
        <v>33</v>
      </c>
      <c r="E1439" t="s">
        <v>8220</v>
      </c>
      <c r="F1439">
        <v>2</v>
      </c>
    </row>
    <row r="1440" spans="2:6" x14ac:dyDescent="0.25">
      <c r="B1440" t="s">
        <v>8218</v>
      </c>
      <c r="C1440">
        <v>102</v>
      </c>
      <c r="E1440" t="s">
        <v>8220</v>
      </c>
      <c r="F1440">
        <v>197</v>
      </c>
    </row>
    <row r="1441" spans="2:6" x14ac:dyDescent="0.25">
      <c r="B1441" t="s">
        <v>8218</v>
      </c>
      <c r="C1441">
        <v>104</v>
      </c>
      <c r="E1441" t="s">
        <v>8220</v>
      </c>
      <c r="F1441">
        <v>0</v>
      </c>
    </row>
    <row r="1442" spans="2:6" x14ac:dyDescent="0.25">
      <c r="B1442" t="s">
        <v>8218</v>
      </c>
      <c r="C1442">
        <v>20</v>
      </c>
      <c r="E1442" t="s">
        <v>8220</v>
      </c>
      <c r="F1442">
        <v>1</v>
      </c>
    </row>
    <row r="1443" spans="2:6" x14ac:dyDescent="0.25">
      <c r="B1443" t="s">
        <v>8218</v>
      </c>
      <c r="C1443">
        <v>35</v>
      </c>
      <c r="E1443" t="s">
        <v>8220</v>
      </c>
      <c r="F1443">
        <v>4</v>
      </c>
    </row>
    <row r="1444" spans="2:6" x14ac:dyDescent="0.25">
      <c r="B1444" t="s">
        <v>8218</v>
      </c>
      <c r="C1444">
        <v>94</v>
      </c>
      <c r="E1444" t="s">
        <v>8220</v>
      </c>
      <c r="F1444">
        <v>0</v>
      </c>
    </row>
    <row r="1445" spans="2:6" x14ac:dyDescent="0.25">
      <c r="B1445" t="s">
        <v>8218</v>
      </c>
      <c r="C1445">
        <v>14</v>
      </c>
      <c r="E1445" t="s">
        <v>8220</v>
      </c>
      <c r="F1445">
        <v>7</v>
      </c>
    </row>
    <row r="1446" spans="2:6" x14ac:dyDescent="0.25">
      <c r="B1446" t="s">
        <v>8218</v>
      </c>
      <c r="C1446">
        <v>15</v>
      </c>
      <c r="E1446" t="s">
        <v>8220</v>
      </c>
      <c r="F1446">
        <v>11</v>
      </c>
    </row>
    <row r="1447" spans="2:6" x14ac:dyDescent="0.25">
      <c r="B1447" t="s">
        <v>8218</v>
      </c>
      <c r="C1447">
        <v>51</v>
      </c>
      <c r="E1447" t="s">
        <v>8220</v>
      </c>
      <c r="F1447">
        <v>0</v>
      </c>
    </row>
    <row r="1448" spans="2:6" x14ac:dyDescent="0.25">
      <c r="B1448" t="s">
        <v>8218</v>
      </c>
      <c r="C1448">
        <v>19</v>
      </c>
      <c r="E1448" t="s">
        <v>8220</v>
      </c>
      <c r="F1448">
        <v>6</v>
      </c>
    </row>
    <row r="1449" spans="2:6" x14ac:dyDescent="0.25">
      <c r="B1449" t="s">
        <v>8218</v>
      </c>
      <c r="C1449">
        <v>23</v>
      </c>
      <c r="E1449" t="s">
        <v>8220</v>
      </c>
      <c r="F1449">
        <v>0</v>
      </c>
    </row>
    <row r="1450" spans="2:6" x14ac:dyDescent="0.25">
      <c r="B1450" t="s">
        <v>8218</v>
      </c>
      <c r="C1450">
        <v>97</v>
      </c>
      <c r="E1450" t="s">
        <v>8220</v>
      </c>
      <c r="F1450">
        <v>7</v>
      </c>
    </row>
    <row r="1451" spans="2:6" x14ac:dyDescent="0.25">
      <c r="B1451" t="s">
        <v>8218</v>
      </c>
      <c r="C1451">
        <v>76</v>
      </c>
      <c r="E1451" t="s">
        <v>8220</v>
      </c>
      <c r="F1451">
        <v>94</v>
      </c>
    </row>
    <row r="1452" spans="2:6" x14ac:dyDescent="0.25">
      <c r="B1452" t="s">
        <v>8218</v>
      </c>
      <c r="C1452">
        <v>11</v>
      </c>
      <c r="E1452" t="s">
        <v>8220</v>
      </c>
      <c r="F1452">
        <v>2</v>
      </c>
    </row>
    <row r="1453" spans="2:6" x14ac:dyDescent="0.25">
      <c r="B1453" t="s">
        <v>8218</v>
      </c>
      <c r="C1453">
        <v>52</v>
      </c>
      <c r="E1453" t="s">
        <v>8220</v>
      </c>
      <c r="F1453">
        <v>25</v>
      </c>
    </row>
    <row r="1454" spans="2:6" x14ac:dyDescent="0.25">
      <c r="B1454" t="s">
        <v>8218</v>
      </c>
      <c r="C1454">
        <v>95</v>
      </c>
      <c r="E1454" t="s">
        <v>8220</v>
      </c>
      <c r="F1454">
        <v>17</v>
      </c>
    </row>
    <row r="1455" spans="2:6" x14ac:dyDescent="0.25">
      <c r="B1455" t="s">
        <v>8218</v>
      </c>
      <c r="C1455">
        <v>35</v>
      </c>
      <c r="E1455" t="s">
        <v>8220</v>
      </c>
      <c r="F1455">
        <v>2</v>
      </c>
    </row>
    <row r="1456" spans="2:6" x14ac:dyDescent="0.25">
      <c r="B1456" t="s">
        <v>8218</v>
      </c>
      <c r="C1456">
        <v>21</v>
      </c>
      <c r="E1456" t="s">
        <v>8220</v>
      </c>
      <c r="F1456">
        <v>4</v>
      </c>
    </row>
    <row r="1457" spans="2:6" x14ac:dyDescent="0.25">
      <c r="B1457" t="s">
        <v>8218</v>
      </c>
      <c r="C1457">
        <v>93</v>
      </c>
      <c r="E1457" t="s">
        <v>8220</v>
      </c>
      <c r="F1457">
        <v>5</v>
      </c>
    </row>
    <row r="1458" spans="2:6" x14ac:dyDescent="0.25">
      <c r="B1458" t="s">
        <v>8218</v>
      </c>
      <c r="C1458">
        <v>11</v>
      </c>
      <c r="E1458" t="s">
        <v>8220</v>
      </c>
      <c r="F1458">
        <v>2</v>
      </c>
    </row>
    <row r="1459" spans="2:6" x14ac:dyDescent="0.25">
      <c r="B1459" t="s">
        <v>8218</v>
      </c>
      <c r="C1459">
        <v>21</v>
      </c>
      <c r="E1459" t="s">
        <v>8220</v>
      </c>
      <c r="F1459">
        <v>2</v>
      </c>
    </row>
    <row r="1460" spans="2:6" x14ac:dyDescent="0.25">
      <c r="B1460" t="s">
        <v>8218</v>
      </c>
      <c r="C1460">
        <v>54</v>
      </c>
      <c r="E1460" t="s">
        <v>8220</v>
      </c>
      <c r="F1460">
        <v>3</v>
      </c>
    </row>
    <row r="1461" spans="2:6" x14ac:dyDescent="0.25">
      <c r="B1461" t="s">
        <v>8218</v>
      </c>
      <c r="C1461">
        <v>31</v>
      </c>
      <c r="E1461" t="s">
        <v>8220</v>
      </c>
      <c r="F1461">
        <v>0</v>
      </c>
    </row>
    <row r="1462" spans="2:6" x14ac:dyDescent="0.25">
      <c r="B1462" t="s">
        <v>8218</v>
      </c>
      <c r="C1462">
        <v>132</v>
      </c>
      <c r="E1462" t="s">
        <v>8220</v>
      </c>
      <c r="F1462">
        <v>4</v>
      </c>
    </row>
    <row r="1463" spans="2:6" x14ac:dyDescent="0.25">
      <c r="B1463" t="s">
        <v>8218</v>
      </c>
      <c r="C1463">
        <v>3</v>
      </c>
      <c r="E1463" t="s">
        <v>8220</v>
      </c>
      <c r="F1463">
        <v>1</v>
      </c>
    </row>
    <row r="1464" spans="2:6" x14ac:dyDescent="0.25">
      <c r="B1464" t="s">
        <v>8218</v>
      </c>
      <c r="C1464">
        <v>6</v>
      </c>
      <c r="E1464" t="s">
        <v>8220</v>
      </c>
      <c r="F1464">
        <v>12</v>
      </c>
    </row>
    <row r="1465" spans="2:6" x14ac:dyDescent="0.25">
      <c r="B1465" t="s">
        <v>8218</v>
      </c>
      <c r="C1465">
        <v>10</v>
      </c>
      <c r="E1465" t="s">
        <v>8220</v>
      </c>
      <c r="F1465">
        <v>4</v>
      </c>
    </row>
    <row r="1466" spans="2:6" x14ac:dyDescent="0.25">
      <c r="B1466" t="s">
        <v>8218</v>
      </c>
      <c r="C1466">
        <v>147</v>
      </c>
      <c r="E1466" t="s">
        <v>8220</v>
      </c>
      <c r="F1466">
        <v>91</v>
      </c>
    </row>
    <row r="1467" spans="2:6" x14ac:dyDescent="0.25">
      <c r="B1467" t="s">
        <v>8218</v>
      </c>
      <c r="C1467">
        <v>199</v>
      </c>
      <c r="E1467" t="s">
        <v>8220</v>
      </c>
      <c r="F1467">
        <v>1</v>
      </c>
    </row>
    <row r="1468" spans="2:6" x14ac:dyDescent="0.25">
      <c r="B1468" t="s">
        <v>8218</v>
      </c>
      <c r="C1468">
        <v>50</v>
      </c>
      <c r="E1468" t="s">
        <v>8220</v>
      </c>
      <c r="F1468">
        <v>1</v>
      </c>
    </row>
    <row r="1469" spans="2:6" x14ac:dyDescent="0.25">
      <c r="B1469" t="s">
        <v>8218</v>
      </c>
      <c r="C1469">
        <v>21</v>
      </c>
      <c r="E1469" t="s">
        <v>8220</v>
      </c>
      <c r="F1469">
        <v>0</v>
      </c>
    </row>
    <row r="1470" spans="2:6" x14ac:dyDescent="0.25">
      <c r="B1470" t="s">
        <v>8218</v>
      </c>
      <c r="C1470">
        <v>24</v>
      </c>
      <c r="E1470" t="s">
        <v>8220</v>
      </c>
      <c r="F1470">
        <v>13</v>
      </c>
    </row>
    <row r="1471" spans="2:6" x14ac:dyDescent="0.25">
      <c r="B1471" t="s">
        <v>8218</v>
      </c>
      <c r="C1471">
        <v>32</v>
      </c>
      <c r="E1471" t="s">
        <v>8220</v>
      </c>
      <c r="F1471">
        <v>2</v>
      </c>
    </row>
    <row r="1472" spans="2:6" x14ac:dyDescent="0.25">
      <c r="B1472" t="s">
        <v>8218</v>
      </c>
      <c r="C1472">
        <v>62</v>
      </c>
      <c r="E1472" t="s">
        <v>8220</v>
      </c>
      <c r="F1472">
        <v>0</v>
      </c>
    </row>
    <row r="1473" spans="2:6" x14ac:dyDescent="0.25">
      <c r="B1473" t="s">
        <v>8218</v>
      </c>
      <c r="C1473">
        <v>9</v>
      </c>
      <c r="E1473" t="s">
        <v>8220</v>
      </c>
      <c r="F1473">
        <v>21</v>
      </c>
    </row>
    <row r="1474" spans="2:6" x14ac:dyDescent="0.25">
      <c r="B1474" t="s">
        <v>8218</v>
      </c>
      <c r="C1474">
        <v>38</v>
      </c>
      <c r="E1474" t="s">
        <v>8220</v>
      </c>
      <c r="F1474">
        <v>9</v>
      </c>
    </row>
    <row r="1475" spans="2:6" x14ac:dyDescent="0.25">
      <c r="B1475" t="s">
        <v>8218</v>
      </c>
      <c r="C1475">
        <v>54</v>
      </c>
      <c r="E1475" t="s">
        <v>8220</v>
      </c>
      <c r="F1475">
        <v>6</v>
      </c>
    </row>
    <row r="1476" spans="2:6" x14ac:dyDescent="0.25">
      <c r="B1476" t="s">
        <v>8218</v>
      </c>
      <c r="C1476">
        <v>37</v>
      </c>
      <c r="E1476" t="s">
        <v>8220</v>
      </c>
      <c r="F1476">
        <v>4</v>
      </c>
    </row>
    <row r="1477" spans="2:6" x14ac:dyDescent="0.25">
      <c r="B1477" t="s">
        <v>8218</v>
      </c>
      <c r="C1477">
        <v>39</v>
      </c>
      <c r="E1477" t="s">
        <v>8220</v>
      </c>
      <c r="F1477">
        <v>7</v>
      </c>
    </row>
    <row r="1478" spans="2:6" x14ac:dyDescent="0.25">
      <c r="B1478" t="s">
        <v>8218</v>
      </c>
      <c r="C1478">
        <v>34</v>
      </c>
      <c r="E1478" t="s">
        <v>8220</v>
      </c>
      <c r="F1478">
        <v>5</v>
      </c>
    </row>
    <row r="1479" spans="2:6" x14ac:dyDescent="0.25">
      <c r="B1479" t="s">
        <v>8218</v>
      </c>
      <c r="C1479">
        <v>55</v>
      </c>
      <c r="E1479" t="s">
        <v>8220</v>
      </c>
      <c r="F1479">
        <v>0</v>
      </c>
    </row>
    <row r="1480" spans="2:6" x14ac:dyDescent="0.25">
      <c r="B1480" t="s">
        <v>8218</v>
      </c>
      <c r="C1480">
        <v>32</v>
      </c>
      <c r="E1480" t="s">
        <v>8220</v>
      </c>
      <c r="F1480">
        <v>3</v>
      </c>
    </row>
    <row r="1481" spans="2:6" x14ac:dyDescent="0.25">
      <c r="B1481" t="s">
        <v>8218</v>
      </c>
      <c r="C1481">
        <v>25</v>
      </c>
      <c r="E1481" t="s">
        <v>8220</v>
      </c>
      <c r="F1481">
        <v>9</v>
      </c>
    </row>
    <row r="1482" spans="2:6" x14ac:dyDescent="0.25">
      <c r="B1482" t="s">
        <v>8218</v>
      </c>
      <c r="C1482">
        <v>33</v>
      </c>
      <c r="E1482" t="s">
        <v>8220</v>
      </c>
      <c r="F1482">
        <v>6</v>
      </c>
    </row>
    <row r="1483" spans="2:6" x14ac:dyDescent="0.25">
      <c r="B1483" t="s">
        <v>8218</v>
      </c>
      <c r="C1483">
        <v>108</v>
      </c>
      <c r="E1483" t="s">
        <v>8220</v>
      </c>
      <c r="F1483">
        <v>4</v>
      </c>
    </row>
    <row r="1484" spans="2:6" x14ac:dyDescent="0.25">
      <c r="B1484" t="s">
        <v>8218</v>
      </c>
      <c r="C1484">
        <v>20</v>
      </c>
      <c r="E1484" t="s">
        <v>8220</v>
      </c>
      <c r="F1484">
        <v>1</v>
      </c>
    </row>
    <row r="1485" spans="2:6" x14ac:dyDescent="0.25">
      <c r="B1485" t="s">
        <v>8218</v>
      </c>
      <c r="C1485">
        <v>98</v>
      </c>
      <c r="E1485" t="s">
        <v>8220</v>
      </c>
      <c r="F1485">
        <v>17</v>
      </c>
    </row>
    <row r="1486" spans="2:6" x14ac:dyDescent="0.25">
      <c r="B1486" t="s">
        <v>8218</v>
      </c>
      <c r="C1486">
        <v>196</v>
      </c>
      <c r="E1486" t="s">
        <v>8220</v>
      </c>
      <c r="F1486">
        <v>1</v>
      </c>
    </row>
    <row r="1487" spans="2:6" x14ac:dyDescent="0.25">
      <c r="B1487" t="s">
        <v>8218</v>
      </c>
      <c r="C1487">
        <v>39</v>
      </c>
      <c r="E1487" t="s">
        <v>8220</v>
      </c>
      <c r="F1487">
        <v>13</v>
      </c>
    </row>
    <row r="1488" spans="2:6" x14ac:dyDescent="0.25">
      <c r="B1488" t="s">
        <v>8218</v>
      </c>
      <c r="C1488">
        <v>128</v>
      </c>
      <c r="E1488" t="s">
        <v>8220</v>
      </c>
      <c r="F1488">
        <v>6</v>
      </c>
    </row>
    <row r="1489" spans="2:6" x14ac:dyDescent="0.25">
      <c r="B1489" t="s">
        <v>8218</v>
      </c>
      <c r="C1489">
        <v>71</v>
      </c>
      <c r="E1489" t="s">
        <v>8220</v>
      </c>
      <c r="F1489">
        <v>0</v>
      </c>
    </row>
    <row r="1490" spans="2:6" x14ac:dyDescent="0.25">
      <c r="B1490" t="s">
        <v>8218</v>
      </c>
      <c r="C1490">
        <v>47</v>
      </c>
      <c r="E1490" t="s">
        <v>8220</v>
      </c>
      <c r="F1490">
        <v>2</v>
      </c>
    </row>
    <row r="1491" spans="2:6" x14ac:dyDescent="0.25">
      <c r="B1491" t="s">
        <v>8218</v>
      </c>
      <c r="C1491">
        <v>17</v>
      </c>
      <c r="E1491" t="s">
        <v>8220</v>
      </c>
      <c r="F1491">
        <v>2</v>
      </c>
    </row>
    <row r="1492" spans="2:6" x14ac:dyDescent="0.25">
      <c r="B1492" t="s">
        <v>8218</v>
      </c>
      <c r="C1492">
        <v>91</v>
      </c>
      <c r="E1492" t="s">
        <v>8220</v>
      </c>
      <c r="F1492">
        <v>21</v>
      </c>
    </row>
    <row r="1493" spans="2:6" x14ac:dyDescent="0.25">
      <c r="B1493" t="s">
        <v>8218</v>
      </c>
      <c r="C1493">
        <v>43</v>
      </c>
      <c r="E1493" t="s">
        <v>8220</v>
      </c>
      <c r="F1493">
        <v>13</v>
      </c>
    </row>
    <row r="1494" spans="2:6" x14ac:dyDescent="0.25">
      <c r="B1494" t="s">
        <v>8218</v>
      </c>
      <c r="C1494">
        <v>17</v>
      </c>
      <c r="E1494" t="s">
        <v>8220</v>
      </c>
      <c r="F1494">
        <v>0</v>
      </c>
    </row>
    <row r="1495" spans="2:6" x14ac:dyDescent="0.25">
      <c r="B1495" t="s">
        <v>8218</v>
      </c>
      <c r="C1495">
        <v>33</v>
      </c>
      <c r="E1495" t="s">
        <v>8220</v>
      </c>
      <c r="F1495">
        <v>6</v>
      </c>
    </row>
    <row r="1496" spans="2:6" x14ac:dyDescent="0.25">
      <c r="B1496" t="s">
        <v>8218</v>
      </c>
      <c r="C1496">
        <v>87</v>
      </c>
      <c r="E1496" t="s">
        <v>8220</v>
      </c>
      <c r="F1496">
        <v>0</v>
      </c>
    </row>
    <row r="1497" spans="2:6" x14ac:dyDescent="0.25">
      <c r="B1497" t="s">
        <v>8218</v>
      </c>
      <c r="C1497">
        <v>113</v>
      </c>
      <c r="E1497" t="s">
        <v>8220</v>
      </c>
      <c r="F1497">
        <v>1</v>
      </c>
    </row>
    <row r="1498" spans="2:6" x14ac:dyDescent="0.25">
      <c r="B1498" t="s">
        <v>8218</v>
      </c>
      <c r="C1498">
        <v>14</v>
      </c>
      <c r="E1498" t="s">
        <v>8220</v>
      </c>
      <c r="F1498">
        <v>0</v>
      </c>
    </row>
    <row r="1499" spans="2:6" x14ac:dyDescent="0.25">
      <c r="B1499" t="s">
        <v>8218</v>
      </c>
      <c r="C1499">
        <v>30</v>
      </c>
      <c r="E1499" t="s">
        <v>8220</v>
      </c>
      <c r="F1499">
        <v>12</v>
      </c>
    </row>
    <row r="1500" spans="2:6" x14ac:dyDescent="0.25">
      <c r="B1500" t="s">
        <v>8218</v>
      </c>
      <c r="C1500">
        <v>16</v>
      </c>
      <c r="E1500" t="s">
        <v>8220</v>
      </c>
      <c r="F1500">
        <v>2</v>
      </c>
    </row>
    <row r="1501" spans="2:6" x14ac:dyDescent="0.25">
      <c r="B1501" t="s">
        <v>8218</v>
      </c>
      <c r="C1501">
        <v>46</v>
      </c>
      <c r="E1501" t="s">
        <v>8220</v>
      </c>
      <c r="F1501">
        <v>6</v>
      </c>
    </row>
    <row r="1502" spans="2:6" x14ac:dyDescent="0.25">
      <c r="B1502" t="s">
        <v>8218</v>
      </c>
      <c r="C1502">
        <v>24</v>
      </c>
      <c r="E1502" t="s">
        <v>8220</v>
      </c>
      <c r="F1502">
        <v>1</v>
      </c>
    </row>
    <row r="1503" spans="2:6" x14ac:dyDescent="0.25">
      <c r="B1503" t="s">
        <v>8218</v>
      </c>
      <c r="C1503">
        <v>97</v>
      </c>
      <c r="E1503" t="s">
        <v>8220</v>
      </c>
      <c r="F1503">
        <v>1</v>
      </c>
    </row>
    <row r="1504" spans="2:6" x14ac:dyDescent="0.25">
      <c r="B1504" t="s">
        <v>8218</v>
      </c>
      <c r="C1504">
        <v>59</v>
      </c>
      <c r="E1504" t="s">
        <v>8220</v>
      </c>
      <c r="F1504">
        <v>5</v>
      </c>
    </row>
    <row r="1505" spans="2:6" x14ac:dyDescent="0.25">
      <c r="B1505" t="s">
        <v>8218</v>
      </c>
      <c r="C1505">
        <v>1095</v>
      </c>
      <c r="E1505" t="s">
        <v>8220</v>
      </c>
      <c r="F1505">
        <v>0</v>
      </c>
    </row>
    <row r="1506" spans="2:6" x14ac:dyDescent="0.25">
      <c r="B1506" t="s">
        <v>8218</v>
      </c>
      <c r="C1506">
        <v>218</v>
      </c>
      <c r="E1506" t="s">
        <v>8220</v>
      </c>
      <c r="F1506">
        <v>3</v>
      </c>
    </row>
    <row r="1507" spans="2:6" x14ac:dyDescent="0.25">
      <c r="B1507" t="s">
        <v>8218</v>
      </c>
      <c r="C1507">
        <v>111</v>
      </c>
      <c r="E1507" t="s">
        <v>8220</v>
      </c>
      <c r="F1507">
        <v>8</v>
      </c>
    </row>
    <row r="1508" spans="2:6" x14ac:dyDescent="0.25">
      <c r="B1508" t="s">
        <v>8218</v>
      </c>
      <c r="C1508">
        <v>56</v>
      </c>
      <c r="E1508" t="s">
        <v>8220</v>
      </c>
      <c r="F1508">
        <v>3</v>
      </c>
    </row>
    <row r="1509" spans="2:6" x14ac:dyDescent="0.25">
      <c r="B1509" t="s">
        <v>8218</v>
      </c>
      <c r="C1509">
        <v>265</v>
      </c>
      <c r="E1509" t="s">
        <v>8220</v>
      </c>
      <c r="F1509">
        <v>8</v>
      </c>
    </row>
    <row r="1510" spans="2:6" x14ac:dyDescent="0.25">
      <c r="B1510" t="s">
        <v>8218</v>
      </c>
      <c r="C1510">
        <v>28</v>
      </c>
      <c r="E1510" t="s">
        <v>8220</v>
      </c>
      <c r="F1510">
        <v>1</v>
      </c>
    </row>
    <row r="1511" spans="2:6" x14ac:dyDescent="0.25">
      <c r="B1511" t="s">
        <v>8218</v>
      </c>
      <c r="C1511">
        <v>364</v>
      </c>
      <c r="E1511" t="s">
        <v>8220</v>
      </c>
      <c r="F1511">
        <v>4</v>
      </c>
    </row>
    <row r="1512" spans="2:6" x14ac:dyDescent="0.25">
      <c r="B1512" t="s">
        <v>8218</v>
      </c>
      <c r="C1512">
        <v>27</v>
      </c>
      <c r="E1512" t="s">
        <v>8220</v>
      </c>
      <c r="F1512">
        <v>8</v>
      </c>
    </row>
    <row r="1513" spans="2:6" x14ac:dyDescent="0.25">
      <c r="B1513" t="s">
        <v>8218</v>
      </c>
      <c r="C1513">
        <v>93</v>
      </c>
      <c r="E1513" t="s">
        <v>8220</v>
      </c>
      <c r="F1513">
        <v>1</v>
      </c>
    </row>
    <row r="1514" spans="2:6" x14ac:dyDescent="0.25">
      <c r="B1514" t="s">
        <v>8218</v>
      </c>
      <c r="C1514">
        <v>64</v>
      </c>
      <c r="E1514" t="s">
        <v>8220</v>
      </c>
      <c r="F1514">
        <v>5</v>
      </c>
    </row>
    <row r="1515" spans="2:6" x14ac:dyDescent="0.25">
      <c r="B1515" t="s">
        <v>8218</v>
      </c>
      <c r="C1515">
        <v>22</v>
      </c>
      <c r="E1515" t="s">
        <v>8220</v>
      </c>
      <c r="F1515">
        <v>0</v>
      </c>
    </row>
    <row r="1516" spans="2:6" x14ac:dyDescent="0.25">
      <c r="B1516" t="s">
        <v>8218</v>
      </c>
      <c r="C1516">
        <v>59</v>
      </c>
      <c r="E1516" t="s">
        <v>8220</v>
      </c>
      <c r="F1516">
        <v>0</v>
      </c>
    </row>
    <row r="1517" spans="2:6" x14ac:dyDescent="0.25">
      <c r="B1517" t="s">
        <v>8218</v>
      </c>
      <c r="C1517">
        <v>249</v>
      </c>
      <c r="E1517" t="s">
        <v>8220</v>
      </c>
      <c r="F1517">
        <v>1</v>
      </c>
    </row>
    <row r="1518" spans="2:6" x14ac:dyDescent="0.25">
      <c r="B1518" t="s">
        <v>8218</v>
      </c>
      <c r="C1518">
        <v>392</v>
      </c>
      <c r="E1518" t="s">
        <v>8220</v>
      </c>
      <c r="F1518">
        <v>0</v>
      </c>
    </row>
    <row r="1519" spans="2:6" x14ac:dyDescent="0.25">
      <c r="B1519" t="s">
        <v>8218</v>
      </c>
      <c r="C1519">
        <v>115</v>
      </c>
      <c r="E1519" t="s">
        <v>8220</v>
      </c>
      <c r="F1519">
        <v>0</v>
      </c>
    </row>
    <row r="1520" spans="2:6" x14ac:dyDescent="0.25">
      <c r="B1520" t="s">
        <v>8218</v>
      </c>
      <c r="C1520">
        <v>433</v>
      </c>
      <c r="E1520" t="s">
        <v>8220</v>
      </c>
      <c r="F1520">
        <v>6</v>
      </c>
    </row>
    <row r="1521" spans="2:6" x14ac:dyDescent="0.25">
      <c r="B1521" t="s">
        <v>8218</v>
      </c>
      <c r="C1521">
        <v>20</v>
      </c>
      <c r="E1521" t="s">
        <v>8220</v>
      </c>
      <c r="F1521">
        <v>6</v>
      </c>
    </row>
    <row r="1522" spans="2:6" x14ac:dyDescent="0.25">
      <c r="B1522" t="s">
        <v>8218</v>
      </c>
      <c r="C1522">
        <v>8</v>
      </c>
      <c r="E1522" t="s">
        <v>8220</v>
      </c>
      <c r="F1522">
        <v>14</v>
      </c>
    </row>
    <row r="1523" spans="2:6" x14ac:dyDescent="0.25">
      <c r="B1523" t="s">
        <v>8218</v>
      </c>
      <c r="C1523">
        <v>175</v>
      </c>
      <c r="E1523" t="s">
        <v>8220</v>
      </c>
      <c r="F1523">
        <v>6</v>
      </c>
    </row>
    <row r="1524" spans="2:6" x14ac:dyDescent="0.25">
      <c r="B1524" t="s">
        <v>8218</v>
      </c>
      <c r="C1524">
        <v>104</v>
      </c>
      <c r="E1524" t="s">
        <v>8220</v>
      </c>
      <c r="F1524">
        <v>33</v>
      </c>
    </row>
    <row r="1525" spans="2:6" x14ac:dyDescent="0.25">
      <c r="B1525" t="s">
        <v>8218</v>
      </c>
      <c r="C1525">
        <v>17</v>
      </c>
      <c r="E1525" t="s">
        <v>8220</v>
      </c>
      <c r="F1525">
        <v>4</v>
      </c>
    </row>
    <row r="1526" spans="2:6" x14ac:dyDescent="0.25">
      <c r="B1526" t="s">
        <v>8218</v>
      </c>
      <c r="C1526">
        <v>277</v>
      </c>
      <c r="E1526" t="s">
        <v>8220</v>
      </c>
      <c r="F1526">
        <v>1</v>
      </c>
    </row>
    <row r="1527" spans="2:6" x14ac:dyDescent="0.25">
      <c r="B1527" t="s">
        <v>8218</v>
      </c>
      <c r="C1527">
        <v>118</v>
      </c>
      <c r="E1527" t="s">
        <v>8220</v>
      </c>
      <c r="F1527">
        <v>0</v>
      </c>
    </row>
    <row r="1528" spans="2:6" x14ac:dyDescent="0.25">
      <c r="B1528" t="s">
        <v>8218</v>
      </c>
      <c r="C1528">
        <v>97</v>
      </c>
      <c r="E1528" t="s">
        <v>8220</v>
      </c>
      <c r="F1528">
        <v>6</v>
      </c>
    </row>
    <row r="1529" spans="2:6" x14ac:dyDescent="0.25">
      <c r="B1529" t="s">
        <v>8218</v>
      </c>
      <c r="C1529">
        <v>20</v>
      </c>
      <c r="E1529" t="s">
        <v>8220</v>
      </c>
      <c r="F1529">
        <v>6</v>
      </c>
    </row>
    <row r="1530" spans="2:6" x14ac:dyDescent="0.25">
      <c r="B1530" t="s">
        <v>8218</v>
      </c>
      <c r="C1530">
        <v>26</v>
      </c>
      <c r="E1530" t="s">
        <v>8220</v>
      </c>
      <c r="F1530">
        <v>1</v>
      </c>
    </row>
    <row r="1531" spans="2:6" x14ac:dyDescent="0.25">
      <c r="B1531" t="s">
        <v>8218</v>
      </c>
      <c r="C1531">
        <v>128</v>
      </c>
      <c r="E1531" t="s">
        <v>8220</v>
      </c>
      <c r="F1531">
        <v>3</v>
      </c>
    </row>
    <row r="1532" spans="2:6" x14ac:dyDescent="0.25">
      <c r="B1532" t="s">
        <v>8218</v>
      </c>
      <c r="C1532">
        <v>15</v>
      </c>
    </row>
    <row r="1533" spans="2:6" x14ac:dyDescent="0.25">
      <c r="B1533" t="s">
        <v>8218</v>
      </c>
      <c r="C1533">
        <v>25</v>
      </c>
    </row>
    <row r="1534" spans="2:6" x14ac:dyDescent="0.25">
      <c r="B1534" t="s">
        <v>8218</v>
      </c>
      <c r="C1534">
        <v>55</v>
      </c>
    </row>
    <row r="1535" spans="2:6" x14ac:dyDescent="0.25">
      <c r="B1535" t="s">
        <v>8218</v>
      </c>
      <c r="C1535">
        <v>107</v>
      </c>
    </row>
    <row r="1536" spans="2:6" x14ac:dyDescent="0.25">
      <c r="B1536" t="s">
        <v>8218</v>
      </c>
      <c r="C1536">
        <v>557</v>
      </c>
    </row>
    <row r="1537" spans="2:3" x14ac:dyDescent="0.25">
      <c r="B1537" t="s">
        <v>8218</v>
      </c>
      <c r="C1537">
        <v>40</v>
      </c>
    </row>
    <row r="1538" spans="2:3" x14ac:dyDescent="0.25">
      <c r="B1538" t="s">
        <v>8218</v>
      </c>
      <c r="C1538">
        <v>36</v>
      </c>
    </row>
    <row r="1539" spans="2:3" x14ac:dyDescent="0.25">
      <c r="B1539" t="s">
        <v>8218</v>
      </c>
      <c r="C1539">
        <v>159</v>
      </c>
    </row>
    <row r="1540" spans="2:3" x14ac:dyDescent="0.25">
      <c r="B1540" t="s">
        <v>8218</v>
      </c>
      <c r="C1540">
        <v>41</v>
      </c>
    </row>
    <row r="1541" spans="2:3" x14ac:dyDescent="0.25">
      <c r="B1541" t="s">
        <v>8218</v>
      </c>
      <c r="C1541">
        <v>226</v>
      </c>
    </row>
    <row r="1542" spans="2:3" x14ac:dyDescent="0.25">
      <c r="B1542" t="s">
        <v>8218</v>
      </c>
      <c r="C1542">
        <v>30</v>
      </c>
    </row>
    <row r="1543" spans="2:3" x14ac:dyDescent="0.25">
      <c r="B1543" t="s">
        <v>8218</v>
      </c>
      <c r="C1543">
        <v>103</v>
      </c>
    </row>
    <row r="1544" spans="2:3" x14ac:dyDescent="0.25">
      <c r="B1544" t="s">
        <v>8218</v>
      </c>
      <c r="C1544">
        <v>62</v>
      </c>
    </row>
    <row r="1545" spans="2:3" x14ac:dyDescent="0.25">
      <c r="B1545" t="s">
        <v>8218</v>
      </c>
      <c r="C1545">
        <v>6</v>
      </c>
    </row>
    <row r="1546" spans="2:3" x14ac:dyDescent="0.25">
      <c r="B1546" t="s">
        <v>8218</v>
      </c>
      <c r="C1546">
        <v>182</v>
      </c>
    </row>
    <row r="1547" spans="2:3" x14ac:dyDescent="0.25">
      <c r="B1547" t="s">
        <v>8218</v>
      </c>
      <c r="C1547">
        <v>145</v>
      </c>
    </row>
    <row r="1548" spans="2:3" x14ac:dyDescent="0.25">
      <c r="B1548" t="s">
        <v>8218</v>
      </c>
      <c r="C1548">
        <v>25</v>
      </c>
    </row>
    <row r="1549" spans="2:3" x14ac:dyDescent="0.25">
      <c r="B1549" t="s">
        <v>8218</v>
      </c>
      <c r="C1549">
        <v>320</v>
      </c>
    </row>
    <row r="1550" spans="2:3" x14ac:dyDescent="0.25">
      <c r="B1550" t="s">
        <v>8218</v>
      </c>
      <c r="C1550">
        <v>99</v>
      </c>
    </row>
    <row r="1551" spans="2:3" x14ac:dyDescent="0.25">
      <c r="B1551" t="s">
        <v>8218</v>
      </c>
      <c r="C1551">
        <v>348</v>
      </c>
    </row>
    <row r="1552" spans="2:3" x14ac:dyDescent="0.25">
      <c r="B1552" t="s">
        <v>8218</v>
      </c>
      <c r="C1552">
        <v>41</v>
      </c>
    </row>
    <row r="1553" spans="2:3" x14ac:dyDescent="0.25">
      <c r="B1553" t="s">
        <v>8218</v>
      </c>
      <c r="C1553">
        <v>29</v>
      </c>
    </row>
    <row r="1554" spans="2:3" x14ac:dyDescent="0.25">
      <c r="B1554" t="s">
        <v>8218</v>
      </c>
      <c r="C1554">
        <v>25</v>
      </c>
    </row>
    <row r="1555" spans="2:3" x14ac:dyDescent="0.25">
      <c r="B1555" t="s">
        <v>8218</v>
      </c>
      <c r="C1555">
        <v>23</v>
      </c>
    </row>
    <row r="1556" spans="2:3" x14ac:dyDescent="0.25">
      <c r="B1556" t="s">
        <v>8218</v>
      </c>
      <c r="C1556">
        <v>1260</v>
      </c>
    </row>
    <row r="1557" spans="2:3" x14ac:dyDescent="0.25">
      <c r="B1557" t="s">
        <v>8218</v>
      </c>
      <c r="C1557">
        <v>307</v>
      </c>
    </row>
    <row r="1558" spans="2:3" x14ac:dyDescent="0.25">
      <c r="B1558" t="s">
        <v>8218</v>
      </c>
      <c r="C1558">
        <v>329</v>
      </c>
    </row>
    <row r="1559" spans="2:3" x14ac:dyDescent="0.25">
      <c r="B1559" t="s">
        <v>8218</v>
      </c>
      <c r="C1559">
        <v>32</v>
      </c>
    </row>
    <row r="1560" spans="2:3" x14ac:dyDescent="0.25">
      <c r="B1560" t="s">
        <v>8218</v>
      </c>
      <c r="C1560">
        <v>27</v>
      </c>
    </row>
    <row r="1561" spans="2:3" x14ac:dyDescent="0.25">
      <c r="B1561" t="s">
        <v>8218</v>
      </c>
      <c r="C1561">
        <v>236</v>
      </c>
    </row>
    <row r="1562" spans="2:3" x14ac:dyDescent="0.25">
      <c r="B1562" t="s">
        <v>8218</v>
      </c>
      <c r="C1562">
        <v>42</v>
      </c>
    </row>
    <row r="1563" spans="2:3" x14ac:dyDescent="0.25">
      <c r="B1563" t="s">
        <v>8218</v>
      </c>
      <c r="C1563">
        <v>95</v>
      </c>
    </row>
    <row r="1564" spans="2:3" x14ac:dyDescent="0.25">
      <c r="B1564" t="s">
        <v>8218</v>
      </c>
      <c r="C1564">
        <v>37</v>
      </c>
    </row>
    <row r="1565" spans="2:3" x14ac:dyDescent="0.25">
      <c r="B1565" t="s">
        <v>8218</v>
      </c>
      <c r="C1565">
        <v>128</v>
      </c>
    </row>
    <row r="1566" spans="2:3" x14ac:dyDescent="0.25">
      <c r="B1566" t="s">
        <v>8218</v>
      </c>
      <c r="C1566">
        <v>156</v>
      </c>
    </row>
    <row r="1567" spans="2:3" x14ac:dyDescent="0.25">
      <c r="B1567" t="s">
        <v>8218</v>
      </c>
      <c r="C1567">
        <v>64</v>
      </c>
    </row>
    <row r="1568" spans="2:3" x14ac:dyDescent="0.25">
      <c r="B1568" t="s">
        <v>8218</v>
      </c>
      <c r="C1568">
        <v>58</v>
      </c>
    </row>
    <row r="1569" spans="2:3" x14ac:dyDescent="0.25">
      <c r="B1569" t="s">
        <v>8218</v>
      </c>
      <c r="C1569">
        <v>20</v>
      </c>
    </row>
    <row r="1570" spans="2:3" x14ac:dyDescent="0.25">
      <c r="B1570" t="s">
        <v>8218</v>
      </c>
      <c r="C1570">
        <v>47</v>
      </c>
    </row>
    <row r="1571" spans="2:3" x14ac:dyDescent="0.25">
      <c r="B1571" t="s">
        <v>8218</v>
      </c>
      <c r="C1571">
        <v>54</v>
      </c>
    </row>
    <row r="1572" spans="2:3" x14ac:dyDescent="0.25">
      <c r="B1572" t="s">
        <v>8218</v>
      </c>
      <c r="C1572">
        <v>9</v>
      </c>
    </row>
    <row r="1573" spans="2:3" x14ac:dyDescent="0.25">
      <c r="B1573" t="s">
        <v>8218</v>
      </c>
      <c r="C1573">
        <v>213</v>
      </c>
    </row>
    <row r="1574" spans="2:3" x14ac:dyDescent="0.25">
      <c r="B1574" t="s">
        <v>8218</v>
      </c>
      <c r="C1574">
        <v>57</v>
      </c>
    </row>
    <row r="1575" spans="2:3" x14ac:dyDescent="0.25">
      <c r="B1575" t="s">
        <v>8218</v>
      </c>
      <c r="C1575">
        <v>25</v>
      </c>
    </row>
    <row r="1576" spans="2:3" x14ac:dyDescent="0.25">
      <c r="B1576" t="s">
        <v>8218</v>
      </c>
      <c r="C1576">
        <v>104</v>
      </c>
    </row>
    <row r="1577" spans="2:3" x14ac:dyDescent="0.25">
      <c r="B1577" t="s">
        <v>8218</v>
      </c>
      <c r="C1577">
        <v>34</v>
      </c>
    </row>
    <row r="1578" spans="2:3" x14ac:dyDescent="0.25">
      <c r="B1578" t="s">
        <v>8218</v>
      </c>
      <c r="C1578">
        <v>67</v>
      </c>
    </row>
    <row r="1579" spans="2:3" x14ac:dyDescent="0.25">
      <c r="B1579" t="s">
        <v>8218</v>
      </c>
      <c r="C1579">
        <v>241</v>
      </c>
    </row>
    <row r="1580" spans="2:3" x14ac:dyDescent="0.25">
      <c r="B1580" t="s">
        <v>8218</v>
      </c>
      <c r="C1580">
        <v>123</v>
      </c>
    </row>
    <row r="1581" spans="2:3" x14ac:dyDescent="0.25">
      <c r="B1581" t="s">
        <v>8218</v>
      </c>
      <c r="C1581">
        <v>302</v>
      </c>
    </row>
    <row r="1582" spans="2:3" x14ac:dyDescent="0.25">
      <c r="B1582" t="s">
        <v>8218</v>
      </c>
      <c r="C1582">
        <v>89</v>
      </c>
    </row>
    <row r="1583" spans="2:3" x14ac:dyDescent="0.25">
      <c r="B1583" t="s">
        <v>8218</v>
      </c>
      <c r="C1583">
        <v>41</v>
      </c>
    </row>
    <row r="1584" spans="2:3" x14ac:dyDescent="0.25">
      <c r="B1584" t="s">
        <v>8218</v>
      </c>
      <c r="C1584">
        <v>69</v>
      </c>
    </row>
    <row r="1585" spans="2:3" x14ac:dyDescent="0.25">
      <c r="B1585" t="s">
        <v>8218</v>
      </c>
      <c r="C1585">
        <v>52</v>
      </c>
    </row>
    <row r="1586" spans="2:3" x14ac:dyDescent="0.25">
      <c r="B1586" t="s">
        <v>8218</v>
      </c>
      <c r="C1586">
        <v>57</v>
      </c>
    </row>
    <row r="1587" spans="2:3" x14ac:dyDescent="0.25">
      <c r="B1587" t="s">
        <v>8218</v>
      </c>
      <c r="C1587">
        <v>74</v>
      </c>
    </row>
    <row r="1588" spans="2:3" x14ac:dyDescent="0.25">
      <c r="B1588" t="s">
        <v>8218</v>
      </c>
      <c r="C1588">
        <v>63</v>
      </c>
    </row>
    <row r="1589" spans="2:3" x14ac:dyDescent="0.25">
      <c r="B1589" t="s">
        <v>8218</v>
      </c>
      <c r="C1589">
        <v>72</v>
      </c>
    </row>
    <row r="1590" spans="2:3" x14ac:dyDescent="0.25">
      <c r="B1590" t="s">
        <v>8218</v>
      </c>
      <c r="C1590">
        <v>71</v>
      </c>
    </row>
    <row r="1591" spans="2:3" x14ac:dyDescent="0.25">
      <c r="B1591" t="s">
        <v>8218</v>
      </c>
      <c r="C1591">
        <v>21</v>
      </c>
    </row>
    <row r="1592" spans="2:3" x14ac:dyDescent="0.25">
      <c r="B1592" t="s">
        <v>8218</v>
      </c>
      <c r="C1592">
        <v>930</v>
      </c>
    </row>
    <row r="1593" spans="2:3" x14ac:dyDescent="0.25">
      <c r="B1593" t="s">
        <v>8218</v>
      </c>
      <c r="C1593">
        <v>55</v>
      </c>
    </row>
    <row r="1594" spans="2:3" x14ac:dyDescent="0.25">
      <c r="B1594" t="s">
        <v>8218</v>
      </c>
      <c r="C1594">
        <v>61</v>
      </c>
    </row>
    <row r="1595" spans="2:3" x14ac:dyDescent="0.25">
      <c r="B1595" t="s">
        <v>8218</v>
      </c>
      <c r="C1595">
        <v>82</v>
      </c>
    </row>
    <row r="1596" spans="2:3" x14ac:dyDescent="0.25">
      <c r="B1596" t="s">
        <v>8218</v>
      </c>
      <c r="C1596">
        <v>71</v>
      </c>
    </row>
    <row r="1597" spans="2:3" x14ac:dyDescent="0.25">
      <c r="B1597" t="s">
        <v>8218</v>
      </c>
      <c r="C1597">
        <v>117</v>
      </c>
    </row>
    <row r="1598" spans="2:3" x14ac:dyDescent="0.25">
      <c r="B1598" t="s">
        <v>8218</v>
      </c>
      <c r="C1598">
        <v>29</v>
      </c>
    </row>
    <row r="1599" spans="2:3" x14ac:dyDescent="0.25">
      <c r="B1599" t="s">
        <v>8218</v>
      </c>
      <c r="C1599">
        <v>74</v>
      </c>
    </row>
    <row r="1600" spans="2:3" x14ac:dyDescent="0.25">
      <c r="B1600" t="s">
        <v>8218</v>
      </c>
      <c r="C1600">
        <v>23</v>
      </c>
    </row>
    <row r="1601" spans="2:3" x14ac:dyDescent="0.25">
      <c r="B1601" t="s">
        <v>8218</v>
      </c>
      <c r="C1601">
        <v>60</v>
      </c>
    </row>
    <row r="1602" spans="2:3" x14ac:dyDescent="0.25">
      <c r="B1602" t="s">
        <v>8218</v>
      </c>
      <c r="C1602">
        <v>55</v>
      </c>
    </row>
    <row r="1603" spans="2:3" x14ac:dyDescent="0.25">
      <c r="B1603" t="s">
        <v>8218</v>
      </c>
      <c r="C1603">
        <v>51</v>
      </c>
    </row>
    <row r="1604" spans="2:3" x14ac:dyDescent="0.25">
      <c r="B1604" t="s">
        <v>8218</v>
      </c>
      <c r="C1604">
        <v>78</v>
      </c>
    </row>
    <row r="1605" spans="2:3" x14ac:dyDescent="0.25">
      <c r="B1605" t="s">
        <v>8218</v>
      </c>
      <c r="C1605">
        <v>62</v>
      </c>
    </row>
    <row r="1606" spans="2:3" x14ac:dyDescent="0.25">
      <c r="B1606" t="s">
        <v>8218</v>
      </c>
      <c r="C1606">
        <v>45</v>
      </c>
    </row>
    <row r="1607" spans="2:3" x14ac:dyDescent="0.25">
      <c r="B1607" t="s">
        <v>8218</v>
      </c>
      <c r="C1607">
        <v>15</v>
      </c>
    </row>
    <row r="1608" spans="2:3" x14ac:dyDescent="0.25">
      <c r="B1608" t="s">
        <v>8218</v>
      </c>
      <c r="C1608">
        <v>151</v>
      </c>
    </row>
    <row r="1609" spans="2:3" x14ac:dyDescent="0.25">
      <c r="B1609" t="s">
        <v>8218</v>
      </c>
      <c r="C1609">
        <v>68</v>
      </c>
    </row>
    <row r="1610" spans="2:3" x14ac:dyDescent="0.25">
      <c r="B1610" t="s">
        <v>8218</v>
      </c>
      <c r="C1610">
        <v>46</v>
      </c>
    </row>
    <row r="1611" spans="2:3" x14ac:dyDescent="0.25">
      <c r="B1611" t="s">
        <v>8218</v>
      </c>
      <c r="C1611">
        <v>24</v>
      </c>
    </row>
    <row r="1612" spans="2:3" x14ac:dyDescent="0.25">
      <c r="B1612" t="s">
        <v>8218</v>
      </c>
      <c r="C1612">
        <v>70</v>
      </c>
    </row>
    <row r="1613" spans="2:3" x14ac:dyDescent="0.25">
      <c r="B1613" t="s">
        <v>8218</v>
      </c>
      <c r="C1613">
        <v>244</v>
      </c>
    </row>
    <row r="1614" spans="2:3" x14ac:dyDescent="0.25">
      <c r="B1614" t="s">
        <v>8218</v>
      </c>
      <c r="C1614">
        <v>82</v>
      </c>
    </row>
    <row r="1615" spans="2:3" x14ac:dyDescent="0.25">
      <c r="B1615" t="s">
        <v>8218</v>
      </c>
      <c r="C1615">
        <v>226</v>
      </c>
    </row>
    <row r="1616" spans="2:3" x14ac:dyDescent="0.25">
      <c r="B1616" t="s">
        <v>8218</v>
      </c>
      <c r="C1616">
        <v>60</v>
      </c>
    </row>
    <row r="1617" spans="2:3" x14ac:dyDescent="0.25">
      <c r="B1617" t="s">
        <v>8218</v>
      </c>
      <c r="C1617">
        <v>322</v>
      </c>
    </row>
    <row r="1618" spans="2:3" x14ac:dyDescent="0.25">
      <c r="B1618" t="s">
        <v>8218</v>
      </c>
      <c r="C1618">
        <v>94</v>
      </c>
    </row>
    <row r="1619" spans="2:3" x14ac:dyDescent="0.25">
      <c r="B1619" t="s">
        <v>8218</v>
      </c>
      <c r="C1619">
        <v>47</v>
      </c>
    </row>
    <row r="1620" spans="2:3" x14ac:dyDescent="0.25">
      <c r="B1620" t="s">
        <v>8218</v>
      </c>
      <c r="C1620">
        <v>115</v>
      </c>
    </row>
    <row r="1621" spans="2:3" x14ac:dyDescent="0.25">
      <c r="B1621" t="s">
        <v>8218</v>
      </c>
      <c r="C1621">
        <v>134</v>
      </c>
    </row>
    <row r="1622" spans="2:3" x14ac:dyDescent="0.25">
      <c r="B1622" t="s">
        <v>8218</v>
      </c>
      <c r="C1622">
        <v>35</v>
      </c>
    </row>
    <row r="1623" spans="2:3" x14ac:dyDescent="0.25">
      <c r="B1623" t="s">
        <v>8218</v>
      </c>
      <c r="C1623">
        <v>104</v>
      </c>
    </row>
    <row r="1624" spans="2:3" x14ac:dyDescent="0.25">
      <c r="B1624" t="s">
        <v>8218</v>
      </c>
      <c r="C1624">
        <v>184</v>
      </c>
    </row>
    <row r="1625" spans="2:3" x14ac:dyDescent="0.25">
      <c r="B1625" t="s">
        <v>8218</v>
      </c>
      <c r="C1625">
        <v>119</v>
      </c>
    </row>
    <row r="1626" spans="2:3" x14ac:dyDescent="0.25">
      <c r="B1626" t="s">
        <v>8218</v>
      </c>
      <c r="C1626">
        <v>59</v>
      </c>
    </row>
    <row r="1627" spans="2:3" x14ac:dyDescent="0.25">
      <c r="B1627" t="s">
        <v>8218</v>
      </c>
      <c r="C1627">
        <v>113</v>
      </c>
    </row>
    <row r="1628" spans="2:3" x14ac:dyDescent="0.25">
      <c r="B1628" t="s">
        <v>8218</v>
      </c>
      <c r="C1628">
        <v>84</v>
      </c>
    </row>
    <row r="1629" spans="2:3" x14ac:dyDescent="0.25">
      <c r="B1629" t="s">
        <v>8218</v>
      </c>
      <c r="C1629">
        <v>74</v>
      </c>
    </row>
    <row r="1630" spans="2:3" x14ac:dyDescent="0.25">
      <c r="B1630" t="s">
        <v>8218</v>
      </c>
      <c r="C1630">
        <v>216</v>
      </c>
    </row>
    <row r="1631" spans="2:3" x14ac:dyDescent="0.25">
      <c r="B1631" t="s">
        <v>8218</v>
      </c>
      <c r="C1631">
        <v>39</v>
      </c>
    </row>
    <row r="1632" spans="2:3" x14ac:dyDescent="0.25">
      <c r="B1632" t="s">
        <v>8218</v>
      </c>
      <c r="C1632">
        <v>21</v>
      </c>
    </row>
    <row r="1633" spans="2:3" x14ac:dyDescent="0.25">
      <c r="B1633" t="s">
        <v>8218</v>
      </c>
      <c r="C1633">
        <v>30</v>
      </c>
    </row>
    <row r="1634" spans="2:3" x14ac:dyDescent="0.25">
      <c r="B1634" t="s">
        <v>8218</v>
      </c>
      <c r="C1634">
        <v>37</v>
      </c>
    </row>
    <row r="1635" spans="2:3" x14ac:dyDescent="0.25">
      <c r="B1635" t="s">
        <v>8218</v>
      </c>
      <c r="C1635">
        <v>202</v>
      </c>
    </row>
    <row r="1636" spans="2:3" x14ac:dyDescent="0.25">
      <c r="B1636" t="s">
        <v>8218</v>
      </c>
      <c r="C1636">
        <v>37</v>
      </c>
    </row>
    <row r="1637" spans="2:3" x14ac:dyDescent="0.25">
      <c r="B1637" t="s">
        <v>8218</v>
      </c>
      <c r="C1637">
        <v>28</v>
      </c>
    </row>
    <row r="1638" spans="2:3" x14ac:dyDescent="0.25">
      <c r="B1638" t="s">
        <v>8218</v>
      </c>
      <c r="C1638">
        <v>26</v>
      </c>
    </row>
    <row r="1639" spans="2:3" x14ac:dyDescent="0.25">
      <c r="B1639" t="s">
        <v>8218</v>
      </c>
      <c r="C1639">
        <v>61</v>
      </c>
    </row>
    <row r="1640" spans="2:3" x14ac:dyDescent="0.25">
      <c r="B1640" t="s">
        <v>8218</v>
      </c>
      <c r="C1640">
        <v>115</v>
      </c>
    </row>
    <row r="1641" spans="2:3" x14ac:dyDescent="0.25">
      <c r="B1641" t="s">
        <v>8218</v>
      </c>
      <c r="C1641">
        <v>181</v>
      </c>
    </row>
    <row r="1642" spans="2:3" x14ac:dyDescent="0.25">
      <c r="B1642" t="s">
        <v>8218</v>
      </c>
      <c r="C1642">
        <v>110</v>
      </c>
    </row>
    <row r="1643" spans="2:3" x14ac:dyDescent="0.25">
      <c r="B1643" t="s">
        <v>8218</v>
      </c>
      <c r="C1643">
        <v>269</v>
      </c>
    </row>
    <row r="1644" spans="2:3" x14ac:dyDescent="0.25">
      <c r="B1644" t="s">
        <v>8218</v>
      </c>
      <c r="C1644">
        <v>79</v>
      </c>
    </row>
    <row r="1645" spans="2:3" x14ac:dyDescent="0.25">
      <c r="B1645" t="s">
        <v>8218</v>
      </c>
      <c r="C1645">
        <v>104</v>
      </c>
    </row>
    <row r="1646" spans="2:3" x14ac:dyDescent="0.25">
      <c r="B1646" t="s">
        <v>8218</v>
      </c>
      <c r="C1646">
        <v>34</v>
      </c>
    </row>
    <row r="1647" spans="2:3" x14ac:dyDescent="0.25">
      <c r="B1647" t="s">
        <v>8218</v>
      </c>
      <c r="C1647">
        <v>167</v>
      </c>
    </row>
    <row r="1648" spans="2:3" x14ac:dyDescent="0.25">
      <c r="B1648" t="s">
        <v>8218</v>
      </c>
      <c r="C1648">
        <v>183</v>
      </c>
    </row>
    <row r="1649" spans="2:3" x14ac:dyDescent="0.25">
      <c r="B1649" t="s">
        <v>8218</v>
      </c>
      <c r="C1649">
        <v>71</v>
      </c>
    </row>
    <row r="1650" spans="2:3" x14ac:dyDescent="0.25">
      <c r="B1650" t="s">
        <v>8218</v>
      </c>
      <c r="C1650">
        <v>69</v>
      </c>
    </row>
    <row r="1651" spans="2:3" x14ac:dyDescent="0.25">
      <c r="B1651" t="s">
        <v>8218</v>
      </c>
      <c r="C1651">
        <v>270</v>
      </c>
    </row>
    <row r="1652" spans="2:3" x14ac:dyDescent="0.25">
      <c r="B1652" t="s">
        <v>8218</v>
      </c>
      <c r="C1652">
        <v>193</v>
      </c>
    </row>
    <row r="1653" spans="2:3" x14ac:dyDescent="0.25">
      <c r="B1653" t="s">
        <v>8218</v>
      </c>
      <c r="C1653">
        <v>57</v>
      </c>
    </row>
    <row r="1654" spans="2:3" x14ac:dyDescent="0.25">
      <c r="B1654" t="s">
        <v>8218</v>
      </c>
      <c r="C1654">
        <v>200</v>
      </c>
    </row>
    <row r="1655" spans="2:3" x14ac:dyDescent="0.25">
      <c r="B1655" t="s">
        <v>8218</v>
      </c>
      <c r="C1655">
        <v>88</v>
      </c>
    </row>
    <row r="1656" spans="2:3" x14ac:dyDescent="0.25">
      <c r="B1656" t="s">
        <v>8218</v>
      </c>
      <c r="C1656">
        <v>213</v>
      </c>
    </row>
    <row r="1657" spans="2:3" x14ac:dyDescent="0.25">
      <c r="B1657" t="s">
        <v>8218</v>
      </c>
      <c r="C1657">
        <v>20</v>
      </c>
    </row>
    <row r="1658" spans="2:3" x14ac:dyDescent="0.25">
      <c r="B1658" t="s">
        <v>8218</v>
      </c>
      <c r="C1658">
        <v>50</v>
      </c>
    </row>
    <row r="1659" spans="2:3" x14ac:dyDescent="0.25">
      <c r="B1659" t="s">
        <v>8218</v>
      </c>
      <c r="C1659">
        <v>115</v>
      </c>
    </row>
    <row r="1660" spans="2:3" x14ac:dyDescent="0.25">
      <c r="B1660" t="s">
        <v>8218</v>
      </c>
      <c r="C1660">
        <v>186</v>
      </c>
    </row>
    <row r="1661" spans="2:3" x14ac:dyDescent="0.25">
      <c r="B1661" t="s">
        <v>8218</v>
      </c>
      <c r="C1661">
        <v>18</v>
      </c>
    </row>
    <row r="1662" spans="2:3" x14ac:dyDescent="0.25">
      <c r="B1662" t="s">
        <v>8218</v>
      </c>
      <c r="C1662">
        <v>176</v>
      </c>
    </row>
    <row r="1663" spans="2:3" x14ac:dyDescent="0.25">
      <c r="B1663" t="s">
        <v>8218</v>
      </c>
      <c r="C1663">
        <v>41</v>
      </c>
    </row>
    <row r="1664" spans="2:3" x14ac:dyDescent="0.25">
      <c r="B1664" t="s">
        <v>8218</v>
      </c>
      <c r="C1664">
        <v>75</v>
      </c>
    </row>
    <row r="1665" spans="2:3" x14ac:dyDescent="0.25">
      <c r="B1665" t="s">
        <v>8218</v>
      </c>
      <c r="C1665">
        <v>97</v>
      </c>
    </row>
    <row r="1666" spans="2:3" x14ac:dyDescent="0.25">
      <c r="B1666" t="s">
        <v>8218</v>
      </c>
      <c r="C1666">
        <v>73</v>
      </c>
    </row>
    <row r="1667" spans="2:3" x14ac:dyDescent="0.25">
      <c r="B1667" t="s">
        <v>8218</v>
      </c>
      <c r="C1667">
        <v>49</v>
      </c>
    </row>
    <row r="1668" spans="2:3" x14ac:dyDescent="0.25">
      <c r="B1668" t="s">
        <v>8218</v>
      </c>
      <c r="C1668">
        <v>134</v>
      </c>
    </row>
    <row r="1669" spans="2:3" x14ac:dyDescent="0.25">
      <c r="B1669" t="s">
        <v>8218</v>
      </c>
      <c r="C1669">
        <v>68</v>
      </c>
    </row>
    <row r="1670" spans="2:3" x14ac:dyDescent="0.25">
      <c r="B1670" t="s">
        <v>8218</v>
      </c>
      <c r="C1670">
        <v>49</v>
      </c>
    </row>
    <row r="1671" spans="2:3" x14ac:dyDescent="0.25">
      <c r="B1671" t="s">
        <v>8218</v>
      </c>
      <c r="C1671">
        <v>63</v>
      </c>
    </row>
    <row r="1672" spans="2:3" x14ac:dyDescent="0.25">
      <c r="B1672" t="s">
        <v>8218</v>
      </c>
      <c r="C1672">
        <v>163</v>
      </c>
    </row>
    <row r="1673" spans="2:3" x14ac:dyDescent="0.25">
      <c r="B1673" t="s">
        <v>8218</v>
      </c>
      <c r="C1673">
        <v>288</v>
      </c>
    </row>
    <row r="1674" spans="2:3" x14ac:dyDescent="0.25">
      <c r="B1674" t="s">
        <v>8218</v>
      </c>
      <c r="C1674">
        <v>42</v>
      </c>
    </row>
    <row r="1675" spans="2:3" x14ac:dyDescent="0.25">
      <c r="B1675" t="s">
        <v>8218</v>
      </c>
      <c r="C1675">
        <v>70</v>
      </c>
    </row>
    <row r="1676" spans="2:3" x14ac:dyDescent="0.25">
      <c r="B1676" t="s">
        <v>8218</v>
      </c>
      <c r="C1676">
        <v>30</v>
      </c>
    </row>
    <row r="1677" spans="2:3" x14ac:dyDescent="0.25">
      <c r="B1677" t="s">
        <v>8218</v>
      </c>
      <c r="C1677">
        <v>51</v>
      </c>
    </row>
    <row r="1678" spans="2:3" x14ac:dyDescent="0.25">
      <c r="B1678" t="s">
        <v>8218</v>
      </c>
      <c r="C1678">
        <v>145</v>
      </c>
    </row>
    <row r="1679" spans="2:3" x14ac:dyDescent="0.25">
      <c r="B1679" t="s">
        <v>8218</v>
      </c>
      <c r="C1679">
        <v>21</v>
      </c>
    </row>
    <row r="1680" spans="2:3" x14ac:dyDescent="0.25">
      <c r="B1680" t="s">
        <v>8218</v>
      </c>
      <c r="C1680">
        <v>286</v>
      </c>
    </row>
    <row r="1681" spans="2:3" x14ac:dyDescent="0.25">
      <c r="B1681" t="s">
        <v>8218</v>
      </c>
      <c r="C1681">
        <v>12</v>
      </c>
    </row>
    <row r="1682" spans="2:3" x14ac:dyDescent="0.25">
      <c r="B1682" t="s">
        <v>8218</v>
      </c>
      <c r="C1682">
        <v>100</v>
      </c>
    </row>
    <row r="1683" spans="2:3" x14ac:dyDescent="0.25">
      <c r="B1683" t="s">
        <v>8218</v>
      </c>
      <c r="C1683">
        <v>100</v>
      </c>
    </row>
    <row r="1684" spans="2:3" x14ac:dyDescent="0.25">
      <c r="B1684" t="s">
        <v>8218</v>
      </c>
      <c r="C1684">
        <v>34</v>
      </c>
    </row>
    <row r="1685" spans="2:3" x14ac:dyDescent="0.25">
      <c r="B1685" t="s">
        <v>8218</v>
      </c>
      <c r="C1685">
        <v>63</v>
      </c>
    </row>
    <row r="1686" spans="2:3" x14ac:dyDescent="0.25">
      <c r="B1686" t="s">
        <v>8218</v>
      </c>
      <c r="C1686">
        <v>30</v>
      </c>
    </row>
    <row r="1687" spans="2:3" x14ac:dyDescent="0.25">
      <c r="B1687" t="s">
        <v>8218</v>
      </c>
      <c r="C1687">
        <v>47</v>
      </c>
    </row>
    <row r="1688" spans="2:3" x14ac:dyDescent="0.25">
      <c r="B1688" t="s">
        <v>8218</v>
      </c>
      <c r="C1688">
        <v>237</v>
      </c>
    </row>
    <row r="1689" spans="2:3" x14ac:dyDescent="0.25">
      <c r="B1689" t="s">
        <v>8218</v>
      </c>
      <c r="C1689">
        <v>47</v>
      </c>
    </row>
    <row r="1690" spans="2:3" x14ac:dyDescent="0.25">
      <c r="B1690" t="s">
        <v>8218</v>
      </c>
      <c r="C1690">
        <v>15</v>
      </c>
    </row>
    <row r="1691" spans="2:3" x14ac:dyDescent="0.25">
      <c r="B1691" t="s">
        <v>8218</v>
      </c>
      <c r="C1691">
        <v>81</v>
      </c>
    </row>
    <row r="1692" spans="2:3" x14ac:dyDescent="0.25">
      <c r="B1692" t="s">
        <v>8218</v>
      </c>
      <c r="C1692">
        <v>122</v>
      </c>
    </row>
    <row r="1693" spans="2:3" x14ac:dyDescent="0.25">
      <c r="B1693" t="s">
        <v>8218</v>
      </c>
      <c r="C1693">
        <v>34</v>
      </c>
    </row>
    <row r="1694" spans="2:3" x14ac:dyDescent="0.25">
      <c r="B1694" t="s">
        <v>8218</v>
      </c>
      <c r="C1694">
        <v>207</v>
      </c>
    </row>
    <row r="1695" spans="2:3" x14ac:dyDescent="0.25">
      <c r="B1695" t="s">
        <v>8218</v>
      </c>
      <c r="C1695">
        <v>25</v>
      </c>
    </row>
    <row r="1696" spans="2:3" x14ac:dyDescent="0.25">
      <c r="B1696" t="s">
        <v>8218</v>
      </c>
      <c r="C1696">
        <v>72</v>
      </c>
    </row>
    <row r="1697" spans="2:3" x14ac:dyDescent="0.25">
      <c r="B1697" t="s">
        <v>8218</v>
      </c>
      <c r="C1697">
        <v>14</v>
      </c>
    </row>
    <row r="1698" spans="2:3" x14ac:dyDescent="0.25">
      <c r="B1698" t="s">
        <v>8218</v>
      </c>
      <c r="C1698">
        <v>15</v>
      </c>
    </row>
    <row r="1699" spans="2:3" x14ac:dyDescent="0.25">
      <c r="B1699" t="s">
        <v>8218</v>
      </c>
      <c r="C1699">
        <v>91</v>
      </c>
    </row>
    <row r="1700" spans="2:3" x14ac:dyDescent="0.25">
      <c r="B1700" t="s">
        <v>8218</v>
      </c>
      <c r="C1700">
        <v>24</v>
      </c>
    </row>
    <row r="1701" spans="2:3" x14ac:dyDescent="0.25">
      <c r="B1701" t="s">
        <v>8218</v>
      </c>
      <c r="C1701">
        <v>27</v>
      </c>
    </row>
    <row r="1702" spans="2:3" x14ac:dyDescent="0.25">
      <c r="B1702" t="s">
        <v>8218</v>
      </c>
      <c r="C1702">
        <v>47</v>
      </c>
    </row>
    <row r="1703" spans="2:3" x14ac:dyDescent="0.25">
      <c r="B1703" t="s">
        <v>8218</v>
      </c>
      <c r="C1703">
        <v>44</v>
      </c>
    </row>
    <row r="1704" spans="2:3" x14ac:dyDescent="0.25">
      <c r="B1704" t="s">
        <v>8218</v>
      </c>
      <c r="C1704">
        <v>72</v>
      </c>
    </row>
    <row r="1705" spans="2:3" x14ac:dyDescent="0.25">
      <c r="B1705" t="s">
        <v>8218</v>
      </c>
      <c r="C1705">
        <v>63</v>
      </c>
    </row>
    <row r="1706" spans="2:3" x14ac:dyDescent="0.25">
      <c r="B1706" t="s">
        <v>8218</v>
      </c>
      <c r="C1706">
        <v>88</v>
      </c>
    </row>
    <row r="1707" spans="2:3" x14ac:dyDescent="0.25">
      <c r="B1707" t="s">
        <v>8218</v>
      </c>
      <c r="C1707">
        <v>70</v>
      </c>
    </row>
    <row r="1708" spans="2:3" x14ac:dyDescent="0.25">
      <c r="B1708" t="s">
        <v>8218</v>
      </c>
      <c r="C1708">
        <v>50</v>
      </c>
    </row>
    <row r="1709" spans="2:3" x14ac:dyDescent="0.25">
      <c r="B1709" t="s">
        <v>8218</v>
      </c>
      <c r="C1709">
        <v>35</v>
      </c>
    </row>
    <row r="1710" spans="2:3" x14ac:dyDescent="0.25">
      <c r="B1710" t="s">
        <v>8218</v>
      </c>
      <c r="C1710">
        <v>175</v>
      </c>
    </row>
    <row r="1711" spans="2:3" x14ac:dyDescent="0.25">
      <c r="B1711" t="s">
        <v>8218</v>
      </c>
      <c r="C1711">
        <v>20</v>
      </c>
    </row>
    <row r="1712" spans="2:3" x14ac:dyDescent="0.25">
      <c r="B1712" t="s">
        <v>8218</v>
      </c>
      <c r="C1712">
        <v>54</v>
      </c>
    </row>
    <row r="1713" spans="2:3" x14ac:dyDescent="0.25">
      <c r="B1713" t="s">
        <v>8218</v>
      </c>
      <c r="C1713">
        <v>20</v>
      </c>
    </row>
    <row r="1714" spans="2:3" x14ac:dyDescent="0.25">
      <c r="B1714" t="s">
        <v>8218</v>
      </c>
      <c r="C1714">
        <v>57</v>
      </c>
    </row>
    <row r="1715" spans="2:3" x14ac:dyDescent="0.25">
      <c r="B1715" t="s">
        <v>8218</v>
      </c>
      <c r="C1715">
        <v>31</v>
      </c>
    </row>
    <row r="1716" spans="2:3" x14ac:dyDescent="0.25">
      <c r="B1716" t="s">
        <v>8218</v>
      </c>
      <c r="C1716">
        <v>31</v>
      </c>
    </row>
    <row r="1717" spans="2:3" x14ac:dyDescent="0.25">
      <c r="B1717" t="s">
        <v>8218</v>
      </c>
      <c r="C1717">
        <v>45</v>
      </c>
    </row>
    <row r="1718" spans="2:3" x14ac:dyDescent="0.25">
      <c r="B1718" t="s">
        <v>8218</v>
      </c>
      <c r="C1718">
        <v>41</v>
      </c>
    </row>
    <row r="1719" spans="2:3" x14ac:dyDescent="0.25">
      <c r="B1719" t="s">
        <v>8218</v>
      </c>
      <c r="C1719">
        <v>29</v>
      </c>
    </row>
    <row r="1720" spans="2:3" x14ac:dyDescent="0.25">
      <c r="B1720" t="s">
        <v>8218</v>
      </c>
      <c r="C1720">
        <v>58</v>
      </c>
    </row>
    <row r="1721" spans="2:3" x14ac:dyDescent="0.25">
      <c r="B1721" t="s">
        <v>8218</v>
      </c>
      <c r="C1721">
        <v>89</v>
      </c>
    </row>
    <row r="1722" spans="2:3" x14ac:dyDescent="0.25">
      <c r="B1722" t="s">
        <v>8218</v>
      </c>
      <c r="C1722">
        <v>125</v>
      </c>
    </row>
    <row r="1723" spans="2:3" x14ac:dyDescent="0.25">
      <c r="B1723" t="s">
        <v>8218</v>
      </c>
      <c r="C1723">
        <v>18</v>
      </c>
    </row>
    <row r="1724" spans="2:3" x14ac:dyDescent="0.25">
      <c r="B1724" t="s">
        <v>8218</v>
      </c>
      <c r="C1724">
        <v>32</v>
      </c>
    </row>
    <row r="1725" spans="2:3" x14ac:dyDescent="0.25">
      <c r="B1725" t="s">
        <v>8218</v>
      </c>
      <c r="C1725">
        <v>16</v>
      </c>
    </row>
    <row r="1726" spans="2:3" x14ac:dyDescent="0.25">
      <c r="B1726" t="s">
        <v>8218</v>
      </c>
      <c r="C1726">
        <v>38</v>
      </c>
    </row>
    <row r="1727" spans="2:3" x14ac:dyDescent="0.25">
      <c r="B1727" t="s">
        <v>8218</v>
      </c>
      <c r="C1727">
        <v>15</v>
      </c>
    </row>
    <row r="1728" spans="2:3" x14ac:dyDescent="0.25">
      <c r="B1728" t="s">
        <v>8218</v>
      </c>
      <c r="C1728">
        <v>23</v>
      </c>
    </row>
    <row r="1729" spans="2:3" x14ac:dyDescent="0.25">
      <c r="B1729" t="s">
        <v>8218</v>
      </c>
      <c r="C1729">
        <v>49</v>
      </c>
    </row>
    <row r="1730" spans="2:3" x14ac:dyDescent="0.25">
      <c r="B1730" t="s">
        <v>8218</v>
      </c>
      <c r="C1730">
        <v>10</v>
      </c>
    </row>
    <row r="1731" spans="2:3" x14ac:dyDescent="0.25">
      <c r="B1731" t="s">
        <v>8218</v>
      </c>
      <c r="C1731">
        <v>15</v>
      </c>
    </row>
    <row r="1732" spans="2:3" x14ac:dyDescent="0.25">
      <c r="B1732" t="s">
        <v>8218</v>
      </c>
      <c r="C1732">
        <v>57</v>
      </c>
    </row>
    <row r="1733" spans="2:3" x14ac:dyDescent="0.25">
      <c r="B1733" t="s">
        <v>8218</v>
      </c>
      <c r="C1733">
        <v>33</v>
      </c>
    </row>
    <row r="1734" spans="2:3" x14ac:dyDescent="0.25">
      <c r="B1734" t="s">
        <v>8218</v>
      </c>
      <c r="C1734">
        <v>9</v>
      </c>
    </row>
    <row r="1735" spans="2:3" x14ac:dyDescent="0.25">
      <c r="B1735" t="s">
        <v>8218</v>
      </c>
      <c r="C1735">
        <v>26</v>
      </c>
    </row>
    <row r="1736" spans="2:3" x14ac:dyDescent="0.25">
      <c r="B1736" t="s">
        <v>8218</v>
      </c>
      <c r="C1736">
        <v>69</v>
      </c>
    </row>
    <row r="1737" spans="2:3" x14ac:dyDescent="0.25">
      <c r="B1737" t="s">
        <v>8218</v>
      </c>
      <c r="C1737">
        <v>65</v>
      </c>
    </row>
    <row r="1738" spans="2:3" x14ac:dyDescent="0.25">
      <c r="B1738" t="s">
        <v>8218</v>
      </c>
      <c r="C1738">
        <v>83</v>
      </c>
    </row>
    <row r="1739" spans="2:3" x14ac:dyDescent="0.25">
      <c r="B1739" t="s">
        <v>8218</v>
      </c>
      <c r="C1739">
        <v>111</v>
      </c>
    </row>
    <row r="1740" spans="2:3" x14ac:dyDescent="0.25">
      <c r="B1740" t="s">
        <v>8218</v>
      </c>
      <c r="C1740">
        <v>46</v>
      </c>
    </row>
    <row r="1741" spans="2:3" x14ac:dyDescent="0.25">
      <c r="B1741" t="s">
        <v>8218</v>
      </c>
      <c r="C1741">
        <v>63</v>
      </c>
    </row>
    <row r="1742" spans="2:3" x14ac:dyDescent="0.25">
      <c r="B1742" t="s">
        <v>8218</v>
      </c>
      <c r="C1742">
        <v>9</v>
      </c>
    </row>
    <row r="1743" spans="2:3" x14ac:dyDescent="0.25">
      <c r="B1743" t="s">
        <v>8218</v>
      </c>
      <c r="C1743">
        <v>34</v>
      </c>
    </row>
    <row r="1744" spans="2:3" x14ac:dyDescent="0.25">
      <c r="B1744" t="s">
        <v>8218</v>
      </c>
      <c r="C1744">
        <v>112</v>
      </c>
    </row>
    <row r="1745" spans="2:3" x14ac:dyDescent="0.25">
      <c r="B1745" t="s">
        <v>8218</v>
      </c>
      <c r="C1745">
        <v>47</v>
      </c>
    </row>
    <row r="1746" spans="2:3" x14ac:dyDescent="0.25">
      <c r="B1746" t="s">
        <v>8218</v>
      </c>
      <c r="C1746">
        <v>38</v>
      </c>
    </row>
    <row r="1747" spans="2:3" x14ac:dyDescent="0.25">
      <c r="B1747" t="s">
        <v>8218</v>
      </c>
      <c r="C1747">
        <v>28</v>
      </c>
    </row>
    <row r="1748" spans="2:3" x14ac:dyDescent="0.25">
      <c r="B1748" t="s">
        <v>8218</v>
      </c>
      <c r="C1748">
        <v>78</v>
      </c>
    </row>
    <row r="1749" spans="2:3" x14ac:dyDescent="0.25">
      <c r="B1749" t="s">
        <v>8218</v>
      </c>
      <c r="C1749">
        <v>23</v>
      </c>
    </row>
    <row r="1750" spans="2:3" x14ac:dyDescent="0.25">
      <c r="B1750" t="s">
        <v>8218</v>
      </c>
      <c r="C1750">
        <v>40</v>
      </c>
    </row>
    <row r="1751" spans="2:3" x14ac:dyDescent="0.25">
      <c r="B1751" t="s">
        <v>8218</v>
      </c>
      <c r="C1751">
        <v>13</v>
      </c>
    </row>
    <row r="1752" spans="2:3" x14ac:dyDescent="0.25">
      <c r="B1752" t="s">
        <v>8218</v>
      </c>
      <c r="C1752">
        <v>18</v>
      </c>
    </row>
    <row r="1753" spans="2:3" x14ac:dyDescent="0.25">
      <c r="B1753" t="s">
        <v>8218</v>
      </c>
      <c r="C1753">
        <v>22</v>
      </c>
    </row>
    <row r="1754" spans="2:3" x14ac:dyDescent="0.25">
      <c r="B1754" t="s">
        <v>8218</v>
      </c>
      <c r="C1754">
        <v>79</v>
      </c>
    </row>
    <row r="1755" spans="2:3" x14ac:dyDescent="0.25">
      <c r="B1755" t="s">
        <v>8218</v>
      </c>
      <c r="C1755">
        <v>14</v>
      </c>
    </row>
    <row r="1756" spans="2:3" x14ac:dyDescent="0.25">
      <c r="B1756" t="s">
        <v>8218</v>
      </c>
      <c r="C1756">
        <v>51</v>
      </c>
    </row>
    <row r="1757" spans="2:3" x14ac:dyDescent="0.25">
      <c r="B1757" t="s">
        <v>8218</v>
      </c>
      <c r="C1757">
        <v>54</v>
      </c>
    </row>
    <row r="1758" spans="2:3" x14ac:dyDescent="0.25">
      <c r="B1758" t="s">
        <v>8218</v>
      </c>
      <c r="C1758">
        <v>70</v>
      </c>
    </row>
    <row r="1759" spans="2:3" x14ac:dyDescent="0.25">
      <c r="B1759" t="s">
        <v>8218</v>
      </c>
      <c r="C1759">
        <v>44</v>
      </c>
    </row>
    <row r="1760" spans="2:3" x14ac:dyDescent="0.25">
      <c r="B1760" t="s">
        <v>8218</v>
      </c>
      <c r="C1760">
        <v>55</v>
      </c>
    </row>
    <row r="1761" spans="2:3" x14ac:dyDescent="0.25">
      <c r="B1761" t="s">
        <v>8218</v>
      </c>
      <c r="C1761">
        <v>15</v>
      </c>
    </row>
    <row r="1762" spans="2:3" x14ac:dyDescent="0.25">
      <c r="B1762" t="s">
        <v>8218</v>
      </c>
      <c r="C1762">
        <v>27</v>
      </c>
    </row>
    <row r="1763" spans="2:3" x14ac:dyDescent="0.25">
      <c r="B1763" t="s">
        <v>8218</v>
      </c>
      <c r="C1763">
        <v>21</v>
      </c>
    </row>
    <row r="1764" spans="2:3" x14ac:dyDescent="0.25">
      <c r="B1764" t="s">
        <v>8218</v>
      </c>
      <c r="C1764">
        <v>162</v>
      </c>
    </row>
    <row r="1765" spans="2:3" x14ac:dyDescent="0.25">
      <c r="B1765" t="s">
        <v>8218</v>
      </c>
      <c r="C1765">
        <v>23</v>
      </c>
    </row>
    <row r="1766" spans="2:3" x14ac:dyDescent="0.25">
      <c r="B1766" t="s">
        <v>8218</v>
      </c>
      <c r="C1766">
        <v>72</v>
      </c>
    </row>
    <row r="1767" spans="2:3" x14ac:dyDescent="0.25">
      <c r="B1767" t="s">
        <v>8218</v>
      </c>
      <c r="C1767">
        <v>68</v>
      </c>
    </row>
    <row r="1768" spans="2:3" x14ac:dyDescent="0.25">
      <c r="B1768" t="s">
        <v>8218</v>
      </c>
      <c r="C1768">
        <v>20</v>
      </c>
    </row>
    <row r="1769" spans="2:3" x14ac:dyDescent="0.25">
      <c r="B1769" t="s">
        <v>8218</v>
      </c>
      <c r="C1769">
        <v>26</v>
      </c>
    </row>
    <row r="1770" spans="2:3" x14ac:dyDescent="0.25">
      <c r="B1770" t="s">
        <v>8218</v>
      </c>
      <c r="C1770">
        <v>72</v>
      </c>
    </row>
    <row r="1771" spans="2:3" x14ac:dyDescent="0.25">
      <c r="B1771" t="s">
        <v>8218</v>
      </c>
      <c r="C1771">
        <v>3</v>
      </c>
    </row>
    <row r="1772" spans="2:3" x14ac:dyDescent="0.25">
      <c r="B1772" t="s">
        <v>8218</v>
      </c>
      <c r="C1772">
        <v>18</v>
      </c>
    </row>
    <row r="1773" spans="2:3" x14ac:dyDescent="0.25">
      <c r="B1773" t="s">
        <v>8218</v>
      </c>
      <c r="C1773">
        <v>30</v>
      </c>
    </row>
    <row r="1774" spans="2:3" x14ac:dyDescent="0.25">
      <c r="B1774" t="s">
        <v>8218</v>
      </c>
      <c r="C1774">
        <v>23</v>
      </c>
    </row>
    <row r="1775" spans="2:3" x14ac:dyDescent="0.25">
      <c r="B1775" t="s">
        <v>8218</v>
      </c>
      <c r="C1775">
        <v>54</v>
      </c>
    </row>
    <row r="1776" spans="2:3" x14ac:dyDescent="0.25">
      <c r="B1776" t="s">
        <v>8218</v>
      </c>
      <c r="C1776">
        <v>26</v>
      </c>
    </row>
    <row r="1777" spans="2:3" x14ac:dyDescent="0.25">
      <c r="B1777" t="s">
        <v>8218</v>
      </c>
      <c r="C1777">
        <v>9</v>
      </c>
    </row>
    <row r="1778" spans="2:3" x14ac:dyDescent="0.25">
      <c r="B1778" t="s">
        <v>8218</v>
      </c>
      <c r="C1778">
        <v>27</v>
      </c>
    </row>
    <row r="1779" spans="2:3" x14ac:dyDescent="0.25">
      <c r="B1779" t="s">
        <v>8218</v>
      </c>
      <c r="C1779">
        <v>30</v>
      </c>
    </row>
    <row r="1780" spans="2:3" x14ac:dyDescent="0.25">
      <c r="B1780" t="s">
        <v>8218</v>
      </c>
      <c r="C1780">
        <v>52</v>
      </c>
    </row>
    <row r="1781" spans="2:3" x14ac:dyDescent="0.25">
      <c r="B1781" t="s">
        <v>8218</v>
      </c>
      <c r="C1781">
        <v>17</v>
      </c>
    </row>
    <row r="1782" spans="2:3" x14ac:dyDescent="0.25">
      <c r="B1782" t="s">
        <v>8218</v>
      </c>
      <c r="C1782">
        <v>19</v>
      </c>
    </row>
    <row r="1783" spans="2:3" x14ac:dyDescent="0.25">
      <c r="B1783" t="s">
        <v>8218</v>
      </c>
      <c r="C1783">
        <v>77</v>
      </c>
    </row>
    <row r="1784" spans="2:3" x14ac:dyDescent="0.25">
      <c r="B1784" t="s">
        <v>8218</v>
      </c>
      <c r="C1784">
        <v>21</v>
      </c>
    </row>
    <row r="1785" spans="2:3" x14ac:dyDescent="0.25">
      <c r="B1785" t="s">
        <v>8218</v>
      </c>
      <c r="C1785">
        <v>38</v>
      </c>
    </row>
    <row r="1786" spans="2:3" x14ac:dyDescent="0.25">
      <c r="B1786" t="s">
        <v>8218</v>
      </c>
      <c r="C1786">
        <v>28</v>
      </c>
    </row>
    <row r="1787" spans="2:3" x14ac:dyDescent="0.25">
      <c r="B1787" t="s">
        <v>8218</v>
      </c>
      <c r="C1787">
        <v>48</v>
      </c>
    </row>
    <row r="1788" spans="2:3" x14ac:dyDescent="0.25">
      <c r="B1788" t="s">
        <v>8218</v>
      </c>
      <c r="C1788">
        <v>46</v>
      </c>
    </row>
    <row r="1789" spans="2:3" x14ac:dyDescent="0.25">
      <c r="B1789" t="s">
        <v>8218</v>
      </c>
      <c r="C1789">
        <v>30</v>
      </c>
    </row>
    <row r="1790" spans="2:3" x14ac:dyDescent="0.25">
      <c r="B1790" t="s">
        <v>8218</v>
      </c>
      <c r="C1790">
        <v>64</v>
      </c>
    </row>
    <row r="1791" spans="2:3" x14ac:dyDescent="0.25">
      <c r="B1791" t="s">
        <v>8218</v>
      </c>
      <c r="C1791">
        <v>15</v>
      </c>
    </row>
    <row r="1792" spans="2:3" x14ac:dyDescent="0.25">
      <c r="B1792" t="s">
        <v>8218</v>
      </c>
      <c r="C1792">
        <v>41</v>
      </c>
    </row>
    <row r="1793" spans="2:3" x14ac:dyDescent="0.25">
      <c r="B1793" t="s">
        <v>8218</v>
      </c>
      <c r="C1793">
        <v>35</v>
      </c>
    </row>
    <row r="1794" spans="2:3" x14ac:dyDescent="0.25">
      <c r="B1794" t="s">
        <v>8218</v>
      </c>
      <c r="C1794">
        <v>45</v>
      </c>
    </row>
    <row r="1795" spans="2:3" x14ac:dyDescent="0.25">
      <c r="B1795" t="s">
        <v>8218</v>
      </c>
      <c r="C1795">
        <v>62</v>
      </c>
    </row>
    <row r="1796" spans="2:3" x14ac:dyDescent="0.25">
      <c r="B1796" t="s">
        <v>8218</v>
      </c>
      <c r="C1796">
        <v>22</v>
      </c>
    </row>
    <row r="1797" spans="2:3" x14ac:dyDescent="0.25">
      <c r="B1797" t="s">
        <v>8218</v>
      </c>
      <c r="C1797">
        <v>18</v>
      </c>
    </row>
    <row r="1798" spans="2:3" x14ac:dyDescent="0.25">
      <c r="B1798" t="s">
        <v>8218</v>
      </c>
      <c r="C1798">
        <v>12</v>
      </c>
    </row>
    <row r="1799" spans="2:3" x14ac:dyDescent="0.25">
      <c r="B1799" t="s">
        <v>8218</v>
      </c>
      <c r="C1799">
        <v>44</v>
      </c>
    </row>
    <row r="1800" spans="2:3" x14ac:dyDescent="0.25">
      <c r="B1800" t="s">
        <v>8218</v>
      </c>
      <c r="C1800">
        <v>27</v>
      </c>
    </row>
    <row r="1801" spans="2:3" x14ac:dyDescent="0.25">
      <c r="B1801" t="s">
        <v>8218</v>
      </c>
      <c r="C1801">
        <v>38</v>
      </c>
    </row>
    <row r="1802" spans="2:3" x14ac:dyDescent="0.25">
      <c r="B1802" t="s">
        <v>8218</v>
      </c>
      <c r="C1802">
        <v>28</v>
      </c>
    </row>
    <row r="1803" spans="2:3" x14ac:dyDescent="0.25">
      <c r="B1803" t="s">
        <v>8218</v>
      </c>
      <c r="C1803">
        <v>24</v>
      </c>
    </row>
    <row r="1804" spans="2:3" x14ac:dyDescent="0.25">
      <c r="B1804" t="s">
        <v>8218</v>
      </c>
      <c r="C1804">
        <v>65</v>
      </c>
    </row>
    <row r="1805" spans="2:3" x14ac:dyDescent="0.25">
      <c r="B1805" t="s">
        <v>8218</v>
      </c>
      <c r="C1805">
        <v>46</v>
      </c>
    </row>
    <row r="1806" spans="2:3" x14ac:dyDescent="0.25">
      <c r="B1806" t="s">
        <v>8218</v>
      </c>
      <c r="C1806">
        <v>85</v>
      </c>
    </row>
    <row r="1807" spans="2:3" x14ac:dyDescent="0.25">
      <c r="B1807" t="s">
        <v>8218</v>
      </c>
      <c r="C1807">
        <v>66</v>
      </c>
    </row>
    <row r="1808" spans="2:3" x14ac:dyDescent="0.25">
      <c r="B1808" t="s">
        <v>8218</v>
      </c>
      <c r="C1808">
        <v>165</v>
      </c>
    </row>
    <row r="1809" spans="2:3" x14ac:dyDescent="0.25">
      <c r="B1809" t="s">
        <v>8218</v>
      </c>
      <c r="C1809">
        <v>17</v>
      </c>
    </row>
    <row r="1810" spans="2:3" x14ac:dyDescent="0.25">
      <c r="B1810" t="s">
        <v>8218</v>
      </c>
      <c r="C1810">
        <v>3</v>
      </c>
    </row>
    <row r="1811" spans="2:3" x14ac:dyDescent="0.25">
      <c r="B1811" t="s">
        <v>8218</v>
      </c>
      <c r="C1811">
        <v>17</v>
      </c>
    </row>
    <row r="1812" spans="2:3" x14ac:dyDescent="0.25">
      <c r="B1812" t="s">
        <v>8218</v>
      </c>
      <c r="C1812">
        <v>91</v>
      </c>
    </row>
    <row r="1813" spans="2:3" x14ac:dyDescent="0.25">
      <c r="B1813" t="s">
        <v>8218</v>
      </c>
      <c r="C1813">
        <v>67</v>
      </c>
    </row>
    <row r="1814" spans="2:3" x14ac:dyDescent="0.25">
      <c r="B1814" t="s">
        <v>8218</v>
      </c>
      <c r="C1814">
        <v>18</v>
      </c>
    </row>
    <row r="1815" spans="2:3" x14ac:dyDescent="0.25">
      <c r="B1815" t="s">
        <v>8218</v>
      </c>
      <c r="C1815">
        <v>21</v>
      </c>
    </row>
    <row r="1816" spans="2:3" x14ac:dyDescent="0.25">
      <c r="B1816" t="s">
        <v>8218</v>
      </c>
      <c r="C1816">
        <v>40</v>
      </c>
    </row>
    <row r="1817" spans="2:3" x14ac:dyDescent="0.25">
      <c r="B1817" t="s">
        <v>8218</v>
      </c>
      <c r="C1817">
        <v>78</v>
      </c>
    </row>
    <row r="1818" spans="2:3" x14ac:dyDescent="0.25">
      <c r="B1818" t="s">
        <v>8218</v>
      </c>
      <c r="C1818">
        <v>26</v>
      </c>
    </row>
    <row r="1819" spans="2:3" x14ac:dyDescent="0.25">
      <c r="B1819" t="s">
        <v>8218</v>
      </c>
      <c r="C1819">
        <v>14</v>
      </c>
    </row>
    <row r="1820" spans="2:3" x14ac:dyDescent="0.25">
      <c r="B1820" t="s">
        <v>8218</v>
      </c>
      <c r="C1820">
        <v>44</v>
      </c>
    </row>
    <row r="1821" spans="2:3" x14ac:dyDescent="0.25">
      <c r="B1821" t="s">
        <v>8218</v>
      </c>
      <c r="C1821">
        <v>9</v>
      </c>
    </row>
    <row r="1822" spans="2:3" x14ac:dyDescent="0.25">
      <c r="B1822" t="s">
        <v>8218</v>
      </c>
      <c r="C1822">
        <v>30</v>
      </c>
    </row>
    <row r="1823" spans="2:3" x14ac:dyDescent="0.25">
      <c r="B1823" t="s">
        <v>8218</v>
      </c>
      <c r="C1823">
        <v>45</v>
      </c>
    </row>
    <row r="1824" spans="2:3" x14ac:dyDescent="0.25">
      <c r="B1824" t="s">
        <v>8218</v>
      </c>
      <c r="C1824">
        <v>56</v>
      </c>
    </row>
    <row r="1825" spans="2:3" x14ac:dyDescent="0.25">
      <c r="B1825" t="s">
        <v>8218</v>
      </c>
      <c r="C1825">
        <v>46</v>
      </c>
    </row>
    <row r="1826" spans="2:3" x14ac:dyDescent="0.25">
      <c r="B1826" t="s">
        <v>8218</v>
      </c>
      <c r="C1826">
        <v>34</v>
      </c>
    </row>
    <row r="1827" spans="2:3" x14ac:dyDescent="0.25">
      <c r="B1827" t="s">
        <v>8218</v>
      </c>
      <c r="C1827">
        <v>98</v>
      </c>
    </row>
    <row r="1828" spans="2:3" x14ac:dyDescent="0.25">
      <c r="B1828" t="s">
        <v>8218</v>
      </c>
      <c r="C1828">
        <v>46</v>
      </c>
    </row>
    <row r="1829" spans="2:3" x14ac:dyDescent="0.25">
      <c r="B1829" t="s">
        <v>8218</v>
      </c>
      <c r="C1829">
        <v>10</v>
      </c>
    </row>
    <row r="1830" spans="2:3" x14ac:dyDescent="0.25">
      <c r="B1830" t="s">
        <v>8218</v>
      </c>
      <c r="C1830">
        <v>76</v>
      </c>
    </row>
    <row r="1831" spans="2:3" x14ac:dyDescent="0.25">
      <c r="B1831" t="s">
        <v>8218</v>
      </c>
      <c r="C1831">
        <v>104</v>
      </c>
    </row>
    <row r="1832" spans="2:3" x14ac:dyDescent="0.25">
      <c r="B1832" t="s">
        <v>8218</v>
      </c>
      <c r="C1832">
        <v>87</v>
      </c>
    </row>
    <row r="1833" spans="2:3" x14ac:dyDescent="0.25">
      <c r="B1833" t="s">
        <v>8218</v>
      </c>
      <c r="C1833">
        <v>29</v>
      </c>
    </row>
    <row r="1834" spans="2:3" x14ac:dyDescent="0.25">
      <c r="B1834" t="s">
        <v>8218</v>
      </c>
      <c r="C1834">
        <v>51</v>
      </c>
    </row>
    <row r="1835" spans="2:3" x14ac:dyDescent="0.25">
      <c r="B1835" t="s">
        <v>8218</v>
      </c>
      <c r="C1835">
        <v>12</v>
      </c>
    </row>
    <row r="1836" spans="2:3" x14ac:dyDescent="0.25">
      <c r="B1836" t="s">
        <v>8218</v>
      </c>
      <c r="C1836">
        <v>72</v>
      </c>
    </row>
    <row r="1837" spans="2:3" x14ac:dyDescent="0.25">
      <c r="B1837" t="s">
        <v>8218</v>
      </c>
      <c r="C1837">
        <v>21</v>
      </c>
    </row>
    <row r="1838" spans="2:3" x14ac:dyDescent="0.25">
      <c r="B1838" t="s">
        <v>8218</v>
      </c>
      <c r="C1838">
        <v>42</v>
      </c>
    </row>
    <row r="1839" spans="2:3" x14ac:dyDescent="0.25">
      <c r="B1839" t="s">
        <v>8218</v>
      </c>
      <c r="C1839">
        <v>71</v>
      </c>
    </row>
    <row r="1840" spans="2:3" x14ac:dyDescent="0.25">
      <c r="B1840" t="s">
        <v>8218</v>
      </c>
      <c r="C1840">
        <v>168</v>
      </c>
    </row>
    <row r="1841" spans="2:3" x14ac:dyDescent="0.25">
      <c r="B1841" t="s">
        <v>8218</v>
      </c>
      <c r="C1841">
        <v>19</v>
      </c>
    </row>
    <row r="1842" spans="2:3" x14ac:dyDescent="0.25">
      <c r="B1842" t="s">
        <v>8218</v>
      </c>
      <c r="C1842">
        <v>37</v>
      </c>
    </row>
    <row r="1843" spans="2:3" x14ac:dyDescent="0.25">
      <c r="B1843" t="s">
        <v>8218</v>
      </c>
      <c r="C1843">
        <v>36</v>
      </c>
    </row>
    <row r="1844" spans="2:3" x14ac:dyDescent="0.25">
      <c r="B1844" t="s">
        <v>8218</v>
      </c>
      <c r="C1844">
        <v>14</v>
      </c>
    </row>
    <row r="1845" spans="2:3" x14ac:dyDescent="0.25">
      <c r="B1845" t="s">
        <v>8218</v>
      </c>
      <c r="C1845">
        <v>18</v>
      </c>
    </row>
    <row r="1846" spans="2:3" x14ac:dyDescent="0.25">
      <c r="B1846" t="s">
        <v>8218</v>
      </c>
      <c r="C1846">
        <v>82</v>
      </c>
    </row>
    <row r="1847" spans="2:3" x14ac:dyDescent="0.25">
      <c r="B1847" t="s">
        <v>8218</v>
      </c>
      <c r="C1847">
        <v>43</v>
      </c>
    </row>
    <row r="1848" spans="2:3" x14ac:dyDescent="0.25">
      <c r="B1848" t="s">
        <v>8218</v>
      </c>
      <c r="C1848">
        <v>8</v>
      </c>
    </row>
    <row r="1849" spans="2:3" x14ac:dyDescent="0.25">
      <c r="B1849" t="s">
        <v>8218</v>
      </c>
      <c r="C1849">
        <v>45</v>
      </c>
    </row>
    <row r="1850" spans="2:3" x14ac:dyDescent="0.25">
      <c r="B1850" t="s">
        <v>8218</v>
      </c>
      <c r="C1850">
        <v>20</v>
      </c>
    </row>
    <row r="1851" spans="2:3" x14ac:dyDescent="0.25">
      <c r="B1851" t="s">
        <v>8218</v>
      </c>
      <c r="C1851">
        <v>31</v>
      </c>
    </row>
    <row r="1852" spans="2:3" x14ac:dyDescent="0.25">
      <c r="B1852" t="s">
        <v>8218</v>
      </c>
      <c r="C1852">
        <v>25</v>
      </c>
    </row>
    <row r="1853" spans="2:3" x14ac:dyDescent="0.25">
      <c r="B1853" t="s">
        <v>8218</v>
      </c>
      <c r="C1853">
        <v>14</v>
      </c>
    </row>
    <row r="1854" spans="2:3" x14ac:dyDescent="0.25">
      <c r="B1854" t="s">
        <v>8218</v>
      </c>
      <c r="C1854">
        <v>45</v>
      </c>
    </row>
    <row r="1855" spans="2:3" x14ac:dyDescent="0.25">
      <c r="B1855" t="s">
        <v>8218</v>
      </c>
      <c r="C1855">
        <v>20</v>
      </c>
    </row>
    <row r="1856" spans="2:3" x14ac:dyDescent="0.25">
      <c r="B1856" t="s">
        <v>8218</v>
      </c>
      <c r="C1856">
        <v>39</v>
      </c>
    </row>
    <row r="1857" spans="2:3" x14ac:dyDescent="0.25">
      <c r="B1857" t="s">
        <v>8218</v>
      </c>
      <c r="C1857">
        <v>16</v>
      </c>
    </row>
    <row r="1858" spans="2:3" x14ac:dyDescent="0.25">
      <c r="B1858" t="s">
        <v>8218</v>
      </c>
      <c r="C1858">
        <v>37</v>
      </c>
    </row>
    <row r="1859" spans="2:3" x14ac:dyDescent="0.25">
      <c r="B1859" t="s">
        <v>8218</v>
      </c>
      <c r="C1859">
        <v>14</v>
      </c>
    </row>
    <row r="1860" spans="2:3" x14ac:dyDescent="0.25">
      <c r="B1860" t="s">
        <v>8218</v>
      </c>
      <c r="C1860">
        <v>21</v>
      </c>
    </row>
    <row r="1861" spans="2:3" x14ac:dyDescent="0.25">
      <c r="B1861" t="s">
        <v>8218</v>
      </c>
      <c r="C1861">
        <v>69</v>
      </c>
    </row>
    <row r="1862" spans="2:3" x14ac:dyDescent="0.25">
      <c r="B1862" t="s">
        <v>8218</v>
      </c>
      <c r="C1862">
        <v>16</v>
      </c>
    </row>
    <row r="1863" spans="2:3" x14ac:dyDescent="0.25">
      <c r="B1863" t="s">
        <v>8218</v>
      </c>
      <c r="C1863">
        <v>55</v>
      </c>
    </row>
    <row r="1864" spans="2:3" x14ac:dyDescent="0.25">
      <c r="B1864" t="s">
        <v>8218</v>
      </c>
      <c r="C1864">
        <v>27</v>
      </c>
    </row>
    <row r="1865" spans="2:3" x14ac:dyDescent="0.25">
      <c r="B1865" t="s">
        <v>8218</v>
      </c>
      <c r="C1865">
        <v>36</v>
      </c>
    </row>
    <row r="1866" spans="2:3" x14ac:dyDescent="0.25">
      <c r="B1866" t="s">
        <v>8218</v>
      </c>
      <c r="C1866">
        <v>19</v>
      </c>
    </row>
    <row r="1867" spans="2:3" x14ac:dyDescent="0.25">
      <c r="B1867" t="s">
        <v>8218</v>
      </c>
      <c r="C1867">
        <v>12</v>
      </c>
    </row>
    <row r="1868" spans="2:3" x14ac:dyDescent="0.25">
      <c r="B1868" t="s">
        <v>8218</v>
      </c>
      <c r="C1868">
        <v>17</v>
      </c>
    </row>
    <row r="1869" spans="2:3" x14ac:dyDescent="0.25">
      <c r="B1869" t="s">
        <v>8218</v>
      </c>
      <c r="C1869">
        <v>114</v>
      </c>
    </row>
    <row r="1870" spans="2:3" x14ac:dyDescent="0.25">
      <c r="B1870" t="s">
        <v>8218</v>
      </c>
      <c r="C1870">
        <v>93</v>
      </c>
    </row>
    <row r="1871" spans="2:3" x14ac:dyDescent="0.25">
      <c r="B1871" t="s">
        <v>8218</v>
      </c>
      <c r="C1871">
        <v>36</v>
      </c>
    </row>
    <row r="1872" spans="2:3" x14ac:dyDescent="0.25">
      <c r="B1872" t="s">
        <v>8218</v>
      </c>
      <c r="C1872">
        <v>61</v>
      </c>
    </row>
    <row r="1873" spans="2:3" x14ac:dyDescent="0.25">
      <c r="B1873" t="s">
        <v>8218</v>
      </c>
      <c r="C1873">
        <v>47</v>
      </c>
    </row>
    <row r="1874" spans="2:3" x14ac:dyDescent="0.25">
      <c r="B1874" t="s">
        <v>8218</v>
      </c>
      <c r="C1874">
        <v>17</v>
      </c>
    </row>
    <row r="1875" spans="2:3" x14ac:dyDescent="0.25">
      <c r="B1875" t="s">
        <v>8218</v>
      </c>
      <c r="C1875">
        <v>63</v>
      </c>
    </row>
    <row r="1876" spans="2:3" x14ac:dyDescent="0.25">
      <c r="B1876" t="s">
        <v>8218</v>
      </c>
      <c r="C1876">
        <v>9</v>
      </c>
    </row>
    <row r="1877" spans="2:3" x14ac:dyDescent="0.25">
      <c r="B1877" t="s">
        <v>8218</v>
      </c>
      <c r="C1877">
        <v>30</v>
      </c>
    </row>
    <row r="1878" spans="2:3" x14ac:dyDescent="0.25">
      <c r="B1878" t="s">
        <v>8218</v>
      </c>
      <c r="C1878">
        <v>23</v>
      </c>
    </row>
    <row r="1879" spans="2:3" x14ac:dyDescent="0.25">
      <c r="B1879" t="s">
        <v>8218</v>
      </c>
      <c r="C1879">
        <v>33</v>
      </c>
    </row>
    <row r="1880" spans="2:3" x14ac:dyDescent="0.25">
      <c r="B1880" t="s">
        <v>8218</v>
      </c>
      <c r="C1880">
        <v>39</v>
      </c>
    </row>
    <row r="1881" spans="2:3" x14ac:dyDescent="0.25">
      <c r="B1881" t="s">
        <v>8218</v>
      </c>
      <c r="C1881">
        <v>17</v>
      </c>
    </row>
    <row r="1882" spans="2:3" x14ac:dyDescent="0.25">
      <c r="B1882" t="s">
        <v>8218</v>
      </c>
      <c r="C1882">
        <v>6</v>
      </c>
    </row>
    <row r="1883" spans="2:3" x14ac:dyDescent="0.25">
      <c r="B1883" t="s">
        <v>8218</v>
      </c>
      <c r="C1883">
        <v>39</v>
      </c>
    </row>
    <row r="1884" spans="2:3" x14ac:dyDescent="0.25">
      <c r="B1884" t="s">
        <v>8218</v>
      </c>
      <c r="C1884">
        <v>57</v>
      </c>
    </row>
    <row r="1885" spans="2:3" x14ac:dyDescent="0.25">
      <c r="B1885" t="s">
        <v>8218</v>
      </c>
      <c r="C1885">
        <v>56</v>
      </c>
    </row>
    <row r="1886" spans="2:3" x14ac:dyDescent="0.25">
      <c r="B1886" t="s">
        <v>8218</v>
      </c>
      <c r="C1886">
        <v>13</v>
      </c>
    </row>
    <row r="1887" spans="2:3" x14ac:dyDescent="0.25">
      <c r="B1887" t="s">
        <v>8218</v>
      </c>
      <c r="C1887">
        <v>95</v>
      </c>
    </row>
    <row r="1888" spans="2:3" x14ac:dyDescent="0.25">
      <c r="B1888" t="s">
        <v>8218</v>
      </c>
      <c r="C1888">
        <v>80</v>
      </c>
    </row>
    <row r="1889" spans="2:3" x14ac:dyDescent="0.25">
      <c r="B1889" t="s">
        <v>8218</v>
      </c>
      <c r="C1889">
        <v>133</v>
      </c>
    </row>
    <row r="1890" spans="2:3" x14ac:dyDescent="0.25">
      <c r="B1890" t="s">
        <v>8218</v>
      </c>
      <c r="C1890">
        <v>44</v>
      </c>
    </row>
    <row r="1891" spans="2:3" x14ac:dyDescent="0.25">
      <c r="B1891" t="s">
        <v>8218</v>
      </c>
      <c r="C1891">
        <v>30</v>
      </c>
    </row>
    <row r="1892" spans="2:3" x14ac:dyDescent="0.25">
      <c r="B1892" t="s">
        <v>8218</v>
      </c>
      <c r="C1892">
        <v>56</v>
      </c>
    </row>
    <row r="1893" spans="2:3" x14ac:dyDescent="0.25">
      <c r="B1893" t="s">
        <v>8218</v>
      </c>
      <c r="C1893">
        <v>66</v>
      </c>
    </row>
    <row r="1894" spans="2:3" x14ac:dyDescent="0.25">
      <c r="B1894" t="s">
        <v>8218</v>
      </c>
      <c r="C1894">
        <v>29</v>
      </c>
    </row>
    <row r="1895" spans="2:3" x14ac:dyDescent="0.25">
      <c r="B1895" t="s">
        <v>8218</v>
      </c>
      <c r="C1895">
        <v>72</v>
      </c>
    </row>
    <row r="1896" spans="2:3" x14ac:dyDescent="0.25">
      <c r="B1896" t="s">
        <v>8218</v>
      </c>
      <c r="C1896">
        <v>27</v>
      </c>
    </row>
    <row r="1897" spans="2:3" x14ac:dyDescent="0.25">
      <c r="B1897" t="s">
        <v>8218</v>
      </c>
      <c r="C1897">
        <v>10</v>
      </c>
    </row>
    <row r="1898" spans="2:3" x14ac:dyDescent="0.25">
      <c r="B1898" t="s">
        <v>8218</v>
      </c>
      <c r="C1898">
        <v>35</v>
      </c>
    </row>
    <row r="1899" spans="2:3" x14ac:dyDescent="0.25">
      <c r="B1899" t="s">
        <v>8218</v>
      </c>
      <c r="C1899">
        <v>29</v>
      </c>
    </row>
    <row r="1900" spans="2:3" x14ac:dyDescent="0.25">
      <c r="B1900" t="s">
        <v>8218</v>
      </c>
      <c r="C1900">
        <v>13</v>
      </c>
    </row>
    <row r="1901" spans="2:3" x14ac:dyDescent="0.25">
      <c r="B1901" t="s">
        <v>8218</v>
      </c>
      <c r="C1901">
        <v>72</v>
      </c>
    </row>
    <row r="1902" spans="2:3" x14ac:dyDescent="0.25">
      <c r="B1902" t="s">
        <v>8218</v>
      </c>
      <c r="C1902">
        <v>78</v>
      </c>
    </row>
    <row r="1903" spans="2:3" x14ac:dyDescent="0.25">
      <c r="B1903" t="s">
        <v>8218</v>
      </c>
      <c r="C1903">
        <v>49</v>
      </c>
    </row>
    <row r="1904" spans="2:3" x14ac:dyDescent="0.25">
      <c r="B1904" t="s">
        <v>8218</v>
      </c>
      <c r="C1904">
        <v>42</v>
      </c>
    </row>
    <row r="1905" spans="2:3" x14ac:dyDescent="0.25">
      <c r="B1905" t="s">
        <v>8218</v>
      </c>
      <c r="C1905">
        <v>35</v>
      </c>
    </row>
    <row r="1906" spans="2:3" x14ac:dyDescent="0.25">
      <c r="B1906" t="s">
        <v>8218</v>
      </c>
      <c r="C1906">
        <v>42</v>
      </c>
    </row>
    <row r="1907" spans="2:3" x14ac:dyDescent="0.25">
      <c r="B1907" t="s">
        <v>8218</v>
      </c>
      <c r="C1907">
        <v>42</v>
      </c>
    </row>
    <row r="1908" spans="2:3" x14ac:dyDescent="0.25">
      <c r="B1908" t="s">
        <v>8218</v>
      </c>
      <c r="C1908">
        <v>31</v>
      </c>
    </row>
    <row r="1909" spans="2:3" x14ac:dyDescent="0.25">
      <c r="B1909" t="s">
        <v>8218</v>
      </c>
      <c r="C1909">
        <v>38</v>
      </c>
    </row>
    <row r="1910" spans="2:3" x14ac:dyDescent="0.25">
      <c r="B1910" t="s">
        <v>8218</v>
      </c>
      <c r="C1910">
        <v>8</v>
      </c>
    </row>
    <row r="1911" spans="2:3" x14ac:dyDescent="0.25">
      <c r="B1911" t="s">
        <v>8218</v>
      </c>
      <c r="C1911">
        <v>39</v>
      </c>
    </row>
    <row r="1912" spans="2:3" x14ac:dyDescent="0.25">
      <c r="B1912" t="s">
        <v>8218</v>
      </c>
      <c r="C1912">
        <v>29</v>
      </c>
    </row>
    <row r="1913" spans="2:3" x14ac:dyDescent="0.25">
      <c r="B1913" t="s">
        <v>8218</v>
      </c>
      <c r="C1913">
        <v>72</v>
      </c>
    </row>
    <row r="1914" spans="2:3" x14ac:dyDescent="0.25">
      <c r="B1914" t="s">
        <v>8218</v>
      </c>
      <c r="C1914">
        <v>15</v>
      </c>
    </row>
    <row r="1915" spans="2:3" x14ac:dyDescent="0.25">
      <c r="B1915" t="s">
        <v>8218</v>
      </c>
      <c r="C1915">
        <v>33</v>
      </c>
    </row>
    <row r="1916" spans="2:3" x14ac:dyDescent="0.25">
      <c r="B1916" t="s">
        <v>8218</v>
      </c>
      <c r="C1916">
        <v>15</v>
      </c>
    </row>
    <row r="1917" spans="2:3" x14ac:dyDescent="0.25">
      <c r="B1917" t="s">
        <v>8218</v>
      </c>
      <c r="C1917">
        <v>19</v>
      </c>
    </row>
    <row r="1918" spans="2:3" x14ac:dyDescent="0.25">
      <c r="B1918" t="s">
        <v>8218</v>
      </c>
      <c r="C1918">
        <v>17</v>
      </c>
    </row>
    <row r="1919" spans="2:3" x14ac:dyDescent="0.25">
      <c r="B1919" t="s">
        <v>8218</v>
      </c>
      <c r="C1919">
        <v>44</v>
      </c>
    </row>
    <row r="1920" spans="2:3" x14ac:dyDescent="0.25">
      <c r="B1920" t="s">
        <v>8218</v>
      </c>
      <c r="C1920">
        <v>10</v>
      </c>
    </row>
    <row r="1921" spans="2:3" x14ac:dyDescent="0.25">
      <c r="B1921" t="s">
        <v>8218</v>
      </c>
      <c r="C1921">
        <v>46</v>
      </c>
    </row>
    <row r="1922" spans="2:3" x14ac:dyDescent="0.25">
      <c r="B1922" t="s">
        <v>8218</v>
      </c>
      <c r="C1922">
        <v>11</v>
      </c>
    </row>
    <row r="1923" spans="2:3" x14ac:dyDescent="0.25">
      <c r="B1923" t="s">
        <v>8218</v>
      </c>
      <c r="C1923">
        <v>13</v>
      </c>
    </row>
    <row r="1924" spans="2:3" x14ac:dyDescent="0.25">
      <c r="B1924" t="s">
        <v>8218</v>
      </c>
      <c r="C1924">
        <v>33</v>
      </c>
    </row>
    <row r="1925" spans="2:3" x14ac:dyDescent="0.25">
      <c r="B1925" t="s">
        <v>8218</v>
      </c>
      <c r="C1925">
        <v>28</v>
      </c>
    </row>
    <row r="1926" spans="2:3" x14ac:dyDescent="0.25">
      <c r="B1926" t="s">
        <v>8218</v>
      </c>
      <c r="C1926">
        <v>21</v>
      </c>
    </row>
    <row r="1927" spans="2:3" x14ac:dyDescent="0.25">
      <c r="B1927" t="s">
        <v>8218</v>
      </c>
      <c r="C1927">
        <v>13</v>
      </c>
    </row>
    <row r="1928" spans="2:3" x14ac:dyDescent="0.25">
      <c r="B1928" t="s">
        <v>8218</v>
      </c>
      <c r="C1928">
        <v>34</v>
      </c>
    </row>
    <row r="1929" spans="2:3" x14ac:dyDescent="0.25">
      <c r="B1929" t="s">
        <v>8218</v>
      </c>
      <c r="C1929">
        <v>80</v>
      </c>
    </row>
    <row r="1930" spans="2:3" x14ac:dyDescent="0.25">
      <c r="B1930" t="s">
        <v>8218</v>
      </c>
      <c r="C1930">
        <v>74</v>
      </c>
    </row>
    <row r="1931" spans="2:3" x14ac:dyDescent="0.25">
      <c r="B1931" t="s">
        <v>8218</v>
      </c>
      <c r="C1931">
        <v>7</v>
      </c>
    </row>
    <row r="1932" spans="2:3" x14ac:dyDescent="0.25">
      <c r="B1932" t="s">
        <v>8218</v>
      </c>
      <c r="C1932">
        <v>34</v>
      </c>
    </row>
    <row r="1933" spans="2:3" x14ac:dyDescent="0.25">
      <c r="B1933" t="s">
        <v>8218</v>
      </c>
      <c r="C1933">
        <v>86</v>
      </c>
    </row>
    <row r="1934" spans="2:3" x14ac:dyDescent="0.25">
      <c r="B1934" t="s">
        <v>8218</v>
      </c>
      <c r="C1934">
        <v>37</v>
      </c>
    </row>
    <row r="1935" spans="2:3" x14ac:dyDescent="0.25">
      <c r="B1935" t="s">
        <v>8218</v>
      </c>
      <c r="C1935">
        <v>18</v>
      </c>
    </row>
    <row r="1936" spans="2:3" x14ac:dyDescent="0.25">
      <c r="B1936" t="s">
        <v>8218</v>
      </c>
      <c r="C1936">
        <v>22</v>
      </c>
    </row>
    <row r="1937" spans="2:3" x14ac:dyDescent="0.25">
      <c r="B1937" t="s">
        <v>8218</v>
      </c>
      <c r="C1937">
        <v>26</v>
      </c>
    </row>
    <row r="1938" spans="2:3" x14ac:dyDescent="0.25">
      <c r="B1938" t="s">
        <v>8218</v>
      </c>
      <c r="C1938">
        <v>27</v>
      </c>
    </row>
    <row r="1939" spans="2:3" x14ac:dyDescent="0.25">
      <c r="B1939" t="s">
        <v>8218</v>
      </c>
      <c r="C1939">
        <v>8</v>
      </c>
    </row>
    <row r="1940" spans="2:3" x14ac:dyDescent="0.25">
      <c r="B1940" t="s">
        <v>8218</v>
      </c>
      <c r="C1940">
        <v>204</v>
      </c>
    </row>
    <row r="1941" spans="2:3" x14ac:dyDescent="0.25">
      <c r="B1941" t="s">
        <v>8218</v>
      </c>
      <c r="C1941">
        <v>46</v>
      </c>
    </row>
    <row r="1942" spans="2:3" x14ac:dyDescent="0.25">
      <c r="B1942" t="s">
        <v>8218</v>
      </c>
      <c r="C1942">
        <v>17</v>
      </c>
    </row>
    <row r="1943" spans="2:3" x14ac:dyDescent="0.25">
      <c r="B1943" t="s">
        <v>8218</v>
      </c>
      <c r="C1943">
        <v>28</v>
      </c>
    </row>
    <row r="1944" spans="2:3" x14ac:dyDescent="0.25">
      <c r="B1944" t="s">
        <v>8218</v>
      </c>
      <c r="C1944">
        <v>83</v>
      </c>
    </row>
    <row r="1945" spans="2:3" x14ac:dyDescent="0.25">
      <c r="B1945" t="s">
        <v>8218</v>
      </c>
      <c r="C1945">
        <v>13</v>
      </c>
    </row>
    <row r="1946" spans="2:3" x14ac:dyDescent="0.25">
      <c r="B1946" t="s">
        <v>8218</v>
      </c>
      <c r="C1946">
        <v>8</v>
      </c>
    </row>
    <row r="1947" spans="2:3" x14ac:dyDescent="0.25">
      <c r="B1947" t="s">
        <v>8218</v>
      </c>
      <c r="C1947">
        <v>32</v>
      </c>
    </row>
    <row r="1948" spans="2:3" x14ac:dyDescent="0.25">
      <c r="B1948" t="s">
        <v>8218</v>
      </c>
      <c r="C1948">
        <v>85</v>
      </c>
    </row>
    <row r="1949" spans="2:3" x14ac:dyDescent="0.25">
      <c r="B1949" t="s">
        <v>8218</v>
      </c>
      <c r="C1949">
        <v>29</v>
      </c>
    </row>
    <row r="1950" spans="2:3" x14ac:dyDescent="0.25">
      <c r="B1950" t="s">
        <v>8218</v>
      </c>
      <c r="C1950">
        <v>24</v>
      </c>
    </row>
    <row r="1951" spans="2:3" x14ac:dyDescent="0.25">
      <c r="B1951" t="s">
        <v>8218</v>
      </c>
      <c r="C1951">
        <v>8</v>
      </c>
    </row>
    <row r="1952" spans="2:3" x14ac:dyDescent="0.25">
      <c r="B1952" t="s">
        <v>8218</v>
      </c>
      <c r="C1952">
        <v>19</v>
      </c>
    </row>
    <row r="1953" spans="2:3" x14ac:dyDescent="0.25">
      <c r="B1953" t="s">
        <v>8218</v>
      </c>
      <c r="C1953">
        <v>336</v>
      </c>
    </row>
    <row r="1954" spans="2:3" x14ac:dyDescent="0.25">
      <c r="B1954" t="s">
        <v>8218</v>
      </c>
      <c r="C1954">
        <v>13</v>
      </c>
    </row>
    <row r="1955" spans="2:3" x14ac:dyDescent="0.25">
      <c r="B1955" t="s">
        <v>8218</v>
      </c>
      <c r="C1955">
        <v>42</v>
      </c>
    </row>
    <row r="1956" spans="2:3" x14ac:dyDescent="0.25">
      <c r="B1956" t="s">
        <v>8218</v>
      </c>
      <c r="C1956">
        <v>64</v>
      </c>
    </row>
    <row r="1957" spans="2:3" x14ac:dyDescent="0.25">
      <c r="B1957" t="s">
        <v>8218</v>
      </c>
      <c r="C1957">
        <v>25</v>
      </c>
    </row>
    <row r="1958" spans="2:3" x14ac:dyDescent="0.25">
      <c r="B1958" t="s">
        <v>8218</v>
      </c>
      <c r="C1958">
        <v>20</v>
      </c>
    </row>
    <row r="1959" spans="2:3" x14ac:dyDescent="0.25">
      <c r="B1959" t="s">
        <v>8218</v>
      </c>
      <c r="C1959">
        <v>104</v>
      </c>
    </row>
    <row r="1960" spans="2:3" x14ac:dyDescent="0.25">
      <c r="B1960" t="s">
        <v>8218</v>
      </c>
      <c r="C1960">
        <v>53</v>
      </c>
    </row>
    <row r="1961" spans="2:3" x14ac:dyDescent="0.25">
      <c r="B1961" t="s">
        <v>8218</v>
      </c>
      <c r="C1961">
        <v>14</v>
      </c>
    </row>
    <row r="1962" spans="2:3" x14ac:dyDescent="0.25">
      <c r="B1962" t="s">
        <v>8218</v>
      </c>
      <c r="C1962">
        <v>20</v>
      </c>
    </row>
    <row r="1963" spans="2:3" x14ac:dyDescent="0.25">
      <c r="B1963" t="s">
        <v>8218</v>
      </c>
      <c r="C1963">
        <v>558</v>
      </c>
    </row>
    <row r="1964" spans="2:3" x14ac:dyDescent="0.25">
      <c r="B1964" t="s">
        <v>8218</v>
      </c>
      <c r="C1964">
        <v>22</v>
      </c>
    </row>
    <row r="1965" spans="2:3" x14ac:dyDescent="0.25">
      <c r="B1965" t="s">
        <v>8218</v>
      </c>
      <c r="C1965">
        <v>24</v>
      </c>
    </row>
    <row r="1966" spans="2:3" x14ac:dyDescent="0.25">
      <c r="B1966" t="s">
        <v>8218</v>
      </c>
      <c r="C1966">
        <v>74</v>
      </c>
    </row>
    <row r="1967" spans="2:3" x14ac:dyDescent="0.25">
      <c r="B1967" t="s">
        <v>8218</v>
      </c>
      <c r="C1967">
        <v>54</v>
      </c>
    </row>
    <row r="1968" spans="2:3" x14ac:dyDescent="0.25">
      <c r="B1968" t="s">
        <v>8218</v>
      </c>
      <c r="C1968">
        <v>31</v>
      </c>
    </row>
    <row r="1969" spans="2:3" x14ac:dyDescent="0.25">
      <c r="B1969" t="s">
        <v>8218</v>
      </c>
      <c r="C1969">
        <v>25</v>
      </c>
    </row>
    <row r="1970" spans="2:3" x14ac:dyDescent="0.25">
      <c r="B1970" t="s">
        <v>8218</v>
      </c>
      <c r="C1970">
        <v>17</v>
      </c>
    </row>
    <row r="1971" spans="2:3" x14ac:dyDescent="0.25">
      <c r="B1971" t="s">
        <v>8218</v>
      </c>
      <c r="C1971">
        <v>12</v>
      </c>
    </row>
    <row r="1972" spans="2:3" x14ac:dyDescent="0.25">
      <c r="B1972" t="s">
        <v>8218</v>
      </c>
      <c r="C1972">
        <v>38</v>
      </c>
    </row>
    <row r="1973" spans="2:3" x14ac:dyDescent="0.25">
      <c r="B1973" t="s">
        <v>8218</v>
      </c>
      <c r="C1973">
        <v>41</v>
      </c>
    </row>
    <row r="1974" spans="2:3" x14ac:dyDescent="0.25">
      <c r="B1974" t="s">
        <v>8218</v>
      </c>
      <c r="C1974">
        <v>19</v>
      </c>
    </row>
    <row r="1975" spans="2:3" x14ac:dyDescent="0.25">
      <c r="B1975" t="s">
        <v>8218</v>
      </c>
      <c r="C1975">
        <v>41</v>
      </c>
    </row>
    <row r="1976" spans="2:3" x14ac:dyDescent="0.25">
      <c r="B1976" t="s">
        <v>8218</v>
      </c>
      <c r="C1976">
        <v>26</v>
      </c>
    </row>
    <row r="1977" spans="2:3" x14ac:dyDescent="0.25">
      <c r="B1977" t="s">
        <v>8218</v>
      </c>
      <c r="C1977">
        <v>25</v>
      </c>
    </row>
    <row r="1978" spans="2:3" x14ac:dyDescent="0.25">
      <c r="B1978" t="s">
        <v>8218</v>
      </c>
      <c r="C1978">
        <v>9</v>
      </c>
    </row>
    <row r="1979" spans="2:3" x14ac:dyDescent="0.25">
      <c r="B1979" t="s">
        <v>8218</v>
      </c>
      <c r="C1979">
        <v>78</v>
      </c>
    </row>
    <row r="1980" spans="2:3" x14ac:dyDescent="0.25">
      <c r="B1980" t="s">
        <v>8218</v>
      </c>
      <c r="C1980">
        <v>45</v>
      </c>
    </row>
    <row r="1981" spans="2:3" x14ac:dyDescent="0.25">
      <c r="B1981" t="s">
        <v>8218</v>
      </c>
      <c r="C1981">
        <v>102</v>
      </c>
    </row>
    <row r="1982" spans="2:3" x14ac:dyDescent="0.25">
      <c r="B1982" t="s">
        <v>8218</v>
      </c>
      <c r="C1982">
        <v>5</v>
      </c>
    </row>
    <row r="1983" spans="2:3" x14ac:dyDescent="0.25">
      <c r="B1983" t="s">
        <v>8218</v>
      </c>
      <c r="C1983">
        <v>27</v>
      </c>
    </row>
    <row r="1984" spans="2:3" x14ac:dyDescent="0.25">
      <c r="B1984" t="s">
        <v>8218</v>
      </c>
      <c r="C1984">
        <v>37</v>
      </c>
    </row>
    <row r="1985" spans="2:3" x14ac:dyDescent="0.25">
      <c r="B1985" t="s">
        <v>8218</v>
      </c>
      <c r="C1985">
        <v>14</v>
      </c>
    </row>
    <row r="1986" spans="2:3" x14ac:dyDescent="0.25">
      <c r="B1986" t="s">
        <v>8218</v>
      </c>
      <c r="C1986">
        <v>27</v>
      </c>
    </row>
    <row r="1987" spans="2:3" x14ac:dyDescent="0.25">
      <c r="B1987" t="s">
        <v>8218</v>
      </c>
      <c r="C1987">
        <v>45</v>
      </c>
    </row>
    <row r="1988" spans="2:3" x14ac:dyDescent="0.25">
      <c r="B1988" t="s">
        <v>8218</v>
      </c>
      <c r="C1988">
        <v>49</v>
      </c>
    </row>
    <row r="1989" spans="2:3" x14ac:dyDescent="0.25">
      <c r="B1989" t="s">
        <v>8218</v>
      </c>
      <c r="C1989">
        <v>24</v>
      </c>
    </row>
    <row r="1990" spans="2:3" x14ac:dyDescent="0.25">
      <c r="B1990" t="s">
        <v>8218</v>
      </c>
      <c r="C1990">
        <v>112</v>
      </c>
    </row>
    <row r="1991" spans="2:3" x14ac:dyDescent="0.25">
      <c r="B1991" t="s">
        <v>8218</v>
      </c>
      <c r="C1991">
        <v>23</v>
      </c>
    </row>
    <row r="1992" spans="2:3" x14ac:dyDescent="0.25">
      <c r="B1992" t="s">
        <v>8218</v>
      </c>
      <c r="C1992">
        <v>54</v>
      </c>
    </row>
    <row r="1993" spans="2:3" x14ac:dyDescent="0.25">
      <c r="B1993" t="s">
        <v>8218</v>
      </c>
      <c r="C1993">
        <v>28</v>
      </c>
    </row>
    <row r="1994" spans="2:3" x14ac:dyDescent="0.25">
      <c r="B1994" t="s">
        <v>8218</v>
      </c>
      <c r="C1994">
        <v>11</v>
      </c>
    </row>
    <row r="1995" spans="2:3" x14ac:dyDescent="0.25">
      <c r="B1995" t="s">
        <v>8218</v>
      </c>
      <c r="C1995">
        <v>62</v>
      </c>
    </row>
    <row r="1996" spans="2:3" x14ac:dyDescent="0.25">
      <c r="B1996" t="s">
        <v>8218</v>
      </c>
      <c r="C1996">
        <v>73</v>
      </c>
    </row>
    <row r="1997" spans="2:3" x14ac:dyDescent="0.25">
      <c r="B1997" t="s">
        <v>8218</v>
      </c>
      <c r="C1997">
        <v>18</v>
      </c>
    </row>
    <row r="1998" spans="2:3" x14ac:dyDescent="0.25">
      <c r="B1998" t="s">
        <v>8218</v>
      </c>
      <c r="C1998">
        <v>35</v>
      </c>
    </row>
    <row r="1999" spans="2:3" x14ac:dyDescent="0.25">
      <c r="B1999" t="s">
        <v>8218</v>
      </c>
      <c r="C1999">
        <v>43</v>
      </c>
    </row>
    <row r="2000" spans="2:3" x14ac:dyDescent="0.25">
      <c r="B2000" t="s">
        <v>8218</v>
      </c>
      <c r="C2000">
        <v>36</v>
      </c>
    </row>
    <row r="2001" spans="2:3" x14ac:dyDescent="0.25">
      <c r="B2001" t="s">
        <v>8218</v>
      </c>
      <c r="C2001">
        <v>62</v>
      </c>
    </row>
    <row r="2002" spans="2:3" x14ac:dyDescent="0.25">
      <c r="B2002" t="s">
        <v>8218</v>
      </c>
      <c r="C2002">
        <v>15</v>
      </c>
    </row>
    <row r="2003" spans="2:3" x14ac:dyDescent="0.25">
      <c r="B2003" t="s">
        <v>8218</v>
      </c>
      <c r="C2003">
        <v>33</v>
      </c>
    </row>
    <row r="2004" spans="2:3" x14ac:dyDescent="0.25">
      <c r="B2004" t="s">
        <v>8218</v>
      </c>
      <c r="C2004">
        <v>27</v>
      </c>
    </row>
    <row r="2005" spans="2:3" x14ac:dyDescent="0.25">
      <c r="B2005" t="s">
        <v>8218</v>
      </c>
      <c r="C2005">
        <v>17</v>
      </c>
    </row>
    <row r="2006" spans="2:3" x14ac:dyDescent="0.25">
      <c r="B2006" t="s">
        <v>8218</v>
      </c>
      <c r="C2006">
        <v>4</v>
      </c>
    </row>
    <row r="2007" spans="2:3" x14ac:dyDescent="0.25">
      <c r="B2007" t="s">
        <v>8218</v>
      </c>
      <c r="C2007">
        <v>53</v>
      </c>
    </row>
    <row r="2008" spans="2:3" x14ac:dyDescent="0.25">
      <c r="B2008" t="s">
        <v>8218</v>
      </c>
      <c r="C2008">
        <v>49</v>
      </c>
    </row>
    <row r="2009" spans="2:3" x14ac:dyDescent="0.25">
      <c r="B2009" t="s">
        <v>8218</v>
      </c>
      <c r="C2009">
        <v>57</v>
      </c>
    </row>
    <row r="2010" spans="2:3" x14ac:dyDescent="0.25">
      <c r="B2010" t="s">
        <v>8218</v>
      </c>
      <c r="C2010">
        <v>69</v>
      </c>
    </row>
    <row r="2011" spans="2:3" x14ac:dyDescent="0.25">
      <c r="B2011" t="s">
        <v>8218</v>
      </c>
      <c r="C2011">
        <v>15</v>
      </c>
    </row>
    <row r="2012" spans="2:3" x14ac:dyDescent="0.25">
      <c r="B2012" t="s">
        <v>8218</v>
      </c>
      <c r="C2012">
        <v>64</v>
      </c>
    </row>
    <row r="2013" spans="2:3" x14ac:dyDescent="0.25">
      <c r="B2013" t="s">
        <v>8218</v>
      </c>
      <c r="C2013">
        <v>20</v>
      </c>
    </row>
    <row r="2014" spans="2:3" x14ac:dyDescent="0.25">
      <c r="B2014" t="s">
        <v>8218</v>
      </c>
      <c r="C2014">
        <v>27</v>
      </c>
    </row>
    <row r="2015" spans="2:3" x14ac:dyDescent="0.25">
      <c r="B2015" t="s">
        <v>8218</v>
      </c>
      <c r="C2015">
        <v>21</v>
      </c>
    </row>
    <row r="2016" spans="2:3" x14ac:dyDescent="0.25">
      <c r="B2016" t="s">
        <v>8218</v>
      </c>
      <c r="C2016">
        <v>31</v>
      </c>
    </row>
    <row r="2017" spans="2:3" x14ac:dyDescent="0.25">
      <c r="B2017" t="s">
        <v>8218</v>
      </c>
      <c r="C2017">
        <v>51</v>
      </c>
    </row>
    <row r="2018" spans="2:3" x14ac:dyDescent="0.25">
      <c r="B2018" t="s">
        <v>8218</v>
      </c>
      <c r="C2018">
        <v>57</v>
      </c>
    </row>
    <row r="2019" spans="2:3" x14ac:dyDescent="0.25">
      <c r="B2019" t="s">
        <v>8218</v>
      </c>
      <c r="C2019">
        <v>20</v>
      </c>
    </row>
    <row r="2020" spans="2:3" x14ac:dyDescent="0.25">
      <c r="B2020" t="s">
        <v>8218</v>
      </c>
      <c r="C2020">
        <v>71</v>
      </c>
    </row>
    <row r="2021" spans="2:3" x14ac:dyDescent="0.25">
      <c r="B2021" t="s">
        <v>8218</v>
      </c>
      <c r="C2021">
        <v>72</v>
      </c>
    </row>
    <row r="2022" spans="2:3" x14ac:dyDescent="0.25">
      <c r="B2022" t="s">
        <v>8218</v>
      </c>
      <c r="C2022">
        <v>45</v>
      </c>
    </row>
    <row r="2023" spans="2:3" x14ac:dyDescent="0.25">
      <c r="B2023" t="s">
        <v>8218</v>
      </c>
      <c r="C2023">
        <v>51</v>
      </c>
    </row>
    <row r="2024" spans="2:3" x14ac:dyDescent="0.25">
      <c r="B2024" t="s">
        <v>8218</v>
      </c>
      <c r="C2024">
        <v>56</v>
      </c>
    </row>
    <row r="2025" spans="2:3" x14ac:dyDescent="0.25">
      <c r="B2025" t="s">
        <v>8218</v>
      </c>
      <c r="C2025">
        <v>17</v>
      </c>
    </row>
    <row r="2026" spans="2:3" x14ac:dyDescent="0.25">
      <c r="B2026" t="s">
        <v>8218</v>
      </c>
      <c r="C2026">
        <v>197</v>
      </c>
    </row>
    <row r="2027" spans="2:3" x14ac:dyDescent="0.25">
      <c r="B2027" t="s">
        <v>8218</v>
      </c>
      <c r="C2027">
        <v>70</v>
      </c>
    </row>
    <row r="2028" spans="2:3" x14ac:dyDescent="0.25">
      <c r="B2028" t="s">
        <v>8218</v>
      </c>
      <c r="C2028">
        <v>21</v>
      </c>
    </row>
    <row r="2029" spans="2:3" x14ac:dyDescent="0.25">
      <c r="B2029" t="s">
        <v>8218</v>
      </c>
      <c r="C2029">
        <v>34</v>
      </c>
    </row>
    <row r="2030" spans="2:3" x14ac:dyDescent="0.25">
      <c r="B2030" t="s">
        <v>8218</v>
      </c>
      <c r="C2030">
        <v>39</v>
      </c>
    </row>
    <row r="2031" spans="2:3" x14ac:dyDescent="0.25">
      <c r="B2031" t="s">
        <v>8218</v>
      </c>
      <c r="C2031">
        <v>78</v>
      </c>
    </row>
    <row r="2032" spans="2:3" x14ac:dyDescent="0.25">
      <c r="B2032" t="s">
        <v>8218</v>
      </c>
      <c r="C2032">
        <v>48</v>
      </c>
    </row>
    <row r="2033" spans="2:3" x14ac:dyDescent="0.25">
      <c r="B2033" t="s">
        <v>8218</v>
      </c>
      <c r="C2033">
        <v>29</v>
      </c>
    </row>
    <row r="2034" spans="2:3" x14ac:dyDescent="0.25">
      <c r="B2034" t="s">
        <v>8218</v>
      </c>
      <c r="C2034">
        <v>73</v>
      </c>
    </row>
    <row r="2035" spans="2:3" x14ac:dyDescent="0.25">
      <c r="B2035" t="s">
        <v>8218</v>
      </c>
      <c r="C2035">
        <v>8</v>
      </c>
    </row>
    <row r="2036" spans="2:3" x14ac:dyDescent="0.25">
      <c r="B2036" t="s">
        <v>8218</v>
      </c>
      <c r="C2036">
        <v>17</v>
      </c>
    </row>
    <row r="2037" spans="2:3" x14ac:dyDescent="0.25">
      <c r="B2037" t="s">
        <v>8218</v>
      </c>
      <c r="C2037">
        <v>9</v>
      </c>
    </row>
    <row r="2038" spans="2:3" x14ac:dyDescent="0.25">
      <c r="B2038" t="s">
        <v>8218</v>
      </c>
      <c r="C2038">
        <v>17</v>
      </c>
    </row>
    <row r="2039" spans="2:3" x14ac:dyDescent="0.25">
      <c r="B2039" t="s">
        <v>8218</v>
      </c>
      <c r="C2039">
        <v>33</v>
      </c>
    </row>
    <row r="2040" spans="2:3" x14ac:dyDescent="0.25">
      <c r="B2040" t="s">
        <v>8218</v>
      </c>
      <c r="C2040">
        <v>38</v>
      </c>
    </row>
    <row r="2041" spans="2:3" x14ac:dyDescent="0.25">
      <c r="B2041" t="s">
        <v>8218</v>
      </c>
      <c r="C2041">
        <v>79</v>
      </c>
    </row>
    <row r="2042" spans="2:3" x14ac:dyDescent="0.25">
      <c r="B2042" t="s">
        <v>8218</v>
      </c>
      <c r="C2042">
        <v>46</v>
      </c>
    </row>
    <row r="2043" spans="2:3" x14ac:dyDescent="0.25">
      <c r="B2043" t="s">
        <v>8218</v>
      </c>
      <c r="C2043">
        <v>20</v>
      </c>
    </row>
    <row r="2044" spans="2:3" x14ac:dyDescent="0.25">
      <c r="B2044" t="s">
        <v>8218</v>
      </c>
      <c r="C2044">
        <v>20</v>
      </c>
    </row>
    <row r="2045" spans="2:3" x14ac:dyDescent="0.25">
      <c r="B2045" t="s">
        <v>8218</v>
      </c>
      <c r="C2045">
        <v>13</v>
      </c>
    </row>
    <row r="2046" spans="2:3" x14ac:dyDescent="0.25">
      <c r="B2046" t="s">
        <v>8218</v>
      </c>
      <c r="C2046">
        <v>22</v>
      </c>
    </row>
    <row r="2047" spans="2:3" x14ac:dyDescent="0.25">
      <c r="B2047" t="s">
        <v>8218</v>
      </c>
      <c r="C2047">
        <v>36</v>
      </c>
    </row>
    <row r="2048" spans="2:3" x14ac:dyDescent="0.25">
      <c r="B2048" t="s">
        <v>8218</v>
      </c>
      <c r="C2048">
        <v>40</v>
      </c>
    </row>
    <row r="2049" spans="2:3" x14ac:dyDescent="0.25">
      <c r="B2049" t="s">
        <v>8218</v>
      </c>
      <c r="C2049">
        <v>9</v>
      </c>
    </row>
    <row r="2050" spans="2:3" x14ac:dyDescent="0.25">
      <c r="B2050" t="s">
        <v>8218</v>
      </c>
      <c r="C2050">
        <v>19</v>
      </c>
    </row>
    <row r="2051" spans="2:3" x14ac:dyDescent="0.25">
      <c r="B2051" t="s">
        <v>8218</v>
      </c>
      <c r="C2051">
        <v>14</v>
      </c>
    </row>
    <row r="2052" spans="2:3" x14ac:dyDescent="0.25">
      <c r="B2052" t="s">
        <v>8218</v>
      </c>
      <c r="C2052">
        <v>38</v>
      </c>
    </row>
    <row r="2053" spans="2:3" x14ac:dyDescent="0.25">
      <c r="B2053" t="s">
        <v>8218</v>
      </c>
      <c r="C2053">
        <v>58</v>
      </c>
    </row>
    <row r="2054" spans="2:3" x14ac:dyDescent="0.25">
      <c r="B2054" t="s">
        <v>8218</v>
      </c>
      <c r="C2054">
        <v>28</v>
      </c>
    </row>
    <row r="2055" spans="2:3" x14ac:dyDescent="0.25">
      <c r="B2055" t="s">
        <v>8218</v>
      </c>
      <c r="C2055">
        <v>17</v>
      </c>
    </row>
    <row r="2056" spans="2:3" x14ac:dyDescent="0.25">
      <c r="B2056" t="s">
        <v>8218</v>
      </c>
      <c r="C2056">
        <v>12</v>
      </c>
    </row>
    <row r="2057" spans="2:3" x14ac:dyDescent="0.25">
      <c r="B2057" t="s">
        <v>8218</v>
      </c>
      <c r="C2057">
        <v>40</v>
      </c>
    </row>
    <row r="2058" spans="2:3" x14ac:dyDescent="0.25">
      <c r="B2058" t="s">
        <v>8218</v>
      </c>
      <c r="C2058">
        <v>57</v>
      </c>
    </row>
    <row r="2059" spans="2:3" x14ac:dyDescent="0.25">
      <c r="B2059" t="s">
        <v>8218</v>
      </c>
      <c r="C2059">
        <v>114</v>
      </c>
    </row>
    <row r="2060" spans="2:3" x14ac:dyDescent="0.25">
      <c r="B2060" t="s">
        <v>8218</v>
      </c>
      <c r="C2060">
        <v>31</v>
      </c>
    </row>
    <row r="2061" spans="2:3" x14ac:dyDescent="0.25">
      <c r="B2061" t="s">
        <v>8218</v>
      </c>
      <c r="C2061">
        <v>3</v>
      </c>
    </row>
    <row r="2062" spans="2:3" x14ac:dyDescent="0.25">
      <c r="B2062" t="s">
        <v>8218</v>
      </c>
      <c r="C2062">
        <v>16</v>
      </c>
    </row>
    <row r="2063" spans="2:3" x14ac:dyDescent="0.25">
      <c r="B2063" t="s">
        <v>8218</v>
      </c>
      <c r="C2063">
        <v>199</v>
      </c>
    </row>
    <row r="2064" spans="2:3" x14ac:dyDescent="0.25">
      <c r="B2064" t="s">
        <v>8218</v>
      </c>
      <c r="C2064">
        <v>31</v>
      </c>
    </row>
    <row r="2065" spans="2:3" x14ac:dyDescent="0.25">
      <c r="B2065" t="s">
        <v>8218</v>
      </c>
      <c r="C2065">
        <v>30</v>
      </c>
    </row>
    <row r="2066" spans="2:3" x14ac:dyDescent="0.25">
      <c r="B2066" t="s">
        <v>8218</v>
      </c>
      <c r="C2066">
        <v>34</v>
      </c>
    </row>
    <row r="2067" spans="2:3" x14ac:dyDescent="0.25">
      <c r="B2067" t="s">
        <v>8218</v>
      </c>
      <c r="C2067">
        <v>18</v>
      </c>
    </row>
    <row r="2068" spans="2:3" x14ac:dyDescent="0.25">
      <c r="B2068" t="s">
        <v>8218</v>
      </c>
      <c r="C2068">
        <v>67</v>
      </c>
    </row>
    <row r="2069" spans="2:3" x14ac:dyDescent="0.25">
      <c r="B2069" t="s">
        <v>8218</v>
      </c>
      <c r="C2069">
        <v>66</v>
      </c>
    </row>
    <row r="2070" spans="2:3" x14ac:dyDescent="0.25">
      <c r="B2070" t="s">
        <v>8218</v>
      </c>
      <c r="C2070">
        <v>23</v>
      </c>
    </row>
    <row r="2071" spans="2:3" x14ac:dyDescent="0.25">
      <c r="B2071" t="s">
        <v>8218</v>
      </c>
      <c r="C2071">
        <v>126</v>
      </c>
    </row>
    <row r="2072" spans="2:3" x14ac:dyDescent="0.25">
      <c r="B2072" t="s">
        <v>8218</v>
      </c>
      <c r="C2072">
        <v>6</v>
      </c>
    </row>
    <row r="2073" spans="2:3" x14ac:dyDescent="0.25">
      <c r="B2073" t="s">
        <v>8218</v>
      </c>
      <c r="C2073">
        <v>25</v>
      </c>
    </row>
    <row r="2074" spans="2:3" x14ac:dyDescent="0.25">
      <c r="B2074" t="s">
        <v>8218</v>
      </c>
      <c r="C2074">
        <v>39</v>
      </c>
    </row>
    <row r="2075" spans="2:3" x14ac:dyDescent="0.25">
      <c r="B2075" t="s">
        <v>8218</v>
      </c>
      <c r="C2075">
        <v>62</v>
      </c>
    </row>
    <row r="2076" spans="2:3" x14ac:dyDescent="0.25">
      <c r="B2076" t="s">
        <v>8218</v>
      </c>
      <c r="C2076">
        <v>31</v>
      </c>
    </row>
    <row r="2077" spans="2:3" x14ac:dyDescent="0.25">
      <c r="B2077" t="s">
        <v>8218</v>
      </c>
      <c r="C2077">
        <v>274</v>
      </c>
    </row>
    <row r="2078" spans="2:3" x14ac:dyDescent="0.25">
      <c r="B2078" t="s">
        <v>8218</v>
      </c>
      <c r="C2078">
        <v>17</v>
      </c>
    </row>
    <row r="2079" spans="2:3" x14ac:dyDescent="0.25">
      <c r="B2079" t="s">
        <v>8218</v>
      </c>
      <c r="C2079">
        <v>14</v>
      </c>
    </row>
    <row r="2080" spans="2:3" x14ac:dyDescent="0.25">
      <c r="B2080" t="s">
        <v>8218</v>
      </c>
      <c r="C2080">
        <v>60</v>
      </c>
    </row>
    <row r="2081" spans="2:3" x14ac:dyDescent="0.25">
      <c r="B2081" t="s">
        <v>8218</v>
      </c>
      <c r="C2081">
        <v>33</v>
      </c>
    </row>
    <row r="2082" spans="2:3" x14ac:dyDescent="0.25">
      <c r="B2082" t="s">
        <v>8218</v>
      </c>
      <c r="C2082">
        <v>78</v>
      </c>
    </row>
    <row r="2083" spans="2:3" x14ac:dyDescent="0.25">
      <c r="B2083" t="s">
        <v>8218</v>
      </c>
      <c r="C2083">
        <v>30</v>
      </c>
    </row>
    <row r="2084" spans="2:3" x14ac:dyDescent="0.25">
      <c r="B2084" t="s">
        <v>8218</v>
      </c>
      <c r="C2084">
        <v>136</v>
      </c>
    </row>
    <row r="2085" spans="2:3" x14ac:dyDescent="0.25">
      <c r="B2085" t="s">
        <v>8218</v>
      </c>
      <c r="C2085">
        <v>40</v>
      </c>
    </row>
    <row r="2086" spans="2:3" x14ac:dyDescent="0.25">
      <c r="B2086" t="s">
        <v>8218</v>
      </c>
      <c r="C2086">
        <v>18</v>
      </c>
    </row>
    <row r="2087" spans="2:3" x14ac:dyDescent="0.25">
      <c r="B2087" t="s">
        <v>8218</v>
      </c>
      <c r="C2087">
        <v>39</v>
      </c>
    </row>
    <row r="2088" spans="2:3" x14ac:dyDescent="0.25">
      <c r="B2088" t="s">
        <v>8218</v>
      </c>
      <c r="C2088">
        <v>21</v>
      </c>
    </row>
    <row r="2089" spans="2:3" x14ac:dyDescent="0.25">
      <c r="B2089" t="s">
        <v>8218</v>
      </c>
      <c r="C2089">
        <v>30</v>
      </c>
    </row>
    <row r="2090" spans="2:3" x14ac:dyDescent="0.25">
      <c r="B2090" t="s">
        <v>8218</v>
      </c>
      <c r="C2090">
        <v>27</v>
      </c>
    </row>
    <row r="2091" spans="2:3" x14ac:dyDescent="0.25">
      <c r="B2091" t="s">
        <v>8218</v>
      </c>
      <c r="C2091">
        <v>35</v>
      </c>
    </row>
    <row r="2092" spans="2:3" x14ac:dyDescent="0.25">
      <c r="B2092" t="s">
        <v>8218</v>
      </c>
      <c r="C2092">
        <v>13</v>
      </c>
    </row>
    <row r="2093" spans="2:3" x14ac:dyDescent="0.25">
      <c r="B2093" t="s">
        <v>8218</v>
      </c>
      <c r="C2093">
        <v>23</v>
      </c>
    </row>
    <row r="2094" spans="2:3" x14ac:dyDescent="0.25">
      <c r="B2094" t="s">
        <v>8218</v>
      </c>
      <c r="C2094">
        <v>39</v>
      </c>
    </row>
    <row r="2095" spans="2:3" x14ac:dyDescent="0.25">
      <c r="B2095" t="s">
        <v>8218</v>
      </c>
      <c r="C2095">
        <v>35</v>
      </c>
    </row>
    <row r="2096" spans="2:3" x14ac:dyDescent="0.25">
      <c r="B2096" t="s">
        <v>8218</v>
      </c>
      <c r="C2096">
        <v>27</v>
      </c>
    </row>
    <row r="2097" spans="2:3" x14ac:dyDescent="0.25">
      <c r="B2097" t="s">
        <v>8218</v>
      </c>
      <c r="C2097">
        <v>21</v>
      </c>
    </row>
    <row r="2098" spans="2:3" x14ac:dyDescent="0.25">
      <c r="B2098" t="s">
        <v>8218</v>
      </c>
      <c r="C2098">
        <v>104</v>
      </c>
    </row>
    <row r="2099" spans="2:3" x14ac:dyDescent="0.25">
      <c r="B2099" t="s">
        <v>8218</v>
      </c>
      <c r="C2099">
        <v>19</v>
      </c>
    </row>
    <row r="2100" spans="2:3" x14ac:dyDescent="0.25">
      <c r="B2100" t="s">
        <v>8218</v>
      </c>
      <c r="C2100">
        <v>97</v>
      </c>
    </row>
    <row r="2101" spans="2:3" x14ac:dyDescent="0.25">
      <c r="B2101" t="s">
        <v>8218</v>
      </c>
      <c r="C2101">
        <v>27</v>
      </c>
    </row>
    <row r="2102" spans="2:3" x14ac:dyDescent="0.25">
      <c r="B2102" t="s">
        <v>8218</v>
      </c>
      <c r="C2102">
        <v>24</v>
      </c>
    </row>
    <row r="2103" spans="2:3" x14ac:dyDescent="0.25">
      <c r="B2103" t="s">
        <v>8218</v>
      </c>
      <c r="C2103">
        <v>13</v>
      </c>
    </row>
    <row r="2104" spans="2:3" x14ac:dyDescent="0.25">
      <c r="B2104" t="s">
        <v>8218</v>
      </c>
      <c r="C2104">
        <v>46</v>
      </c>
    </row>
    <row r="2105" spans="2:3" x14ac:dyDescent="0.25">
      <c r="B2105" t="s">
        <v>8218</v>
      </c>
      <c r="C2105">
        <v>4</v>
      </c>
    </row>
    <row r="2106" spans="2:3" x14ac:dyDescent="0.25">
      <c r="B2106" t="s">
        <v>8218</v>
      </c>
      <c r="C2106">
        <v>40</v>
      </c>
    </row>
    <row r="2107" spans="2:3" x14ac:dyDescent="0.25">
      <c r="B2107" t="s">
        <v>8218</v>
      </c>
      <c r="C2107">
        <v>44</v>
      </c>
    </row>
    <row r="2108" spans="2:3" x14ac:dyDescent="0.25">
      <c r="B2108" t="s">
        <v>8218</v>
      </c>
      <c r="C2108">
        <v>35</v>
      </c>
    </row>
    <row r="2109" spans="2:3" x14ac:dyDescent="0.25">
      <c r="B2109" t="s">
        <v>8218</v>
      </c>
      <c r="C2109">
        <v>63</v>
      </c>
    </row>
    <row r="2110" spans="2:3" x14ac:dyDescent="0.25">
      <c r="B2110" t="s">
        <v>8218</v>
      </c>
      <c r="C2110">
        <v>89</v>
      </c>
    </row>
    <row r="2111" spans="2:3" x14ac:dyDescent="0.25">
      <c r="B2111" t="s">
        <v>8218</v>
      </c>
      <c r="C2111">
        <v>15</v>
      </c>
    </row>
    <row r="2112" spans="2:3" x14ac:dyDescent="0.25">
      <c r="B2112" t="s">
        <v>8218</v>
      </c>
      <c r="C2112">
        <v>46</v>
      </c>
    </row>
    <row r="2113" spans="2:3" x14ac:dyDescent="0.25">
      <c r="B2113" t="s">
        <v>8218</v>
      </c>
      <c r="C2113">
        <v>33</v>
      </c>
    </row>
    <row r="2114" spans="2:3" x14ac:dyDescent="0.25">
      <c r="B2114" t="s">
        <v>8218</v>
      </c>
      <c r="C2114">
        <v>52</v>
      </c>
    </row>
    <row r="2115" spans="2:3" x14ac:dyDescent="0.25">
      <c r="B2115" t="s">
        <v>8218</v>
      </c>
      <c r="C2115">
        <v>7</v>
      </c>
    </row>
    <row r="2116" spans="2:3" x14ac:dyDescent="0.25">
      <c r="B2116" t="s">
        <v>8218</v>
      </c>
      <c r="C2116">
        <v>28</v>
      </c>
    </row>
    <row r="2117" spans="2:3" x14ac:dyDescent="0.25">
      <c r="B2117" t="s">
        <v>8218</v>
      </c>
      <c r="C2117">
        <v>11</v>
      </c>
    </row>
    <row r="2118" spans="2:3" x14ac:dyDescent="0.25">
      <c r="B2118" t="s">
        <v>8218</v>
      </c>
      <c r="C2118">
        <v>15</v>
      </c>
    </row>
    <row r="2119" spans="2:3" x14ac:dyDescent="0.25">
      <c r="B2119" t="s">
        <v>8218</v>
      </c>
      <c r="C2119">
        <v>30</v>
      </c>
    </row>
    <row r="2120" spans="2:3" x14ac:dyDescent="0.25">
      <c r="B2120" t="s">
        <v>8218</v>
      </c>
      <c r="C2120">
        <v>27</v>
      </c>
    </row>
    <row r="2121" spans="2:3" x14ac:dyDescent="0.25">
      <c r="B2121" t="s">
        <v>8218</v>
      </c>
      <c r="C2121">
        <v>28</v>
      </c>
    </row>
    <row r="2122" spans="2:3" x14ac:dyDescent="0.25">
      <c r="B2122" t="s">
        <v>8218</v>
      </c>
      <c r="C2122">
        <v>17</v>
      </c>
    </row>
    <row r="2123" spans="2:3" x14ac:dyDescent="0.25">
      <c r="B2123" t="s">
        <v>8218</v>
      </c>
      <c r="C2123">
        <v>50</v>
      </c>
    </row>
    <row r="2124" spans="2:3" x14ac:dyDescent="0.25">
      <c r="B2124" t="s">
        <v>8218</v>
      </c>
      <c r="C2124">
        <v>26</v>
      </c>
    </row>
    <row r="2125" spans="2:3" x14ac:dyDescent="0.25">
      <c r="B2125" t="s">
        <v>8218</v>
      </c>
      <c r="C2125">
        <v>88</v>
      </c>
    </row>
    <row r="2126" spans="2:3" x14ac:dyDescent="0.25">
      <c r="B2126" t="s">
        <v>8218</v>
      </c>
      <c r="C2126">
        <v>91</v>
      </c>
    </row>
    <row r="2127" spans="2:3" x14ac:dyDescent="0.25">
      <c r="B2127" t="s">
        <v>8218</v>
      </c>
      <c r="C2127">
        <v>3</v>
      </c>
    </row>
    <row r="2128" spans="2:3" x14ac:dyDescent="0.25">
      <c r="B2128" t="s">
        <v>8218</v>
      </c>
      <c r="C2128">
        <v>28</v>
      </c>
    </row>
    <row r="2129" spans="2:3" x14ac:dyDescent="0.25">
      <c r="B2129" t="s">
        <v>8218</v>
      </c>
      <c r="C2129">
        <v>77</v>
      </c>
    </row>
    <row r="2130" spans="2:3" x14ac:dyDescent="0.25">
      <c r="B2130" t="s">
        <v>8218</v>
      </c>
      <c r="C2130">
        <v>27</v>
      </c>
    </row>
    <row r="2131" spans="2:3" x14ac:dyDescent="0.25">
      <c r="B2131" t="s">
        <v>8218</v>
      </c>
      <c r="C2131">
        <v>107</v>
      </c>
    </row>
    <row r="2132" spans="2:3" x14ac:dyDescent="0.25">
      <c r="B2132" t="s">
        <v>8218</v>
      </c>
      <c r="C2132">
        <v>96</v>
      </c>
    </row>
    <row r="2133" spans="2:3" x14ac:dyDescent="0.25">
      <c r="B2133" t="s">
        <v>8218</v>
      </c>
      <c r="C2133">
        <v>56</v>
      </c>
    </row>
    <row r="2134" spans="2:3" x14ac:dyDescent="0.25">
      <c r="B2134" t="s">
        <v>8218</v>
      </c>
      <c r="C2134">
        <v>58</v>
      </c>
    </row>
    <row r="2135" spans="2:3" x14ac:dyDescent="0.25">
      <c r="B2135" t="s">
        <v>8218</v>
      </c>
      <c r="C2135">
        <v>15</v>
      </c>
    </row>
    <row r="2136" spans="2:3" x14ac:dyDescent="0.25">
      <c r="B2136" t="s">
        <v>8218</v>
      </c>
      <c r="C2136">
        <v>20</v>
      </c>
    </row>
    <row r="2137" spans="2:3" x14ac:dyDescent="0.25">
      <c r="B2137" t="s">
        <v>8218</v>
      </c>
      <c r="C2137">
        <v>38</v>
      </c>
    </row>
    <row r="2138" spans="2:3" x14ac:dyDescent="0.25">
      <c r="B2138" t="s">
        <v>8218</v>
      </c>
      <c r="C2138">
        <v>33</v>
      </c>
    </row>
    <row r="2139" spans="2:3" x14ac:dyDescent="0.25">
      <c r="B2139" t="s">
        <v>8218</v>
      </c>
      <c r="C2139">
        <v>57</v>
      </c>
    </row>
    <row r="2140" spans="2:3" x14ac:dyDescent="0.25">
      <c r="B2140" t="s">
        <v>8218</v>
      </c>
      <c r="C2140">
        <v>25</v>
      </c>
    </row>
    <row r="2141" spans="2:3" x14ac:dyDescent="0.25">
      <c r="B2141" t="s">
        <v>8218</v>
      </c>
      <c r="C2141">
        <v>14</v>
      </c>
    </row>
    <row r="2142" spans="2:3" x14ac:dyDescent="0.25">
      <c r="B2142" t="s">
        <v>8218</v>
      </c>
      <c r="C2142">
        <v>94</v>
      </c>
    </row>
    <row r="2143" spans="2:3" x14ac:dyDescent="0.25">
      <c r="B2143" t="s">
        <v>8218</v>
      </c>
      <c r="C2143">
        <v>59</v>
      </c>
    </row>
    <row r="2144" spans="2:3" x14ac:dyDescent="0.25">
      <c r="B2144" t="s">
        <v>8218</v>
      </c>
      <c r="C2144">
        <v>36</v>
      </c>
    </row>
    <row r="2145" spans="2:3" x14ac:dyDescent="0.25">
      <c r="B2145" t="s">
        <v>8218</v>
      </c>
      <c r="C2145">
        <v>115</v>
      </c>
    </row>
    <row r="2146" spans="2:3" x14ac:dyDescent="0.25">
      <c r="B2146" t="s">
        <v>8218</v>
      </c>
      <c r="C2146">
        <v>30</v>
      </c>
    </row>
    <row r="2147" spans="2:3" x14ac:dyDescent="0.25">
      <c r="B2147" t="s">
        <v>8218</v>
      </c>
      <c r="C2147">
        <v>52</v>
      </c>
    </row>
    <row r="2148" spans="2:3" x14ac:dyDescent="0.25">
      <c r="B2148" t="s">
        <v>8218</v>
      </c>
      <c r="C2148">
        <v>27</v>
      </c>
    </row>
    <row r="2149" spans="2:3" x14ac:dyDescent="0.25">
      <c r="B2149" t="s">
        <v>8218</v>
      </c>
      <c r="C2149">
        <v>24</v>
      </c>
    </row>
    <row r="2150" spans="2:3" x14ac:dyDescent="0.25">
      <c r="B2150" t="s">
        <v>8218</v>
      </c>
      <c r="C2150">
        <v>10</v>
      </c>
    </row>
    <row r="2151" spans="2:3" x14ac:dyDescent="0.25">
      <c r="B2151" t="s">
        <v>8218</v>
      </c>
      <c r="C2151">
        <v>30</v>
      </c>
    </row>
    <row r="2152" spans="2:3" x14ac:dyDescent="0.25">
      <c r="B2152" t="s">
        <v>8218</v>
      </c>
      <c r="C2152">
        <v>71</v>
      </c>
    </row>
    <row r="2153" spans="2:3" x14ac:dyDescent="0.25">
      <c r="B2153" t="s">
        <v>8218</v>
      </c>
      <c r="C2153">
        <v>10</v>
      </c>
    </row>
    <row r="2154" spans="2:3" x14ac:dyDescent="0.25">
      <c r="B2154" t="s">
        <v>8218</v>
      </c>
      <c r="C2154">
        <v>24</v>
      </c>
    </row>
    <row r="2155" spans="2:3" x14ac:dyDescent="0.25">
      <c r="B2155" t="s">
        <v>8218</v>
      </c>
      <c r="C2155">
        <v>38</v>
      </c>
    </row>
    <row r="2156" spans="2:3" x14ac:dyDescent="0.25">
      <c r="B2156" t="s">
        <v>8218</v>
      </c>
      <c r="C2156">
        <v>26</v>
      </c>
    </row>
    <row r="2157" spans="2:3" x14ac:dyDescent="0.25">
      <c r="B2157" t="s">
        <v>8218</v>
      </c>
      <c r="C2157">
        <v>19</v>
      </c>
    </row>
    <row r="2158" spans="2:3" x14ac:dyDescent="0.25">
      <c r="B2158" t="s">
        <v>8218</v>
      </c>
      <c r="C2158">
        <v>11</v>
      </c>
    </row>
    <row r="2159" spans="2:3" x14ac:dyDescent="0.25">
      <c r="B2159" t="s">
        <v>8218</v>
      </c>
      <c r="C2159">
        <v>27</v>
      </c>
    </row>
    <row r="2160" spans="2:3" x14ac:dyDescent="0.25">
      <c r="B2160" t="s">
        <v>8218</v>
      </c>
      <c r="C2160">
        <v>34</v>
      </c>
    </row>
    <row r="2161" spans="2:3" x14ac:dyDescent="0.25">
      <c r="B2161" t="s">
        <v>8218</v>
      </c>
      <c r="C2161">
        <v>20</v>
      </c>
    </row>
    <row r="2162" spans="2:3" x14ac:dyDescent="0.25">
      <c r="B2162" t="s">
        <v>8218</v>
      </c>
      <c r="C2162">
        <v>37</v>
      </c>
    </row>
    <row r="2163" spans="2:3" x14ac:dyDescent="0.25">
      <c r="B2163" t="s">
        <v>8218</v>
      </c>
      <c r="C2163">
        <v>20</v>
      </c>
    </row>
    <row r="2164" spans="2:3" x14ac:dyDescent="0.25">
      <c r="B2164" t="s">
        <v>8218</v>
      </c>
      <c r="C2164">
        <v>10</v>
      </c>
    </row>
    <row r="2165" spans="2:3" x14ac:dyDescent="0.25">
      <c r="B2165" t="s">
        <v>8218</v>
      </c>
      <c r="C2165">
        <v>26</v>
      </c>
    </row>
    <row r="2166" spans="2:3" x14ac:dyDescent="0.25">
      <c r="B2166" t="s">
        <v>8218</v>
      </c>
      <c r="C2166">
        <v>20</v>
      </c>
    </row>
    <row r="2167" spans="2:3" x14ac:dyDescent="0.25">
      <c r="B2167" t="s">
        <v>8218</v>
      </c>
      <c r="C2167">
        <v>46</v>
      </c>
    </row>
    <row r="2168" spans="2:3" x14ac:dyDescent="0.25">
      <c r="B2168" t="s">
        <v>8218</v>
      </c>
      <c r="C2168">
        <v>76</v>
      </c>
    </row>
    <row r="2169" spans="2:3" x14ac:dyDescent="0.25">
      <c r="B2169" t="s">
        <v>8218</v>
      </c>
      <c r="C2169">
        <v>41</v>
      </c>
    </row>
    <row r="2170" spans="2:3" x14ac:dyDescent="0.25">
      <c r="B2170" t="s">
        <v>8218</v>
      </c>
      <c r="C2170">
        <v>7</v>
      </c>
    </row>
    <row r="2171" spans="2:3" x14ac:dyDescent="0.25">
      <c r="B2171" t="s">
        <v>8218</v>
      </c>
      <c r="C2171">
        <v>49</v>
      </c>
    </row>
    <row r="2172" spans="2:3" x14ac:dyDescent="0.25">
      <c r="B2172" t="s">
        <v>8218</v>
      </c>
      <c r="C2172">
        <v>26</v>
      </c>
    </row>
    <row r="2173" spans="2:3" x14ac:dyDescent="0.25">
      <c r="B2173" t="s">
        <v>8218</v>
      </c>
      <c r="C2173">
        <v>65</v>
      </c>
    </row>
    <row r="2174" spans="2:3" x14ac:dyDescent="0.25">
      <c r="B2174" t="s">
        <v>8218</v>
      </c>
      <c r="C2174">
        <v>28</v>
      </c>
    </row>
    <row r="2175" spans="2:3" x14ac:dyDescent="0.25">
      <c r="B2175" t="s">
        <v>8218</v>
      </c>
      <c r="C2175">
        <v>8</v>
      </c>
    </row>
    <row r="2176" spans="2:3" x14ac:dyDescent="0.25">
      <c r="B2176" t="s">
        <v>8218</v>
      </c>
      <c r="C2176">
        <v>3</v>
      </c>
    </row>
    <row r="2177" spans="2:3" x14ac:dyDescent="0.25">
      <c r="B2177" t="s">
        <v>8218</v>
      </c>
      <c r="C2177">
        <v>9</v>
      </c>
    </row>
    <row r="2178" spans="2:3" x14ac:dyDescent="0.25">
      <c r="B2178" t="s">
        <v>8218</v>
      </c>
      <c r="C2178">
        <v>9</v>
      </c>
    </row>
    <row r="2179" spans="2:3" x14ac:dyDescent="0.25">
      <c r="B2179" t="s">
        <v>8218</v>
      </c>
      <c r="C2179">
        <v>20</v>
      </c>
    </row>
    <row r="2180" spans="2:3" x14ac:dyDescent="0.25">
      <c r="B2180" t="s">
        <v>8218</v>
      </c>
      <c r="C2180">
        <v>57</v>
      </c>
    </row>
    <row r="2181" spans="2:3" x14ac:dyDescent="0.25">
      <c r="B2181" t="s">
        <v>8218</v>
      </c>
      <c r="C2181">
        <v>8</v>
      </c>
    </row>
    <row r="2182" spans="2:3" x14ac:dyDescent="0.25">
      <c r="B2182" t="s">
        <v>8218</v>
      </c>
      <c r="C2182">
        <v>14</v>
      </c>
    </row>
    <row r="2183" spans="2:3" x14ac:dyDescent="0.25">
      <c r="B2183" t="s">
        <v>8218</v>
      </c>
      <c r="C2183">
        <v>17</v>
      </c>
    </row>
    <row r="2184" spans="2:3" x14ac:dyDescent="0.25">
      <c r="B2184" t="s">
        <v>8218</v>
      </c>
      <c r="C2184">
        <v>100</v>
      </c>
    </row>
    <row r="2185" spans="2:3" x14ac:dyDescent="0.25">
      <c r="B2185" t="s">
        <v>8218</v>
      </c>
      <c r="C2185">
        <v>32</v>
      </c>
    </row>
    <row r="2186" spans="2:3" x14ac:dyDescent="0.25">
      <c r="B2186" t="s">
        <v>8218</v>
      </c>
      <c r="C2186">
        <v>3</v>
      </c>
    </row>
  </sheetData>
  <autoFilter ref="A1:T2186" xr:uid="{2A5E837B-A57F-4F61-A5B5-1B41AB965901}"/>
  <conditionalFormatting sqref="B1:B1046647">
    <cfRule type="cellIs" dxfId="9" priority="6" operator="equal">
      <formula>"live"</formula>
    </cfRule>
    <cfRule type="cellIs" dxfId="8" priority="7" operator="equal">
      <formula>"live"</formula>
    </cfRule>
    <cfRule type="cellIs" dxfId="7" priority="8" operator="equal">
      <formula>"canceled"</formula>
    </cfRule>
    <cfRule type="cellIs" dxfId="6" priority="9" operator="equal">
      <formula>"failed"</formula>
    </cfRule>
    <cfRule type="cellIs" dxfId="5" priority="10" operator="equal">
      <formula>"successful"</formula>
    </cfRule>
  </conditionalFormatting>
  <conditionalFormatting sqref="E1:E1045992">
    <cfRule type="cellIs" dxfId="4" priority="1" operator="equal">
      <formula>"live"</formula>
    </cfRule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pageMargins left="0.7" right="0.7" top="0.75" bottom="0.75" header="0.3" footer="0.3"/>
  <ignoredErrors>
    <ignoredError sqref="K3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SBook</vt:lpstr>
      <vt:lpstr>Parent</vt:lpstr>
      <vt:lpstr>Sub-category</vt:lpstr>
      <vt:lpstr>Comparison</vt:lpstr>
      <vt:lpstr>Bonus_Outcome</vt:lpstr>
      <vt:lpstr>Bonus_Stat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rajesh nair</cp:lastModifiedBy>
  <dcterms:created xsi:type="dcterms:W3CDTF">2017-04-20T15:17:24Z</dcterms:created>
  <dcterms:modified xsi:type="dcterms:W3CDTF">2021-03-12T08:10:54Z</dcterms:modified>
</cp:coreProperties>
</file>