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9440" windowHeight="7890"/>
  </bookViews>
  <sheets>
    <sheet name="Scope of Work (in Brief)" sheetId="1" r:id="rId1"/>
    <sheet name="Time Line Calculation" sheetId="2" r:id="rId2"/>
    <sheet name="Cost Management" sheetId="3" r:id="rId3"/>
    <sheet name="DELIVERY_Timelines" sheetId="4" r:id="rId4"/>
  </sheets>
  <calcPr calcId="144525"/>
</workbook>
</file>

<file path=xl/calcChain.xml><?xml version="1.0" encoding="utf-8"?>
<calcChain xmlns="http://schemas.openxmlformats.org/spreadsheetml/2006/main">
  <c r="G8" i="3" l="1"/>
  <c r="G9" i="3"/>
  <c r="E11" i="2"/>
  <c r="E10" i="2"/>
  <c r="E9" i="2"/>
  <c r="E8" i="2"/>
  <c r="D25" i="2"/>
  <c r="D24" i="2"/>
  <c r="E17" i="2"/>
  <c r="E16" i="2"/>
  <c r="E15" i="2"/>
  <c r="E14" i="2"/>
  <c r="E13" i="2"/>
  <c r="E12" i="2"/>
  <c r="E7" i="2"/>
  <c r="E6" i="2"/>
  <c r="E5" i="2"/>
  <c r="G11" i="2" l="1"/>
  <c r="F11" i="2"/>
  <c r="H11" i="2" l="1"/>
  <c r="G22" i="3"/>
  <c r="G21" i="3"/>
  <c r="G20" i="3"/>
  <c r="G19" i="3"/>
  <c r="G18" i="3"/>
  <c r="G17" i="3"/>
  <c r="G24" i="3" s="1"/>
  <c r="G10" i="3"/>
  <c r="G7" i="3"/>
  <c r="G6" i="3"/>
  <c r="G5" i="3"/>
  <c r="G4" i="3"/>
  <c r="G3" i="3"/>
  <c r="D4" i="2"/>
  <c r="G12" i="3" l="1"/>
  <c r="E21" i="2"/>
  <c r="E24" i="2" s="1"/>
  <c r="E25" i="2" s="1"/>
  <c r="D21" i="2"/>
  <c r="G17" i="2"/>
  <c r="G16" i="2"/>
  <c r="G15" i="2"/>
  <c r="G14" i="2"/>
  <c r="G13" i="2"/>
  <c r="G12" i="2"/>
  <c r="G10" i="2"/>
  <c r="G9" i="2"/>
  <c r="G8" i="2"/>
  <c r="G7" i="2"/>
  <c r="G6" i="2"/>
  <c r="F17" i="2"/>
  <c r="F16" i="2"/>
  <c r="F15" i="2"/>
  <c r="F14" i="2"/>
  <c r="F13" i="2"/>
  <c r="F12" i="2"/>
  <c r="F10" i="2"/>
  <c r="F9" i="2"/>
  <c r="F8" i="2"/>
  <c r="F7" i="2"/>
  <c r="F6" i="2"/>
  <c r="G21" i="2" l="1"/>
  <c r="G24" i="2" s="1"/>
  <c r="G25" i="2" s="1"/>
  <c r="F21" i="2"/>
  <c r="H17" i="2"/>
  <c r="H15" i="2"/>
  <c r="H16" i="2" l="1"/>
  <c r="F24" i="2"/>
  <c r="F25" i="2" s="1"/>
  <c r="H4" i="2"/>
  <c r="H8" i="2" l="1"/>
  <c r="H7" i="2"/>
  <c r="H13" i="2"/>
  <c r="H10" i="2"/>
  <c r="H12" i="2"/>
  <c r="H5" i="2"/>
  <c r="H9" i="2" l="1"/>
  <c r="H6" i="2"/>
  <c r="H14" i="2"/>
  <c r="H21" i="2" l="1"/>
  <c r="H22" i="2" s="1"/>
  <c r="H23" i="2" s="1"/>
  <c r="H24" i="2" l="1"/>
  <c r="H25" i="2" s="1"/>
  <c r="I25" i="2" s="1"/>
</calcChain>
</file>

<file path=xl/sharedStrings.xml><?xml version="1.0" encoding="utf-8"?>
<sst xmlns="http://schemas.openxmlformats.org/spreadsheetml/2006/main" count="100" uniqueCount="60">
  <si>
    <t>Sno.</t>
  </si>
  <si>
    <t>Module</t>
  </si>
  <si>
    <t>Description</t>
  </si>
  <si>
    <t>Master Data Management</t>
  </si>
  <si>
    <t>Scope of Work in Brief</t>
  </si>
  <si>
    <t>UI Hrs</t>
  </si>
  <si>
    <t>Dev Hrs</t>
  </si>
  <si>
    <t>QA Hrs</t>
  </si>
  <si>
    <t>UAT Hrs</t>
  </si>
  <si>
    <t>Total</t>
  </si>
  <si>
    <t xml:space="preserve">Disaster management </t>
  </si>
  <si>
    <t>Grand Total Hrs</t>
  </si>
  <si>
    <t>No. Of Days</t>
  </si>
  <si>
    <t>Application</t>
  </si>
  <si>
    <t>Desgin of UI</t>
  </si>
  <si>
    <t>Email Templates</t>
  </si>
  <si>
    <t>Reports</t>
  </si>
  <si>
    <t>Dashboards</t>
  </si>
  <si>
    <t>Master Data Management Modules including DB Design</t>
  </si>
  <si>
    <t>Months</t>
  </si>
  <si>
    <t>Automated Jobs</t>
  </si>
  <si>
    <t>Subscription Model</t>
  </si>
  <si>
    <t>This is for registering companies (if required) (Prototype Model)</t>
  </si>
  <si>
    <t>Profile Management</t>
  </si>
  <si>
    <t>Login / Registration / Forgotpassword / profile settings (for each end user)</t>
  </si>
  <si>
    <t>UI Design</t>
  </si>
  <si>
    <t>Email Templates UI &amp; Development</t>
  </si>
  <si>
    <t>TT</t>
  </si>
  <si>
    <t>Cutomer Management</t>
  </si>
  <si>
    <t>Supplier Management</t>
  </si>
  <si>
    <t>Truck Management</t>
  </si>
  <si>
    <t>Mobile Application (IOS)</t>
  </si>
  <si>
    <t>Mobile Application (Andriod)</t>
  </si>
  <si>
    <t>Maintenance</t>
  </si>
  <si>
    <t>Sno</t>
  </si>
  <si>
    <t>Developer</t>
  </si>
  <si>
    <t>Cost</t>
  </si>
  <si>
    <t>UI</t>
  </si>
  <si>
    <t>Tester</t>
  </si>
  <si>
    <t>.Net Deveoper (Architect &amp; DB Design)</t>
  </si>
  <si>
    <t>Customer who is getting the service of the truck</t>
  </si>
  <si>
    <t>Supplier who will supply the goods.</t>
  </si>
  <si>
    <t>SNO 4,5,6 &amp; 7 of the same</t>
  </si>
  <si>
    <t>Customized reports of all transactions</t>
  </si>
  <si>
    <t>Automated jobs</t>
  </si>
  <si>
    <t>Truck Owners will register and onboard the trucks, including orders and truck tracking.</t>
  </si>
  <si>
    <t>Dashboards for respective users</t>
  </si>
  <si>
    <t>After deployement</t>
  </si>
  <si>
    <t>Additional for client</t>
  </si>
  <si>
    <t xml:space="preserve">Certificates </t>
  </si>
  <si>
    <t>Server for DEV, UAT and Production</t>
  </si>
  <si>
    <t>Domain Registration</t>
  </si>
  <si>
    <t>Companies Management</t>
  </si>
  <si>
    <t>for Large Order2</t>
  </si>
  <si>
    <t>with 1 QA, 4 Developers, 2 Mobile , 1 UI</t>
  </si>
  <si>
    <t>Mobile Developer 1</t>
  </si>
  <si>
    <t>Mobile Developer 2</t>
  </si>
  <si>
    <t>.Net Deveoper 1</t>
  </si>
  <si>
    <t>.Net Deveoper 2</t>
  </si>
  <si>
    <t>.Net developer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</si>
</sst>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2" fontId="0" fillId="0" borderId="1" xfId="0" applyNumberFormat="1" applyBorder="1"/>
    <xf numFmtId="2" fontId="1" fillId="0" borderId="1" xfId="0" applyNumberFormat="1" applyFont="1" applyBorder="1"/>
    <xf numFmtId="2" fontId="0" fillId="0" borderId="2" xfId="0" applyNumberForma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2" fontId="4" fillId="3" borderId="1" xfId="0" applyNumberFormat="1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2" fontId="1" fillId="4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0" fillId="0" borderId="1" xfId="0" applyNumberFormat="1" applyBorder="1" applyAlignment="1">
      <alignment vertical="top"/>
    </xf>
    <xf numFmtId="2" fontId="1" fillId="0" borderId="1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tabSelected="1" workbookViewId="0">
      <selection activeCell="D7" sqref="D7"/>
    </sheetView>
  </sheetViews>
  <sheetFormatPr defaultRowHeight="15" x14ac:dyDescent="0.25"/>
  <cols>
    <col min="1" max="1" width="9.140625" style="8"/>
    <col min="2" max="2" width="7.28515625" style="8" customWidth="1"/>
    <col min="3" max="3" width="36" style="8" customWidth="1"/>
    <col min="4" max="4" width="37.140625" style="11" customWidth="1"/>
    <col min="5" max="5" width="70.42578125" style="11" customWidth="1"/>
    <col min="6" max="16384" width="9.140625" style="8"/>
  </cols>
  <sheetData>
    <row r="1" spans="2:5" ht="18.75" x14ac:dyDescent="0.25">
      <c r="D1" s="12" t="s">
        <v>4</v>
      </c>
    </row>
    <row r="3" spans="2:5" x14ac:dyDescent="0.25">
      <c r="B3" s="6" t="s">
        <v>0</v>
      </c>
      <c r="C3" s="6" t="s">
        <v>13</v>
      </c>
      <c r="D3" s="7" t="s">
        <v>1</v>
      </c>
      <c r="E3" s="7" t="s">
        <v>2</v>
      </c>
    </row>
    <row r="4" spans="2:5" x14ac:dyDescent="0.25">
      <c r="B4" s="9">
        <v>1</v>
      </c>
      <c r="C4" s="9" t="s">
        <v>27</v>
      </c>
      <c r="D4" s="10" t="s">
        <v>25</v>
      </c>
      <c r="E4" s="10" t="s">
        <v>14</v>
      </c>
    </row>
    <row r="5" spans="2:5" x14ac:dyDescent="0.25">
      <c r="B5" s="9">
        <v>2</v>
      </c>
      <c r="C5" s="9" t="s">
        <v>27</v>
      </c>
      <c r="D5" s="10" t="s">
        <v>3</v>
      </c>
      <c r="E5" s="10" t="s">
        <v>18</v>
      </c>
    </row>
    <row r="6" spans="2:5" x14ac:dyDescent="0.25">
      <c r="B6" s="9">
        <v>3</v>
      </c>
      <c r="C6" s="9" t="s">
        <v>27</v>
      </c>
      <c r="D6" s="10" t="s">
        <v>21</v>
      </c>
      <c r="E6" s="10" t="s">
        <v>22</v>
      </c>
    </row>
    <row r="7" spans="2:5" x14ac:dyDescent="0.25">
      <c r="B7" s="9">
        <v>4</v>
      </c>
      <c r="C7" s="9" t="s">
        <v>27</v>
      </c>
      <c r="D7" s="10" t="s">
        <v>23</v>
      </c>
      <c r="E7" s="10" t="s">
        <v>24</v>
      </c>
    </row>
    <row r="8" spans="2:5" x14ac:dyDescent="0.25">
      <c r="B8" s="9">
        <v>5</v>
      </c>
      <c r="C8" s="9" t="s">
        <v>27</v>
      </c>
      <c r="D8" s="10" t="s">
        <v>28</v>
      </c>
      <c r="E8" s="10" t="s">
        <v>40</v>
      </c>
    </row>
    <row r="9" spans="2:5" x14ac:dyDescent="0.25">
      <c r="B9" s="9">
        <v>6</v>
      </c>
      <c r="C9" s="9" t="s">
        <v>27</v>
      </c>
      <c r="D9" s="10" t="s">
        <v>29</v>
      </c>
      <c r="E9" s="10" t="s">
        <v>41</v>
      </c>
    </row>
    <row r="10" spans="2:5" ht="30" x14ac:dyDescent="0.25">
      <c r="B10" s="9">
        <v>7</v>
      </c>
      <c r="C10" s="9" t="s">
        <v>27</v>
      </c>
      <c r="D10" s="10" t="s">
        <v>30</v>
      </c>
      <c r="E10" s="10" t="s">
        <v>45</v>
      </c>
    </row>
    <row r="11" spans="2:5" x14ac:dyDescent="0.25">
      <c r="B11" s="9">
        <v>8</v>
      </c>
      <c r="C11" s="9" t="s">
        <v>27</v>
      </c>
      <c r="D11" s="10" t="s">
        <v>52</v>
      </c>
      <c r="E11" s="10" t="s">
        <v>53</v>
      </c>
    </row>
    <row r="12" spans="2:5" x14ac:dyDescent="0.25">
      <c r="B12" s="9">
        <v>9</v>
      </c>
      <c r="C12" s="9" t="s">
        <v>27</v>
      </c>
      <c r="D12" s="10" t="s">
        <v>31</v>
      </c>
      <c r="E12" s="10" t="s">
        <v>42</v>
      </c>
    </row>
    <row r="13" spans="2:5" x14ac:dyDescent="0.25">
      <c r="B13" s="9">
        <v>10</v>
      </c>
      <c r="C13" s="9" t="s">
        <v>27</v>
      </c>
      <c r="D13" s="10" t="s">
        <v>32</v>
      </c>
      <c r="E13" s="10" t="s">
        <v>42</v>
      </c>
    </row>
    <row r="14" spans="2:5" x14ac:dyDescent="0.25">
      <c r="B14" s="9">
        <v>11</v>
      </c>
      <c r="C14" s="9" t="s">
        <v>27</v>
      </c>
      <c r="D14" s="10" t="s">
        <v>16</v>
      </c>
      <c r="E14" s="10" t="s">
        <v>43</v>
      </c>
    </row>
    <row r="15" spans="2:5" x14ac:dyDescent="0.25">
      <c r="B15" s="9">
        <v>12</v>
      </c>
      <c r="C15" s="9" t="s">
        <v>27</v>
      </c>
      <c r="D15" s="10" t="s">
        <v>26</v>
      </c>
      <c r="E15" s="10" t="s">
        <v>15</v>
      </c>
    </row>
    <row r="16" spans="2:5" x14ac:dyDescent="0.25">
      <c r="B16" s="9">
        <v>13</v>
      </c>
      <c r="C16" s="9" t="s">
        <v>27</v>
      </c>
      <c r="D16" s="10" t="s">
        <v>20</v>
      </c>
      <c r="E16" s="10" t="s">
        <v>44</v>
      </c>
    </row>
    <row r="17" spans="2:5" x14ac:dyDescent="0.25">
      <c r="B17" s="9">
        <v>14</v>
      </c>
      <c r="C17" s="9" t="s">
        <v>27</v>
      </c>
      <c r="D17" s="10" t="s">
        <v>17</v>
      </c>
      <c r="E17" s="10" t="s">
        <v>46</v>
      </c>
    </row>
    <row r="18" spans="2:5" x14ac:dyDescent="0.25">
      <c r="B18" s="9">
        <v>15</v>
      </c>
      <c r="C18" s="9" t="s">
        <v>27</v>
      </c>
      <c r="D18" s="10" t="s">
        <v>33</v>
      </c>
      <c r="E18" s="10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A11" workbookViewId="0">
      <selection activeCell="I27" sqref="I27"/>
    </sheetView>
  </sheetViews>
  <sheetFormatPr defaultRowHeight="15" x14ac:dyDescent="0.25"/>
  <cols>
    <col min="3" max="3" width="43.7109375" style="3" customWidth="1"/>
    <col min="4" max="4" width="9.7109375" customWidth="1"/>
    <col min="5" max="5" width="11.7109375" customWidth="1"/>
    <col min="8" max="8" width="11.85546875" customWidth="1"/>
  </cols>
  <sheetData>
    <row r="3" spans="2:8" x14ac:dyDescent="0.25">
      <c r="B3" s="4" t="s">
        <v>0</v>
      </c>
      <c r="C3" s="5" t="s">
        <v>1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2:8" s="8" customFormat="1" ht="17.25" customHeight="1" x14ac:dyDescent="0.25">
      <c r="B4" s="9">
        <v>1</v>
      </c>
      <c r="C4" s="10" t="s">
        <v>25</v>
      </c>
      <c r="D4" s="24">
        <f>5 * 8</f>
        <v>40</v>
      </c>
      <c r="E4" s="24"/>
      <c r="F4" s="24"/>
      <c r="G4" s="24"/>
      <c r="H4" s="25">
        <f>SUM(D4:G4)</f>
        <v>40</v>
      </c>
    </row>
    <row r="5" spans="2:8" x14ac:dyDescent="0.25">
      <c r="B5" s="1">
        <v>2</v>
      </c>
      <c r="C5" s="10" t="s">
        <v>3</v>
      </c>
      <c r="D5" s="13"/>
      <c r="E5" s="13">
        <f>10 * 8</f>
        <v>80</v>
      </c>
      <c r="F5" s="13"/>
      <c r="G5" s="13"/>
      <c r="H5" s="14">
        <f t="shared" ref="H5:H10" si="0">SUM(D5:G5)</f>
        <v>80</v>
      </c>
    </row>
    <row r="6" spans="2:8" x14ac:dyDescent="0.25">
      <c r="B6" s="1">
        <v>3</v>
      </c>
      <c r="C6" s="10" t="s">
        <v>21</v>
      </c>
      <c r="D6" s="13"/>
      <c r="E6" s="13">
        <f>10 * 8</f>
        <v>80</v>
      </c>
      <c r="F6" s="13">
        <f>E6*20/100</f>
        <v>16</v>
      </c>
      <c r="G6" s="13">
        <f>E6*10/100</f>
        <v>8</v>
      </c>
      <c r="H6" s="14">
        <f t="shared" si="0"/>
        <v>104</v>
      </c>
    </row>
    <row r="7" spans="2:8" x14ac:dyDescent="0.25">
      <c r="B7" s="1">
        <v>4</v>
      </c>
      <c r="C7" s="11" t="s">
        <v>23</v>
      </c>
      <c r="D7" s="13"/>
      <c r="E7" s="13">
        <f>15 * 8</f>
        <v>120</v>
      </c>
      <c r="F7" s="13">
        <f t="shared" ref="F7:F10" si="1">E7*20/100</f>
        <v>24</v>
      </c>
      <c r="G7" s="13">
        <f t="shared" ref="G7:G10" si="2">E7*10/100</f>
        <v>12</v>
      </c>
      <c r="H7" s="14">
        <f t="shared" si="0"/>
        <v>156</v>
      </c>
    </row>
    <row r="8" spans="2:8" x14ac:dyDescent="0.25">
      <c r="B8" s="1">
        <v>5</v>
      </c>
      <c r="C8" s="10" t="s">
        <v>28</v>
      </c>
      <c r="D8" s="13"/>
      <c r="E8" s="13">
        <f>40 * 8</f>
        <v>320</v>
      </c>
      <c r="F8" s="13">
        <f t="shared" si="1"/>
        <v>64</v>
      </c>
      <c r="G8" s="13">
        <f t="shared" si="2"/>
        <v>32</v>
      </c>
      <c r="H8" s="14">
        <f t="shared" ref="H8" si="3">SUM(D8:G8)</f>
        <v>416</v>
      </c>
    </row>
    <row r="9" spans="2:8" x14ac:dyDescent="0.25">
      <c r="B9" s="1">
        <v>6</v>
      </c>
      <c r="C9" s="10" t="s">
        <v>29</v>
      </c>
      <c r="D9" s="13"/>
      <c r="E9" s="13">
        <f>40 * 8</f>
        <v>320</v>
      </c>
      <c r="F9" s="13">
        <f t="shared" si="1"/>
        <v>64</v>
      </c>
      <c r="G9" s="13">
        <f t="shared" si="2"/>
        <v>32</v>
      </c>
      <c r="H9" s="14">
        <f t="shared" si="0"/>
        <v>416</v>
      </c>
    </row>
    <row r="10" spans="2:8" x14ac:dyDescent="0.25">
      <c r="B10" s="1">
        <v>7</v>
      </c>
      <c r="C10" s="10" t="s">
        <v>30</v>
      </c>
      <c r="D10" s="13"/>
      <c r="E10" s="13">
        <f>40 * 8</f>
        <v>320</v>
      </c>
      <c r="F10" s="13">
        <f t="shared" si="1"/>
        <v>64</v>
      </c>
      <c r="G10" s="13">
        <f t="shared" si="2"/>
        <v>32</v>
      </c>
      <c r="H10" s="14">
        <f t="shared" si="0"/>
        <v>416</v>
      </c>
    </row>
    <row r="11" spans="2:8" x14ac:dyDescent="0.25">
      <c r="B11" s="1">
        <v>8</v>
      </c>
      <c r="C11" s="3" t="s">
        <v>52</v>
      </c>
      <c r="E11" s="13">
        <f>40 * 8</f>
        <v>320</v>
      </c>
      <c r="F11" s="13">
        <f t="shared" ref="F11" si="4">E11*20/100</f>
        <v>64</v>
      </c>
      <c r="G11" s="13">
        <f t="shared" ref="G11" si="5">E11*10/100</f>
        <v>32</v>
      </c>
      <c r="H11" s="14">
        <f t="shared" ref="H11" si="6">SUM(D11:G11)</f>
        <v>416</v>
      </c>
    </row>
    <row r="12" spans="2:8" x14ac:dyDescent="0.25">
      <c r="B12" s="1">
        <v>9</v>
      </c>
      <c r="C12" s="10" t="s">
        <v>31</v>
      </c>
      <c r="D12" s="13"/>
      <c r="E12" s="13">
        <f>90 * 8</f>
        <v>720</v>
      </c>
      <c r="F12" s="13">
        <f t="shared" ref="F12:F17" si="7">E12*20/100</f>
        <v>144</v>
      </c>
      <c r="G12" s="13">
        <f t="shared" ref="G12:G17" si="8">E12*10/100</f>
        <v>72</v>
      </c>
      <c r="H12" s="14">
        <f>SUM(D12:G12)</f>
        <v>936</v>
      </c>
    </row>
    <row r="13" spans="2:8" x14ac:dyDescent="0.25">
      <c r="B13" s="1">
        <v>10</v>
      </c>
      <c r="C13" s="10" t="s">
        <v>32</v>
      </c>
      <c r="D13" s="13"/>
      <c r="E13" s="13">
        <f>90 * 8</f>
        <v>720</v>
      </c>
      <c r="F13" s="13">
        <f t="shared" si="7"/>
        <v>144</v>
      </c>
      <c r="G13" s="13">
        <f t="shared" si="8"/>
        <v>72</v>
      </c>
      <c r="H13" s="14">
        <f>SUM(D13:G13)</f>
        <v>936</v>
      </c>
    </row>
    <row r="14" spans="2:8" x14ac:dyDescent="0.25">
      <c r="B14" s="1">
        <v>11</v>
      </c>
      <c r="C14" s="10" t="s">
        <v>16</v>
      </c>
      <c r="D14" s="13"/>
      <c r="E14" s="13">
        <f>20 * 8</f>
        <v>160</v>
      </c>
      <c r="F14" s="13">
        <f t="shared" si="7"/>
        <v>32</v>
      </c>
      <c r="G14" s="13">
        <f t="shared" si="8"/>
        <v>16</v>
      </c>
      <c r="H14" s="14">
        <f>SUM(D14:G14)</f>
        <v>208</v>
      </c>
    </row>
    <row r="15" spans="2:8" x14ac:dyDescent="0.25">
      <c r="B15" s="1">
        <v>12</v>
      </c>
      <c r="C15" s="10" t="s">
        <v>26</v>
      </c>
      <c r="D15" s="13"/>
      <c r="E15" s="13">
        <f>10 * 8</f>
        <v>80</v>
      </c>
      <c r="F15" s="13">
        <f t="shared" si="7"/>
        <v>16</v>
      </c>
      <c r="G15" s="13">
        <f t="shared" si="8"/>
        <v>8</v>
      </c>
      <c r="H15" s="14">
        <f>SUM(D15:G15)</f>
        <v>104</v>
      </c>
    </row>
    <row r="16" spans="2:8" x14ac:dyDescent="0.25">
      <c r="B16" s="1">
        <v>13</v>
      </c>
      <c r="C16" s="10" t="s">
        <v>20</v>
      </c>
      <c r="D16" s="13"/>
      <c r="E16" s="13">
        <f>15 * 8</f>
        <v>120</v>
      </c>
      <c r="F16" s="13">
        <f t="shared" si="7"/>
        <v>24</v>
      </c>
      <c r="G16" s="13">
        <f t="shared" si="8"/>
        <v>12</v>
      </c>
      <c r="H16" s="14">
        <f t="shared" ref="H16:H17" si="9">SUM(D16:G16)</f>
        <v>156</v>
      </c>
    </row>
    <row r="17" spans="2:10" x14ac:dyDescent="0.25">
      <c r="B17" s="1">
        <v>14</v>
      </c>
      <c r="C17" s="10" t="s">
        <v>17</v>
      </c>
      <c r="D17" s="13"/>
      <c r="E17" s="13">
        <f>20 * 8</f>
        <v>160</v>
      </c>
      <c r="F17" s="13">
        <f t="shared" si="7"/>
        <v>32</v>
      </c>
      <c r="G17" s="13">
        <f t="shared" si="8"/>
        <v>16</v>
      </c>
      <c r="H17" s="14">
        <f t="shared" si="9"/>
        <v>208</v>
      </c>
    </row>
    <row r="18" spans="2:10" x14ac:dyDescent="0.25">
      <c r="B18" s="1"/>
      <c r="C18" s="10"/>
      <c r="D18" s="13"/>
      <c r="E18" s="13"/>
      <c r="F18" s="13"/>
      <c r="G18" s="13"/>
      <c r="H18" s="14"/>
    </row>
    <row r="19" spans="2:10" x14ac:dyDescent="0.25">
      <c r="B19" s="1"/>
      <c r="C19" s="10"/>
      <c r="D19" s="13"/>
      <c r="E19" s="13"/>
      <c r="F19" s="13"/>
      <c r="G19" s="13"/>
      <c r="H19" s="14"/>
    </row>
    <row r="20" spans="2:10" x14ac:dyDescent="0.25">
      <c r="B20" s="1"/>
      <c r="C20" s="10"/>
      <c r="D20" s="13"/>
      <c r="E20" s="13"/>
      <c r="F20" s="13"/>
      <c r="G20" s="13"/>
      <c r="H20" s="14"/>
    </row>
    <row r="21" spans="2:10" x14ac:dyDescent="0.25">
      <c r="B21" s="1"/>
      <c r="C21" s="2"/>
      <c r="D21" s="13">
        <f>SUM(D4:D18)</f>
        <v>40</v>
      </c>
      <c r="E21" s="13">
        <f>SUM(E4:E18)</f>
        <v>3520</v>
      </c>
      <c r="F21" s="13">
        <f>SUM(F4:F18)</f>
        <v>688</v>
      </c>
      <c r="G21" s="13">
        <f>SUM(G4:G18)</f>
        <v>344</v>
      </c>
      <c r="H21" s="13">
        <f>SUM(H4:H18)</f>
        <v>4592</v>
      </c>
    </row>
    <row r="22" spans="2:10" x14ac:dyDescent="0.25">
      <c r="B22" s="1"/>
      <c r="C22" s="2" t="s">
        <v>10</v>
      </c>
      <c r="D22" s="13"/>
      <c r="E22" s="13"/>
      <c r="F22" s="13"/>
      <c r="G22" s="13"/>
      <c r="H22" s="14">
        <f>H21*20/100</f>
        <v>918.4</v>
      </c>
    </row>
    <row r="23" spans="2:10" x14ac:dyDescent="0.25">
      <c r="B23" s="1"/>
      <c r="C23" s="2" t="s">
        <v>11</v>
      </c>
      <c r="D23" s="13"/>
      <c r="E23" s="13"/>
      <c r="F23" s="13"/>
      <c r="G23" s="13"/>
      <c r="H23" s="14">
        <f>H22+H21</f>
        <v>5510.4</v>
      </c>
    </row>
    <row r="24" spans="2:10" ht="17.25" x14ac:dyDescent="0.3">
      <c r="B24" s="16"/>
      <c r="C24" s="17" t="s">
        <v>12</v>
      </c>
      <c r="D24" s="18">
        <f>D21/8</f>
        <v>5</v>
      </c>
      <c r="E24" s="18">
        <f>E21/8</f>
        <v>440</v>
      </c>
      <c r="F24" s="18">
        <f>F21/8</f>
        <v>86</v>
      </c>
      <c r="G24" s="18">
        <f>G21/8</f>
        <v>43</v>
      </c>
      <c r="H24" s="18">
        <f>H23/8</f>
        <v>688.8</v>
      </c>
      <c r="I24" s="15"/>
    </row>
    <row r="25" spans="2:10" x14ac:dyDescent="0.25">
      <c r="B25" s="19"/>
      <c r="C25" s="20" t="s">
        <v>54</v>
      </c>
      <c r="D25" s="21">
        <f>D24/1</f>
        <v>5</v>
      </c>
      <c r="E25" s="21">
        <f>E24/6</f>
        <v>73.333333333333329</v>
      </c>
      <c r="F25" s="21">
        <f>F24/1</f>
        <v>86</v>
      </c>
      <c r="G25" s="21">
        <f>G24/1</f>
        <v>43</v>
      </c>
      <c r="H25" s="21">
        <f>H24/6</f>
        <v>114.8</v>
      </c>
      <c r="I25" s="15">
        <f>H25/22</f>
        <v>5.2181818181818178</v>
      </c>
      <c r="J25" t="s"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4"/>
  <sheetViews>
    <sheetView workbookViewId="0">
      <selection activeCell="E10" sqref="E10"/>
    </sheetView>
  </sheetViews>
  <sheetFormatPr defaultRowHeight="15" x14ac:dyDescent="0.25"/>
  <cols>
    <col min="4" max="4" width="34.42578125" style="3" customWidth="1"/>
    <col min="5" max="5" width="10.5703125" customWidth="1"/>
    <col min="6" max="6" width="13.28515625" customWidth="1"/>
    <col min="7" max="7" width="11" customWidth="1"/>
  </cols>
  <sheetData>
    <row r="2" spans="3:7" x14ac:dyDescent="0.25">
      <c r="C2" s="22" t="s">
        <v>34</v>
      </c>
      <c r="D2" s="23" t="s">
        <v>35</v>
      </c>
      <c r="E2" s="22" t="s">
        <v>36</v>
      </c>
      <c r="F2" s="22" t="s">
        <v>19</v>
      </c>
      <c r="G2" s="22" t="s">
        <v>9</v>
      </c>
    </row>
    <row r="3" spans="3:7" x14ac:dyDescent="0.25">
      <c r="C3" s="1">
        <v>1</v>
      </c>
      <c r="D3" s="2" t="s">
        <v>37</v>
      </c>
      <c r="E3" s="1">
        <v>25000</v>
      </c>
      <c r="F3" s="1">
        <v>3</v>
      </c>
      <c r="G3" s="1">
        <f>E3*F3</f>
        <v>75000</v>
      </c>
    </row>
    <row r="4" spans="3:7" ht="30" x14ac:dyDescent="0.25">
      <c r="C4" s="1">
        <v>2</v>
      </c>
      <c r="D4" s="2" t="s">
        <v>39</v>
      </c>
      <c r="E4" s="1">
        <v>50000</v>
      </c>
      <c r="F4" s="1">
        <v>6</v>
      </c>
      <c r="G4" s="1">
        <f t="shared" ref="G4:G10" si="0">E4*F4</f>
        <v>300000</v>
      </c>
    </row>
    <row r="5" spans="3:7" x14ac:dyDescent="0.25">
      <c r="C5" s="1">
        <v>3</v>
      </c>
      <c r="D5" s="2" t="s">
        <v>57</v>
      </c>
      <c r="E5" s="1">
        <v>30000</v>
      </c>
      <c r="F5" s="1">
        <v>6</v>
      </c>
      <c r="G5" s="1">
        <f t="shared" si="0"/>
        <v>180000</v>
      </c>
    </row>
    <row r="6" spans="3:7" x14ac:dyDescent="0.25">
      <c r="C6" s="1">
        <v>4</v>
      </c>
      <c r="D6" s="2" t="s">
        <v>58</v>
      </c>
      <c r="E6" s="1">
        <v>30000</v>
      </c>
      <c r="F6" s="1">
        <v>6</v>
      </c>
      <c r="G6" s="1">
        <f t="shared" si="0"/>
        <v>180000</v>
      </c>
    </row>
    <row r="7" spans="3:7" x14ac:dyDescent="0.25">
      <c r="C7" s="1">
        <v>5</v>
      </c>
      <c r="D7" s="2" t="s">
        <v>59</v>
      </c>
      <c r="E7" s="1">
        <v>30000</v>
      </c>
      <c r="F7" s="1">
        <v>6</v>
      </c>
      <c r="G7" s="1">
        <f t="shared" si="0"/>
        <v>180000</v>
      </c>
    </row>
    <row r="8" spans="3:7" x14ac:dyDescent="0.25">
      <c r="C8" s="1">
        <v>6</v>
      </c>
      <c r="D8" s="2" t="s">
        <v>55</v>
      </c>
      <c r="E8" s="1">
        <v>40000</v>
      </c>
      <c r="F8" s="1">
        <v>3</v>
      </c>
      <c r="G8" s="1">
        <f t="shared" si="0"/>
        <v>120000</v>
      </c>
    </row>
    <row r="9" spans="3:7" x14ac:dyDescent="0.25">
      <c r="C9" s="1">
        <v>7</v>
      </c>
      <c r="D9" s="2" t="s">
        <v>56</v>
      </c>
      <c r="E9" s="1">
        <v>40000</v>
      </c>
      <c r="F9" s="1">
        <v>3</v>
      </c>
      <c r="G9" s="1">
        <f t="shared" ref="G9" si="1">E9*F9</f>
        <v>120000</v>
      </c>
    </row>
    <row r="10" spans="3:7" x14ac:dyDescent="0.25">
      <c r="C10" s="1">
        <v>9</v>
      </c>
      <c r="D10" s="2" t="s">
        <v>38</v>
      </c>
      <c r="E10" s="1">
        <v>25000</v>
      </c>
      <c r="F10" s="1">
        <v>6</v>
      </c>
      <c r="G10" s="1">
        <f t="shared" si="0"/>
        <v>150000</v>
      </c>
    </row>
    <row r="11" spans="3:7" x14ac:dyDescent="0.25">
      <c r="C11" s="1"/>
      <c r="D11" s="2"/>
      <c r="E11" s="1"/>
      <c r="F11" s="1"/>
      <c r="G11" s="1"/>
    </row>
    <row r="12" spans="3:7" x14ac:dyDescent="0.25">
      <c r="C12" s="1"/>
      <c r="D12" s="2" t="s">
        <v>9</v>
      </c>
      <c r="E12" s="1"/>
      <c r="F12" s="1"/>
      <c r="G12" s="1">
        <f>SUM(G3:G11)</f>
        <v>1305000</v>
      </c>
    </row>
    <row r="15" spans="3:7" x14ac:dyDescent="0.25">
      <c r="C15" t="s">
        <v>48</v>
      </c>
    </row>
    <row r="16" spans="3:7" x14ac:dyDescent="0.25">
      <c r="C16" s="22" t="s">
        <v>34</v>
      </c>
      <c r="D16" s="23" t="s">
        <v>35</v>
      </c>
      <c r="E16" s="22" t="s">
        <v>36</v>
      </c>
      <c r="F16" s="22" t="s">
        <v>19</v>
      </c>
      <c r="G16" s="22" t="s">
        <v>9</v>
      </c>
    </row>
    <row r="17" spans="3:7" x14ac:dyDescent="0.25">
      <c r="C17" s="1">
        <v>1</v>
      </c>
      <c r="D17" s="2" t="s">
        <v>50</v>
      </c>
      <c r="E17" s="1">
        <v>3000</v>
      </c>
      <c r="F17" s="1">
        <v>12</v>
      </c>
      <c r="G17" s="1">
        <f>E17*F17</f>
        <v>36000</v>
      </c>
    </row>
    <row r="18" spans="3:7" x14ac:dyDescent="0.25">
      <c r="C18" s="1">
        <v>2</v>
      </c>
      <c r="D18" s="2" t="s">
        <v>49</v>
      </c>
      <c r="E18" s="1">
        <v>1000</v>
      </c>
      <c r="F18" s="1">
        <v>1</v>
      </c>
      <c r="G18" s="1">
        <f t="shared" ref="G18:G22" si="2">E18*F18</f>
        <v>1000</v>
      </c>
    </row>
    <row r="19" spans="3:7" x14ac:dyDescent="0.25">
      <c r="C19" s="1">
        <v>3</v>
      </c>
      <c r="D19" s="2" t="s">
        <v>51</v>
      </c>
      <c r="E19" s="1">
        <v>1100</v>
      </c>
      <c r="F19" s="1">
        <v>1</v>
      </c>
      <c r="G19" s="1">
        <f t="shared" si="2"/>
        <v>1100</v>
      </c>
    </row>
    <row r="20" spans="3:7" x14ac:dyDescent="0.25">
      <c r="C20" s="1">
        <v>4</v>
      </c>
      <c r="D20" s="2" t="s">
        <v>33</v>
      </c>
      <c r="E20" s="1">
        <v>15000</v>
      </c>
      <c r="F20" s="1">
        <v>12</v>
      </c>
      <c r="G20" s="1">
        <f t="shared" si="2"/>
        <v>180000</v>
      </c>
    </row>
    <row r="21" spans="3:7" x14ac:dyDescent="0.25">
      <c r="C21" s="1"/>
      <c r="D21" s="2"/>
      <c r="E21" s="1"/>
      <c r="F21" s="1"/>
      <c r="G21" s="1">
        <f t="shared" si="2"/>
        <v>0</v>
      </c>
    </row>
    <row r="22" spans="3:7" x14ac:dyDescent="0.25">
      <c r="C22" s="1"/>
      <c r="D22" s="2"/>
      <c r="E22" s="1"/>
      <c r="F22" s="1"/>
      <c r="G22" s="1">
        <f t="shared" si="2"/>
        <v>0</v>
      </c>
    </row>
    <row r="23" spans="3:7" x14ac:dyDescent="0.25">
      <c r="C23" s="1"/>
      <c r="D23" s="2"/>
      <c r="E23" s="1"/>
      <c r="F23" s="1"/>
      <c r="G23" s="1"/>
    </row>
    <row r="24" spans="3:7" x14ac:dyDescent="0.25">
      <c r="C24" s="1"/>
      <c r="D24" s="2"/>
      <c r="E24" s="1"/>
      <c r="F24" s="1"/>
      <c r="G24" s="1">
        <f>SUM(G17:G23)</f>
        <v>218100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Scope of Work (in Brief)</vt:lpstr>
      <vt:lpstr>Time Line Calculation</vt:lpstr>
      <vt:lpstr>Cost Management</vt:lpstr>
      <vt:lpstr>DELIVERY_Timelines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Toshiba Tecra Z-40 A</cp:lastModifiedBy>
  <dcterms:created xsi:type="dcterms:W3CDTF">2019-04-13T02:21:25Z</dcterms:created>
  <dcterms:modified xsi:type="dcterms:W3CDTF">2021-09-27T16:18:24Z</dcterms:modified>
</cp:coreProperties>
</file>