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omeone\Downloads\"/>
    </mc:Choice>
  </mc:AlternateContent>
  <xr:revisionPtr revIDLastSave="0" documentId="13_ncr:1_{22F213DB-7794-48AB-B867-2D92E0A892AD}" xr6:coauthVersionLast="47" xr6:coauthVersionMax="47" xr10:uidLastSave="{00000000-0000-0000-0000-000000000000}"/>
  <bookViews>
    <workbookView xWindow="-120" yWindow="-120" windowWidth="29040" windowHeight="15720" xr2:uid="{9EDFFB37-71CB-40BD-BB29-FF7EA97A105E}"/>
  </bookViews>
  <sheets>
    <sheet name="Dashboard" sheetId="4" r:id="rId1"/>
    <sheet name="Action Sheet" sheetId="2" r:id="rId2"/>
    <sheet name="Data" sheetId="1" r:id="rId3"/>
  </sheets>
  <definedNames>
    <definedName name="_xlnm._FilterDatabase" localSheetId="1" hidden="1">'Action Sheet'!$A$2:$P$28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2" i="4" l="1" a="1"/>
  <c r="L42" i="4" s="1"/>
  <c r="K42" i="4" a="1"/>
  <c r="K42" i="4" s="1"/>
  <c r="J42" i="4" a="1"/>
  <c r="J42" i="4" s="1"/>
  <c r="I42" i="4" a="1"/>
  <c r="I42" i="4" s="1"/>
  <c r="H42" i="4" a="1"/>
  <c r="H42" i="4" s="1"/>
  <c r="G42" i="4" a="1"/>
  <c r="G42" i="4" s="1"/>
  <c r="F42" i="4" a="1"/>
  <c r="F42" i="4" s="1"/>
  <c r="D42" i="4" a="1"/>
  <c r="D42" i="4" s="1"/>
  <c r="C42" i="4" a="1"/>
  <c r="C42" i="4" s="1"/>
  <c r="L35" i="4" a="1"/>
  <c r="L35" i="4" s="1"/>
  <c r="K35" i="4" a="1"/>
  <c r="K35" i="4" s="1"/>
  <c r="J35" i="4" a="1"/>
  <c r="J35" i="4" s="1"/>
  <c r="I35" i="4" a="1"/>
  <c r="I35" i="4" s="1"/>
  <c r="H35" i="4" a="1"/>
  <c r="H35" i="4" s="1"/>
  <c r="G35" i="4" a="1"/>
  <c r="G35" i="4" s="1"/>
  <c r="F35" i="4" a="1"/>
  <c r="F35" i="4" s="1"/>
  <c r="D35" i="4" a="1"/>
  <c r="D35" i="4" s="1"/>
  <c r="C35" i="4" a="1"/>
  <c r="C35" i="4" s="1"/>
  <c r="F27" i="4" a="1"/>
  <c r="F27" i="4" s="1"/>
  <c r="G27" i="4" a="1"/>
  <c r="G27" i="4" s="1"/>
  <c r="H27" i="4" a="1"/>
  <c r="H27" i="4" s="1"/>
  <c r="I27" i="4" a="1"/>
  <c r="I27" i="4" s="1"/>
  <c r="J27" i="4" a="1"/>
  <c r="J27" i="4" s="1"/>
  <c r="K27" i="4" a="1"/>
  <c r="K27" i="4" s="1"/>
  <c r="L27" i="4" a="1"/>
  <c r="L27" i="4" s="1"/>
  <c r="D27" i="4" a="1"/>
  <c r="D27" i="4" s="1"/>
  <c r="C27" i="4" a="1"/>
  <c r="C27" i="4" s="1"/>
  <c r="C7" i="4" a="1"/>
  <c r="C7" i="4" s="1"/>
  <c r="L19" i="4" a="1"/>
  <c r="L19" i="4" s="1"/>
  <c r="J19" i="4" a="1"/>
  <c r="J19" i="4" s="1"/>
  <c r="I19" i="4" a="1"/>
  <c r="I19" i="4" s="1"/>
  <c r="F19" i="4" a="1"/>
  <c r="F19" i="4" s="1"/>
  <c r="E19" i="4" a="1"/>
  <c r="E19" i="4" s="1"/>
  <c r="D19" i="4" a="1"/>
  <c r="D19" i="4" s="1"/>
  <c r="C19" i="4" a="1"/>
  <c r="C19" i="4" s="1"/>
  <c r="D7" i="4" a="1"/>
  <c r="D7" i="4" s="1"/>
  <c r="F7" i="4" a="1"/>
  <c r="F7" i="4" s="1"/>
  <c r="C13" i="4" a="1"/>
  <c r="C13" i="4" s="1"/>
  <c r="J13" i="4" a="1"/>
  <c r="J13" i="4" s="1"/>
  <c r="H13" i="4" a="1"/>
  <c r="H13" i="4" s="1"/>
  <c r="F13" i="4" a="1"/>
  <c r="F13" i="4" s="1"/>
  <c r="D13" i="4" a="1"/>
  <c r="D13" i="4" s="1"/>
  <c r="I7" i="4" a="1"/>
  <c r="I7" i="4" s="1"/>
  <c r="L7" i="4" a="1"/>
  <c r="L7" i="4" s="1"/>
  <c r="J7" i="4" a="1"/>
  <c r="J7" i="4" s="1"/>
  <c r="E4" i="2" a="1"/>
  <c r="E4" i="2" s="1"/>
  <c r="K7" i="4" s="1" a="1"/>
  <c r="K7" i="4" s="1"/>
  <c r="E5" i="2" a="1"/>
  <c r="E5" i="2" s="1"/>
  <c r="E13" i="4" s="1" a="1"/>
  <c r="E13" i="4" s="1"/>
  <c r="E6" i="2" a="1"/>
  <c r="E6" i="2" s="1"/>
  <c r="E27" i="4" s="1" a="1"/>
  <c r="E27" i="4" s="1"/>
  <c r="E7" i="2" a="1"/>
  <c r="E7" i="2" s="1"/>
  <c r="E8" i="2" a="1"/>
  <c r="E8" i="2" s="1"/>
  <c r="E9" i="2" a="1"/>
  <c r="E9" i="2" s="1"/>
  <c r="E10" i="2" a="1"/>
  <c r="E10" i="2" s="1"/>
  <c r="E35" i="4" s="1" a="1"/>
  <c r="E35" i="4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42" i="4" s="1" a="1"/>
  <c r="E42" i="4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K19" i="4" s="1" a="1"/>
  <c r="K19" i="4" s="1"/>
  <c r="E3" i="2" a="1"/>
  <c r="E3" i="2" s="1"/>
  <c r="E7" i="4" l="1" a="1"/>
  <c r="E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Chiaravalloti</author>
  </authors>
  <commentList>
    <comment ref="D2" authorId="0" shapeId="0" xr:uid="{C770C87A-E1BE-4829-931F-2F906CD64206}">
      <text>
        <r>
          <rPr>
            <b/>
            <sz val="9"/>
            <color indexed="81"/>
            <rFont val="Tahoma"/>
            <family val="2"/>
          </rPr>
          <t>Mark Chiaravalloti: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E2" authorId="0" shapeId="0" xr:uid="{E08E4705-679F-4DDE-87BF-54D8AA4F8E8B}">
      <text>
        <r>
          <rPr>
            <b/>
            <sz val="9"/>
            <color indexed="81"/>
            <rFont val="Tahoma"/>
            <family val="2"/>
          </rPr>
          <t>Mark Chiaravalloti:</t>
        </r>
        <r>
          <rPr>
            <sz val="9"/>
            <color indexed="81"/>
            <rFont val="Tahoma"/>
            <family val="2"/>
          </rPr>
          <t xml:space="preserve">
Overall Health evaluates "Due Date" and Risk"
</t>
        </r>
        <r>
          <rPr>
            <u/>
            <sz val="9"/>
            <color indexed="81"/>
            <rFont val="Tahoma"/>
            <family val="2"/>
          </rPr>
          <t>Risk      Expire in                   Health              Summary</t>
        </r>
        <r>
          <rPr>
            <sz val="9"/>
            <color indexed="81"/>
            <rFont val="Tahoma"/>
            <family val="2"/>
          </rPr>
          <t xml:space="preserve">
Low     8 or more                 Green               Low risk, far from due date
Low     3–7                              Green               Low risk, approaching due date
Low     2 or fewer                 Yellow              Low risk, urgent timeline
Med     8 or more                 Green               Medium risk, plenty of time
Med     3–7                              Yellow              Medium risk, needs monitoring
Med     2 or fewer                 Red                   Medium risk, urgent — escalate
High    8 or more                   Yellow             High risk, but time to act
High    3–7                               Red                   High risk, approaching deadline
High    2 or fewer                  Red                  High risk, urgent deadline
(Any)  (Missing/Invalid)    Gray                 Missing or invalid Risk or Due Date
</t>
        </r>
        <r>
          <rPr>
            <b/>
            <sz val="9"/>
            <color indexed="81"/>
            <rFont val="Tahoma"/>
            <family val="2"/>
          </rPr>
          <t>DUE DATE Metrics: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 Due Date 8+ days from today.
</t>
        </r>
        <r>
          <rPr>
            <u/>
            <sz val="9"/>
            <color indexed="81"/>
            <rFont val="Tahoma"/>
            <family val="2"/>
          </rPr>
          <t>Yellow:</t>
        </r>
        <r>
          <rPr>
            <sz val="9"/>
            <color indexed="81"/>
            <rFont val="Tahoma"/>
            <family val="2"/>
          </rPr>
          <t xml:space="preserve"> Due Date is w/in 3-7 days from today.
</t>
        </r>
        <r>
          <rPr>
            <u/>
            <sz val="9"/>
            <color indexed="81"/>
            <rFont val="Tahoma"/>
            <family val="2"/>
          </rPr>
          <t>Red:</t>
        </r>
        <r>
          <rPr>
            <sz val="9"/>
            <color indexed="81"/>
            <rFont val="Tahoma"/>
            <family val="2"/>
          </rPr>
          <t xml:space="preserve"> Due date is 2 or fewer days from today. </t>
        </r>
      </text>
    </comment>
    <comment ref="F2" authorId="0" shapeId="0" xr:uid="{93B3B133-983D-4CE3-A92E-DC3CEA4D0FCD}">
      <text>
        <r>
          <rPr>
            <b/>
            <sz val="9"/>
            <color indexed="81"/>
            <rFont val="Tahoma"/>
            <family val="2"/>
          </rPr>
          <t>Mark Chiaravalloti: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Low:</t>
        </r>
        <r>
          <rPr>
            <sz val="9"/>
            <color indexed="81"/>
            <rFont val="Tahoma"/>
            <family val="2"/>
          </rPr>
          <t xml:space="preserve"> Goal clear. Owner capable. Dependencies in place
</t>
        </r>
        <r>
          <rPr>
            <u/>
            <sz val="9"/>
            <color indexed="81"/>
            <rFont val="Tahoma"/>
            <family val="2"/>
          </rPr>
          <t>Medium</t>
        </r>
        <r>
          <rPr>
            <sz val="9"/>
            <color indexed="81"/>
            <rFont val="Tahoma"/>
            <family val="2"/>
          </rPr>
          <t xml:space="preserve"> Some unknowns. Minor blockers.
</t>
        </r>
        <r>
          <rPr>
            <u/>
            <sz val="9"/>
            <color indexed="81"/>
            <rFont val="Tahoma"/>
            <family val="2"/>
          </rPr>
          <t>High</t>
        </r>
        <r>
          <rPr>
            <sz val="9"/>
            <color indexed="81"/>
            <rFont val="Tahoma"/>
            <family val="2"/>
          </rPr>
          <t xml:space="preserve"> Critical dependencies unclear, delays, &amp;/or repeated issues</t>
        </r>
      </text>
    </comment>
    <comment ref="G2" authorId="0" shapeId="0" xr:uid="{A5EC0DC4-53B2-4C45-AFD8-01E90836CAAB}">
      <text>
        <r>
          <rPr>
            <b/>
            <sz val="9"/>
            <color indexed="81"/>
            <rFont val="Tahoma"/>
            <family val="2"/>
          </rPr>
          <t>Mark Chiaravalloti:</t>
        </r>
        <r>
          <rPr>
            <sz val="9"/>
            <color indexed="81"/>
            <rFont val="Tahoma"/>
            <family val="2"/>
          </rPr>
          <t xml:space="preserve">
The levl of value, outcome, influence on the org/team.
</t>
        </r>
        <r>
          <rPr>
            <u/>
            <sz val="9"/>
            <color indexed="81"/>
            <rFont val="Tahoma"/>
            <family val="2"/>
          </rPr>
          <t>Low:</t>
        </r>
        <r>
          <rPr>
            <sz val="9"/>
            <color indexed="81"/>
            <rFont val="Tahoma"/>
            <family val="2"/>
          </rPr>
          <t xml:space="preserve"> Will not change results or momentum.
</t>
        </r>
        <r>
          <rPr>
            <u/>
            <sz val="9"/>
            <color indexed="81"/>
            <rFont val="Tahoma"/>
            <family val="2"/>
          </rPr>
          <t>Medium:</t>
        </r>
        <r>
          <rPr>
            <sz val="9"/>
            <color indexed="81"/>
            <rFont val="Tahoma"/>
            <family val="2"/>
          </rPr>
          <t xml:space="preserve"> Helpful or supportive of goals, but not transformative.
</t>
        </r>
        <r>
          <rPr>
            <u/>
            <sz val="9"/>
            <color indexed="81"/>
            <rFont val="Tahoma"/>
            <family val="2"/>
          </rPr>
          <t>High:</t>
        </r>
        <r>
          <rPr>
            <sz val="9"/>
            <color indexed="81"/>
            <rFont val="Tahoma"/>
            <family val="2"/>
          </rPr>
          <t xml:space="preserve">  Moves the needle. Drives strategy, growth, results (even culture).</t>
        </r>
      </text>
    </comment>
    <comment ref="H2" authorId="0" shapeId="0" xr:uid="{900748D8-BEEA-44A5-ABB9-FD47529D9A10}">
      <text>
        <r>
          <rPr>
            <b/>
            <sz val="9"/>
            <color indexed="81"/>
            <rFont val="Tahoma"/>
            <family val="2"/>
          </rPr>
          <t>Mark Chiaravalloti:</t>
        </r>
        <r>
          <rPr>
            <sz val="9"/>
            <color indexed="81"/>
            <rFont val="Tahoma"/>
            <family val="2"/>
          </rPr>
          <t xml:space="preserve">
Amount of time, energy, or complexity  required to complete.
</t>
        </r>
        <r>
          <rPr>
            <u/>
            <sz val="9"/>
            <color indexed="81"/>
            <rFont val="Tahoma"/>
            <family val="2"/>
          </rPr>
          <t>Low:</t>
        </r>
        <r>
          <rPr>
            <sz val="9"/>
            <color indexed="81"/>
            <rFont val="Tahoma"/>
            <family val="2"/>
          </rPr>
          <t xml:space="preserve"> Effort Quick, simple, small amount of reources.  Often repetitive.
</t>
        </r>
        <r>
          <rPr>
            <u/>
            <sz val="9"/>
            <color indexed="81"/>
            <rFont val="Tahoma"/>
            <family val="2"/>
          </rPr>
          <t>Medium:</t>
        </r>
        <r>
          <rPr>
            <sz val="9"/>
            <color indexed="81"/>
            <rFont val="Tahoma"/>
            <family val="2"/>
          </rPr>
          <t xml:space="preserve">  Requires some level of planning &amp;/or collaboration.
</t>
        </r>
        <r>
          <rPr>
            <u/>
            <sz val="9"/>
            <color indexed="81"/>
            <rFont val="Tahoma"/>
            <family val="2"/>
          </rPr>
          <t>High:</t>
        </r>
        <r>
          <rPr>
            <sz val="9"/>
            <color indexed="81"/>
            <rFont val="Tahoma"/>
            <family val="2"/>
          </rPr>
          <t xml:space="preserve"> Complex, cross-functional, multi-step.</t>
        </r>
      </text>
    </comment>
    <comment ref="I2" authorId="0" shapeId="0" xr:uid="{7C682585-8E94-4129-ACDE-987D72C3E1C9}">
      <text>
        <r>
          <rPr>
            <b/>
            <sz val="9"/>
            <color indexed="81"/>
            <rFont val="Tahoma"/>
            <family val="2"/>
          </rPr>
          <t>Mark Chiaravalloti:</t>
        </r>
        <r>
          <rPr>
            <sz val="9"/>
            <color indexed="81"/>
            <rFont val="Tahoma"/>
            <family val="2"/>
          </rPr>
          <t xml:space="preserve">
Drop-Down</t>
        </r>
      </text>
    </comment>
    <comment ref="K2" authorId="0" shapeId="0" xr:uid="{A3EBD92A-C71F-4C6A-832A-3C14B9E7B7FC}">
      <text>
        <r>
          <rPr>
            <b/>
            <sz val="9"/>
            <color indexed="81"/>
            <rFont val="Tahoma"/>
            <family val="2"/>
          </rPr>
          <t>Mark Chiaravalloti: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N2" authorId="0" shapeId="0" xr:uid="{5442BF80-E8C4-4659-97B3-7F4CEF9F969C}">
      <text>
        <r>
          <rPr>
            <b/>
            <sz val="9"/>
            <color indexed="81"/>
            <rFont val="Tahoma"/>
            <family val="2"/>
          </rPr>
          <t>Mark Chiaravalloti: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DUE DATE Metrics:</t>
        </r>
        <r>
          <rPr>
            <sz val="9"/>
            <color indexed="81"/>
            <rFont val="Tahoma"/>
            <family val="2"/>
          </rPr>
          <t xml:space="preserve">
   </t>
        </r>
        <r>
          <rPr>
            <u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 Due Date 8+ days from today.
   </t>
        </r>
        <r>
          <rPr>
            <u/>
            <sz val="9"/>
            <color indexed="81"/>
            <rFont val="Tahoma"/>
            <family val="2"/>
          </rPr>
          <t>Yellow:</t>
        </r>
        <r>
          <rPr>
            <sz val="9"/>
            <color indexed="81"/>
            <rFont val="Tahoma"/>
            <family val="2"/>
          </rPr>
          <t xml:space="preserve"> Due Date is w/in 3-7 days from today.
   </t>
        </r>
        <r>
          <rPr>
            <u/>
            <sz val="9"/>
            <color indexed="81"/>
            <rFont val="Tahoma"/>
            <family val="2"/>
          </rPr>
          <t>Red:</t>
        </r>
        <r>
          <rPr>
            <sz val="9"/>
            <color indexed="81"/>
            <rFont val="Tahoma"/>
            <family val="2"/>
          </rPr>
          <t xml:space="preserve"> Due date is 2 or fewer days from today. 
   </t>
        </r>
        <r>
          <rPr>
            <u/>
            <sz val="9"/>
            <color indexed="81"/>
            <rFont val="Tahoma"/>
            <family val="2"/>
          </rPr>
          <t>Grey:</t>
        </r>
        <r>
          <rPr>
            <sz val="9"/>
            <color indexed="81"/>
            <rFont val="Tahoma"/>
            <family val="2"/>
          </rPr>
          <t xml:space="preserve"> Blank or non date in cell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<sst xmlns="http://schemas.openxmlformats.org/spreadsheetml/2006/main" count="361" uniqueCount="115">
  <si>
    <t>Category</t>
  </si>
  <si>
    <t>Top 3</t>
  </si>
  <si>
    <t>Workflow Bottlenecks</t>
  </si>
  <si>
    <t>Project Tracker</t>
  </si>
  <si>
    <t>Transactional Tasks</t>
  </si>
  <si>
    <t>Automation Center</t>
  </si>
  <si>
    <t>CATEGORY</t>
  </si>
  <si>
    <t>Legal hasn’t reviewed a contract in 10 days</t>
  </si>
  <si>
    <t>Activity</t>
  </si>
  <si>
    <t>Owner</t>
  </si>
  <si>
    <t>Start Date</t>
  </si>
  <si>
    <t>Due Date</t>
  </si>
  <si>
    <t>Me (myslef)</t>
  </si>
  <si>
    <t>No.</t>
  </si>
  <si>
    <t>Finalize Q2 budget before board meeting</t>
  </si>
  <si>
    <t>CRM migration (Q2 goal)</t>
  </si>
  <si>
    <t>Auto-generate weekly ops review</t>
  </si>
  <si>
    <t>Notes</t>
  </si>
  <si>
    <t>Waiting on COGS from accounting</t>
  </si>
  <si>
    <t>Health</t>
  </si>
  <si>
    <t>Status</t>
  </si>
  <si>
    <t>Active</t>
  </si>
  <si>
    <t>Complete</t>
  </si>
  <si>
    <t>Parking Lot</t>
  </si>
  <si>
    <t>4/12: I've asked Lou to contact legal</t>
  </si>
  <si>
    <t>Department</t>
  </si>
  <si>
    <t>Tech Support</t>
  </si>
  <si>
    <t>Field Operations</t>
  </si>
  <si>
    <t>Customer Exp</t>
  </si>
  <si>
    <t>Sales</t>
  </si>
  <si>
    <t>Development</t>
  </si>
  <si>
    <t>IT</t>
  </si>
  <si>
    <t>STATUS</t>
  </si>
  <si>
    <t>DEPARTMENT</t>
  </si>
  <si>
    <t>N/A</t>
  </si>
  <si>
    <t>Accounting</t>
  </si>
  <si>
    <t>HR/Legal</t>
  </si>
  <si>
    <t>Today's Top 3</t>
  </si>
  <si>
    <t>Due</t>
  </si>
  <si>
    <t>4/1: Testing in Sandbox</t>
  </si>
  <si>
    <t>Cancelled</t>
  </si>
  <si>
    <r>
      <rPr>
        <b/>
        <sz val="11"/>
        <color rgb="FFFF0000"/>
        <rFont val="Aptos Narrow"/>
        <family val="2"/>
        <scheme val="minor"/>
      </rPr>
      <t>Daily executive focus — the 3 most valuable actions</t>
    </r>
    <r>
      <rPr>
        <b/>
        <u/>
        <sz val="11"/>
        <color theme="1"/>
        <rFont val="Aptos Narrow"/>
        <family val="2"/>
        <scheme val="minor"/>
      </rPr>
      <t xml:space="preserve">
What it is</t>
    </r>
    <r>
      <rPr>
        <sz val="11"/>
        <color theme="1"/>
        <rFont val="Aptos Narrow"/>
        <family val="2"/>
        <scheme val="minor"/>
      </rPr>
      <t xml:space="preserve">: My daily mission-critical focus — the 3 most important things I must push forward today.
</t>
    </r>
    <r>
      <rPr>
        <b/>
        <u/>
        <sz val="11"/>
        <color theme="1"/>
        <rFont val="Aptos Narrow"/>
        <family val="2"/>
        <scheme val="minor"/>
      </rPr>
      <t>Why it matters</t>
    </r>
    <r>
      <rPr>
        <sz val="11"/>
        <color theme="1"/>
        <rFont val="Aptos Narrow"/>
        <family val="2"/>
        <scheme val="minor"/>
      </rPr>
      <t xml:space="preserve">: Without this, my day gets hijacked by noise. Force discipline and maitain strategic action.
</t>
    </r>
    <r>
      <rPr>
        <b/>
        <u/>
        <sz val="11"/>
        <color theme="1"/>
        <rFont val="Aptos Narrow"/>
        <family val="2"/>
        <scheme val="minor"/>
      </rPr>
      <t>What goes here</t>
    </r>
    <r>
      <rPr>
        <sz val="11"/>
        <color theme="1"/>
        <rFont val="Aptos Narrow"/>
        <family val="2"/>
        <scheme val="minor"/>
      </rPr>
      <t xml:space="preserve">:
   - High-impact tasks
   - Things that only you can do
   - Often time-sensitive or decision-critical
Examples:
   * Finalize Q2 budget before board meeting
   * Prepare talking points for CEO
   * Approve critical vendor contract
   * Address a top talent retention issue
</t>
    </r>
    <r>
      <rPr>
        <b/>
        <u/>
        <sz val="11"/>
        <color theme="1"/>
        <rFont val="Aptos Narrow"/>
        <family val="2"/>
        <scheme val="minor"/>
      </rPr>
      <t>How to categorize</t>
    </r>
    <r>
      <rPr>
        <sz val="11"/>
        <color theme="1"/>
        <rFont val="Aptos Narrow"/>
        <family val="2"/>
        <scheme val="minor"/>
      </rPr>
      <t xml:space="preserve">: Ask: “If I only got 3 things done today, which ones would truly move the business forward?”
</t>
    </r>
    <r>
      <rPr>
        <b/>
        <u/>
        <sz val="11"/>
        <color theme="1"/>
        <rFont val="Aptos Narrow"/>
        <family val="2"/>
        <scheme val="minor"/>
      </rPr>
      <t>Goal:</t>
    </r>
    <r>
      <rPr>
        <sz val="11"/>
        <color theme="1"/>
        <rFont val="Aptos Narrow"/>
        <family val="2"/>
        <scheme val="minor"/>
      </rPr>
      <t xml:space="preserve">  No more than three</t>
    </r>
  </si>
  <si>
    <r>
      <rPr>
        <b/>
        <sz val="11"/>
        <color rgb="FFFF0000"/>
        <rFont val="Aptos Narrow"/>
        <family val="2"/>
        <scheme val="minor"/>
      </rPr>
      <t>Real-time visibility into delays or blockers</t>
    </r>
    <r>
      <rPr>
        <b/>
        <u/>
        <sz val="11"/>
        <color theme="1"/>
        <rFont val="Aptos Narrow"/>
        <family val="2"/>
        <scheme val="minor"/>
      </rPr>
      <t xml:space="preserve">
What it is</t>
    </r>
    <r>
      <rPr>
        <sz val="11"/>
        <color theme="1"/>
        <rFont val="Aptos Narrow"/>
        <family val="2"/>
        <scheme val="minor"/>
      </rPr>
      <t xml:space="preserve">: A place to track stalled processes, delays, and blockers that slow down teams or impacts delivery.
</t>
    </r>
    <r>
      <rPr>
        <b/>
        <u/>
        <sz val="11"/>
        <color theme="1"/>
        <rFont val="Aptos Narrow"/>
        <family val="2"/>
        <scheme val="minor"/>
      </rPr>
      <t>Why it matters</t>
    </r>
    <r>
      <rPr>
        <b/>
        <sz val="11"/>
        <color theme="1"/>
        <rFont val="Aptos Narrow"/>
        <family val="2"/>
        <scheme val="minor"/>
      </rPr>
      <t>:</t>
    </r>
    <r>
      <rPr>
        <sz val="11"/>
        <color theme="1"/>
        <rFont val="Aptos Narrow"/>
        <family val="2"/>
        <scheme val="minor"/>
      </rPr>
      <t xml:space="preserve"> Bottlenecks kill momentum. This section gives you early-warning radar so you can unblock teams proactively.
</t>
    </r>
    <r>
      <rPr>
        <b/>
        <u/>
        <sz val="11"/>
        <color theme="1"/>
        <rFont val="Aptos Narrow"/>
        <family val="2"/>
        <scheme val="minor"/>
      </rPr>
      <t>What goes here:</t>
    </r>
    <r>
      <rPr>
        <sz val="11"/>
        <color theme="1"/>
        <rFont val="Aptos Narrow"/>
        <family val="2"/>
        <scheme val="minor"/>
      </rPr>
      <t xml:space="preserve">
   - Projects behind schedule
   - Delayed decisions or approvals
   - Cross-functional misalignment
   - Repeated inefficiencies
Examples:
   * Legal hasn’t reviewed a contract in 10 days
   * A hiring manager keeps ghosting candidates
   * Procurement is holding up implementation
   * Onboarding process has delays every month
</t>
    </r>
    <r>
      <rPr>
        <b/>
        <u/>
        <sz val="11"/>
        <color theme="1"/>
        <rFont val="Aptos Narrow"/>
        <family val="2"/>
        <scheme val="minor"/>
      </rPr>
      <t>How to categorize</t>
    </r>
    <r>
      <rPr>
        <sz val="11"/>
        <color theme="1"/>
        <rFont val="Aptos Narrow"/>
        <family val="2"/>
        <scheme val="minor"/>
      </rPr>
      <t>: Ask: “Is something stuck, waiting, or consistently behind?”</t>
    </r>
  </si>
  <si>
    <r>
      <rPr>
        <b/>
        <sz val="11"/>
        <color rgb="FFFF0000"/>
        <rFont val="Aptos Narrow"/>
        <family val="2"/>
        <scheme val="minor"/>
      </rPr>
      <t>Progress tracking on multi-week initiatives tied to org goals</t>
    </r>
    <r>
      <rPr>
        <b/>
        <u/>
        <sz val="11"/>
        <color theme="1"/>
        <rFont val="Aptos Narrow"/>
        <family val="2"/>
        <scheme val="minor"/>
      </rPr>
      <t xml:space="preserve">
What it is</t>
    </r>
    <r>
      <rPr>
        <sz val="11"/>
        <color theme="1"/>
        <rFont val="Aptos Narrow"/>
        <family val="2"/>
        <scheme val="minor"/>
      </rPr>
      <t xml:space="preserve">: Your quarterly or long-term initiatives, tracked by stage and progress.
</t>
    </r>
    <r>
      <rPr>
        <b/>
        <u/>
        <sz val="11"/>
        <color theme="1"/>
        <rFont val="Aptos Narrow"/>
        <family val="2"/>
        <scheme val="minor"/>
      </rPr>
      <t>Why it matters</t>
    </r>
    <r>
      <rPr>
        <sz val="11"/>
        <color theme="1"/>
        <rFont val="Aptos Narrow"/>
        <family val="2"/>
        <scheme val="minor"/>
      </rPr>
      <t xml:space="preserve">: This keeps us future-facing — even while buried in daily fires. It’s the bridge from now to next.
</t>
    </r>
    <r>
      <rPr>
        <b/>
        <u/>
        <sz val="11"/>
        <color theme="1"/>
        <rFont val="Aptos Narrow"/>
        <family val="2"/>
        <scheme val="minor"/>
      </rPr>
      <t>What goes here</t>
    </r>
    <r>
      <rPr>
        <sz val="11"/>
        <color theme="1"/>
        <rFont val="Aptos Narrow"/>
        <family val="2"/>
        <scheme val="minor"/>
      </rPr>
      <t xml:space="preserve">:
   - Initiatives tied to OKRs or org-wide goals
   - Cross-functional or high-complexity work
   - Projects with measurable outcomes
Examples:
   * CRM migration (Q2 goal)
   * Launching customer experience program
   * Revamping onboarding flow
   * Redesigning budgeting process
</t>
    </r>
    <r>
      <rPr>
        <b/>
        <u/>
        <sz val="11"/>
        <color theme="1"/>
        <rFont val="Aptos Narrow"/>
        <family val="2"/>
        <scheme val="minor"/>
      </rPr>
      <t>How to categorize</t>
    </r>
    <r>
      <rPr>
        <sz val="11"/>
        <color theme="1"/>
        <rFont val="Aptos Narrow"/>
        <family val="2"/>
        <scheme val="minor"/>
      </rPr>
      <t>: Ask: “Is this something I need to drive or monitor over weeks/months that impacts the future of the org?”</t>
    </r>
  </si>
  <si>
    <r>
      <rPr>
        <b/>
        <sz val="11"/>
        <color rgb="FFFF0000"/>
        <rFont val="Aptos Narrow"/>
        <family val="2"/>
        <scheme val="minor"/>
      </rPr>
      <t>Management of daily ops, approvals, and admin work</t>
    </r>
    <r>
      <rPr>
        <b/>
        <u/>
        <sz val="11"/>
        <color theme="1"/>
        <rFont val="Aptos Narrow"/>
        <family val="2"/>
        <scheme val="minor"/>
      </rPr>
      <t xml:space="preserve">
What it is</t>
    </r>
    <r>
      <rPr>
        <sz val="11"/>
        <color theme="1"/>
        <rFont val="Aptos Narrow"/>
        <family val="2"/>
        <scheme val="minor"/>
      </rPr>
      <t xml:space="preserve">: A running list of all low-complexity, repeatable, and short-cycle tasks — the daily grind.
</t>
    </r>
    <r>
      <rPr>
        <b/>
        <u/>
        <sz val="11"/>
        <color theme="1"/>
        <rFont val="Aptos Narrow"/>
        <family val="2"/>
        <scheme val="minor"/>
      </rPr>
      <t>Why it matters</t>
    </r>
    <r>
      <rPr>
        <sz val="11"/>
        <color theme="1"/>
        <rFont val="Aptos Narrow"/>
        <family val="2"/>
        <scheme val="minor"/>
      </rPr>
      <t xml:space="preserve">: These are the things that eat your time. Putting them in one place helps you delegate, batch, or automate them.
</t>
    </r>
    <r>
      <rPr>
        <b/>
        <u/>
        <sz val="11"/>
        <color theme="1"/>
        <rFont val="Aptos Narrow"/>
        <family val="2"/>
        <scheme val="minor"/>
      </rPr>
      <t>What goes here</t>
    </r>
    <r>
      <rPr>
        <sz val="11"/>
        <color theme="1"/>
        <rFont val="Aptos Narrow"/>
        <family val="2"/>
        <scheme val="minor"/>
      </rPr>
      <t xml:space="preserve">:
   - Approvals, email follow-ups
   - Document reviews
   - Internal requests
   - Calendar or travel tasks
Examples:
   * Approve invoice
   * Respond to HR compliance check
   * Review timesheet exception
   * Update team meeting agenda
</t>
    </r>
    <r>
      <rPr>
        <b/>
        <u/>
        <sz val="11"/>
        <color theme="1"/>
        <rFont val="Aptos Narrow"/>
        <family val="2"/>
        <scheme val="minor"/>
      </rPr>
      <t>How to categorize</t>
    </r>
    <r>
      <rPr>
        <sz val="11"/>
        <color theme="1"/>
        <rFont val="Aptos Narrow"/>
        <family val="2"/>
        <scheme val="minor"/>
      </rPr>
      <t>: Ask: “Does this take under 30 min, happen often, or not need me specifically?”</t>
    </r>
  </si>
  <si>
    <r>
      <rPr>
        <b/>
        <sz val="11"/>
        <color rgb="FFFF0000"/>
        <rFont val="Aptos Narrow"/>
        <family val="2"/>
        <scheme val="minor"/>
      </rPr>
      <t>Inventory of workflows to streamline and automate</t>
    </r>
    <r>
      <rPr>
        <b/>
        <u/>
        <sz val="11"/>
        <color theme="1"/>
        <rFont val="Aptos Narrow"/>
        <family val="2"/>
        <scheme val="minor"/>
      </rPr>
      <t xml:space="preserve">
What it is</t>
    </r>
    <r>
      <rPr>
        <sz val="11"/>
        <color theme="1"/>
        <rFont val="Aptos Narrow"/>
        <family val="2"/>
        <scheme val="minor"/>
      </rPr>
      <t xml:space="preserve">: A list of workflows I want to automate or systematize in the future.
</t>
    </r>
    <r>
      <rPr>
        <b/>
        <u/>
        <sz val="11"/>
        <color theme="1"/>
        <rFont val="Aptos Narrow"/>
        <family val="2"/>
        <scheme val="minor"/>
      </rPr>
      <t>Why it matters</t>
    </r>
    <r>
      <rPr>
        <sz val="11"/>
        <color theme="1"/>
        <rFont val="Aptos Narrow"/>
        <family val="2"/>
        <scheme val="minor"/>
      </rPr>
      <t xml:space="preserve">: Every time I say “Why am I doing this manually again?” — Consider future automation.
</t>
    </r>
    <r>
      <rPr>
        <b/>
        <u/>
        <sz val="11"/>
        <color theme="1"/>
        <rFont val="Aptos Narrow"/>
        <family val="2"/>
        <scheme val="minor"/>
      </rPr>
      <t>What goes here</t>
    </r>
    <r>
      <rPr>
        <sz val="11"/>
        <color theme="1"/>
        <rFont val="Aptos Narrow"/>
        <family val="2"/>
        <scheme val="minor"/>
      </rPr>
      <t xml:space="preserve">:
   - Repeatable steps
   - Time-consuming but structured processes
   - Tasks others do inconsistently
   - Ideas for system improvement
Examples:
   * Auto-generate weekly ops review
   * Trigger alert when project is overdue
   * Send Slack when approval is submitted
   * Pre-fill onboarding task lists for new hires
</t>
    </r>
    <r>
      <rPr>
        <b/>
        <u/>
        <sz val="11"/>
        <color theme="1"/>
        <rFont val="Aptos Narrow"/>
        <family val="2"/>
        <scheme val="minor"/>
      </rPr>
      <t>How to categorize</t>
    </r>
    <r>
      <rPr>
        <sz val="11"/>
        <color theme="1"/>
        <rFont val="Aptos Narrow"/>
        <family val="2"/>
        <scheme val="minor"/>
      </rPr>
      <t>: Ask: “Can this be done by a system or checklist? Could I teach someone or build a rule for it?”</t>
    </r>
  </si>
  <si>
    <t>Emp 1</t>
  </si>
  <si>
    <t>Emp 2</t>
  </si>
  <si>
    <t>Emp 3</t>
  </si>
  <si>
    <t>Emp 4</t>
  </si>
  <si>
    <t>Approve invoices</t>
  </si>
  <si>
    <t>Impact</t>
  </si>
  <si>
    <t>Effort</t>
  </si>
  <si>
    <t>Low</t>
  </si>
  <si>
    <t>Med</t>
  </si>
  <si>
    <t>High</t>
  </si>
  <si>
    <t>EXECUTIVE BUSINESS DASHBOARD</t>
  </si>
  <si>
    <t>Risk</t>
  </si>
  <si>
    <t>RISK, IMPACT &amp; EFFORT</t>
  </si>
  <si>
    <t>Project</t>
  </si>
  <si>
    <t>NDA</t>
  </si>
  <si>
    <t>FY26 Budget</t>
  </si>
  <si>
    <t>New CRM</t>
  </si>
  <si>
    <t>Billing</t>
  </si>
  <si>
    <t>Ops Meeting</t>
  </si>
  <si>
    <t>Emp 5</t>
  </si>
  <si>
    <t>Emp 6</t>
  </si>
  <si>
    <t>Employee to call Vendo</t>
  </si>
  <si>
    <t>Missing XXX</t>
  </si>
  <si>
    <t>Invoices missing from system</t>
  </si>
  <si>
    <t>Emp 3 on holiday</t>
  </si>
  <si>
    <t>Need to cal XXX</t>
  </si>
  <si>
    <t>Budget is tight</t>
  </si>
  <si>
    <t>TS Training</t>
  </si>
  <si>
    <t>TS Tier Outline</t>
  </si>
  <si>
    <t>New Contract Temp</t>
  </si>
  <si>
    <t>KPI Development</t>
  </si>
  <si>
    <t>OS upgrades</t>
  </si>
  <si>
    <t>New Hardware</t>
  </si>
  <si>
    <t>NDA Review</t>
  </si>
  <si>
    <t>CRM Workflow</t>
  </si>
  <si>
    <t>New Structure</t>
  </si>
  <si>
    <t>New Billing System</t>
  </si>
  <si>
    <t>Org Salary Tier</t>
  </si>
  <si>
    <t>Ecom Site</t>
  </si>
  <si>
    <t>Customer Lifecycle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</si>
  <si>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</si>
  <si>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</si>
  <si>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</si>
  <si>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</si>
  <si>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</si>
  <si>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</si>
  <si>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</si>
  <si>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</si>
  <si>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Create training Outline</t>
  </si>
  <si>
    <t>Finalize employee skill assessment</t>
  </si>
  <si>
    <t>Revise current template</t>
  </si>
  <si>
    <t>List the top 5 KPIs for Field Managers</t>
  </si>
  <si>
    <t>Activity 1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</si>
  <si>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</si>
  <si>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</si>
  <si>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</si>
  <si>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</si>
  <si>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</si>
  <si>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</si>
  <si>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</si>
  <si>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Activity 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</si>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</sst>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1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Aptos Narrow"/>
      <family val="2"/>
      <scheme val="minor"/>
    </font>
    <font>
      <u/>
      <sz val="9"/>
      <color indexed="81"/>
      <name val="Tahoma"/>
      <family val="2"/>
    </font>
    <font>
      <sz val="11"/>
      <name val="Aptos Narrow"/>
      <family val="2"/>
      <scheme val="minor"/>
    </font>
    <font>
      <b/>
      <u/>
      <sz val="11"/>
      <name val="Aptos Narrow"/>
      <family val="2"/>
      <scheme val="minor"/>
    </font>
    <font>
      <b/>
      <u/>
      <sz val="9"/>
      <color indexed="81"/>
      <name val="Tahoma"/>
      <family val="2"/>
    </font>
    <font>
      <sz val="8"/>
      <name val="Aptos Narrow"/>
      <family val="2"/>
      <scheme val="minor"/>
    </font>
    <font>
      <b/>
      <sz val="11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5" fontId="10" fillId="0" borderId="18" xfId="0" applyNumberFormat="1" applyFont="1" applyBorder="1" applyAlignment="1">
      <alignment horizontal="center" vertical="center"/>
    </xf>
    <xf numFmtId="165" fontId="0" fillId="0" borderId="9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165" fontId="3" fillId="0" borderId="17" xfId="0" applyNumberFormat="1" applyFon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165" fontId="13" fillId="4" borderId="17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165" fontId="1" fillId="3" borderId="14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5" fontId="1" fillId="3" borderId="11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165" fontId="3" fillId="0" borderId="18" xfId="0" applyNumberFormat="1" applyFont="1" applyBorder="1" applyAlignment="1">
      <alignment horizontal="center" vertical="center"/>
    </xf>
    <xf numFmtId="165" fontId="13" fillId="4" borderId="18" xfId="0" applyNumberFormat="1" applyFont="1" applyFill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52"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/>
      </font>
      <fill>
        <patternFill>
          <bgColor theme="9"/>
        </patternFill>
      </fill>
    </dxf>
    <dxf>
      <font>
        <color theme="2" tint="-0.24994659260841701"/>
      </font>
      <fill>
        <patternFill>
          <bgColor theme="2" tint="-0.2499465926084170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/>
      </font>
      <fill>
        <patternFill>
          <bgColor theme="9"/>
        </patternFill>
      </fill>
    </dxf>
    <dxf>
      <font>
        <color theme="2" tint="-0.24994659260841701"/>
      </font>
      <fill>
        <patternFill>
          <bgColor theme="2" tint="-0.2499465926084170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/>
      </font>
      <fill>
        <patternFill>
          <bgColor theme="9"/>
        </patternFill>
      </fill>
    </dxf>
    <dxf>
      <font>
        <color theme="2" tint="-0.24994659260841701"/>
      </font>
      <fill>
        <patternFill>
          <bgColor theme="2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/>
      </font>
      <fill>
        <patternFill>
          <bgColor theme="9"/>
        </patternFill>
      </fill>
    </dxf>
    <dxf>
      <font>
        <color theme="2" tint="-0.24994659260841701"/>
      </font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2" tint="-0.2499465926084170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/>
      </font>
      <fill>
        <patternFill>
          <bgColor theme="9"/>
        </patternFill>
      </fill>
    </dxf>
    <dxf>
      <font>
        <color theme="2" tint="-0.24994659260841701"/>
      </font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1959014</xdr:colOff>
      <xdr:row>51</xdr:row>
      <xdr:rowOff>108025</xdr:rowOff>
    </xdr:from>
    <xdr:to>
      <xdr:col>8</xdr:col>
      <xdr:colOff>276226</xdr:colOff>
      <xdr:row>64</xdr:row>
      <xdr:rowOff>38100</xdr:rowOff>
    </xdr:to>
    <xdr:sp macro="" textlink="">
      <xdr:nvSpPr>
        <xdr:cNvPr id="2" name="Rectangle: Folded Corner 1">
          <a:extLst>
            <a:ext uri="{FF2B5EF4-FFF2-40B4-BE49-F238E27FC236}">
              <a16:creationId xmlns:a16="http://schemas.microsoft.com/office/drawing/2014/main" id="{CF83DAFD-39CE-47F0-BB7D-1175AB241AB1}"/>
            </a:ext>
          </a:extLst>
        </xdr:cNvPr>
        <xdr:cNvSpPr/>
      </xdr:nvSpPr>
      <xdr:spPr>
        <a:xfrm>
          <a:off x="4626014" y="9613975"/>
          <a:ext cx="4498937" cy="2282750"/>
        </a:xfrm>
        <a:prstGeom prst="foldedCorner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b="1" u="sng">
              <a:solidFill>
                <a:sysClr val="windowText" lastClr="000000"/>
              </a:solidFill>
              <a:effectLst/>
            </a:rPr>
            <a:t>Design: Ability to make thsi into an very </a:t>
          </a:r>
          <a:r>
            <a:rPr lang="en-US" b="1" u="sng" baseline="0">
              <a:solidFill>
                <a:sysClr val="windowText" lastClr="000000"/>
              </a:solidFill>
              <a:effectLst/>
            </a:rPr>
            <a:t>attractive/interactive Dashboard for Presentations, etc.  I've seen excel experts create remarkable looking worksheets that look like art.</a:t>
          </a:r>
          <a:endParaRPr lang="en-US" b="1" u="sng">
            <a:solidFill>
              <a:sysClr val="windowText" lastClr="000000"/>
            </a:solidFill>
            <a:effectLst/>
          </a:endParaRPr>
        </a:p>
        <a:p>
          <a:pPr algn="l"/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>
              <a:solidFill>
                <a:sysClr val="windowText" lastClr="000000"/>
              </a:solidFill>
              <a:effectLst/>
            </a:rPr>
            <a:t>All info fed from the "Action Sheet"</a:t>
          </a:r>
        </a:p>
        <a:p>
          <a:pPr algn="l"/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>
              <a:solidFill>
                <a:sysClr val="windowText" lastClr="000000"/>
              </a:solidFill>
              <a:effectLst/>
            </a:rPr>
            <a:t>1. Each</a:t>
          </a:r>
          <a:r>
            <a:rPr lang="en-US" baseline="0">
              <a:solidFill>
                <a:sysClr val="windowText" lastClr="000000"/>
              </a:solidFill>
              <a:effectLst/>
            </a:rPr>
            <a:t> 'box' increases/decreases as information is pushed out/pulled in from Action Sheet.</a:t>
          </a:r>
        </a:p>
        <a:p>
          <a:pPr algn="l"/>
          <a:r>
            <a:rPr lang="en-US" baseline="0">
              <a:solidFill>
                <a:sysClr val="windowText" lastClr="000000"/>
              </a:solidFill>
              <a:effectLst/>
            </a:rPr>
            <a:t>2. Each box autosizes as necessary.</a:t>
          </a:r>
        </a:p>
        <a:p>
          <a:pPr algn="l"/>
          <a:r>
            <a:rPr lang="en-US" baseline="0">
              <a:solidFill>
                <a:sysClr val="windowText" lastClr="000000"/>
              </a:solidFill>
              <a:effectLst/>
            </a:rPr>
            <a:t>3. "Complete" and "Cancelled" boxes are ever-growing.  Keeps history.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33</xdr:row>
      <xdr:rowOff>66676</xdr:rowOff>
    </xdr:from>
    <xdr:to>
      <xdr:col>11</xdr:col>
      <xdr:colOff>657225</xdr:colOff>
      <xdr:row>48</xdr:row>
      <xdr:rowOff>47625</xdr:rowOff>
    </xdr:to>
    <xdr:sp macro="" textlink="">
      <xdr:nvSpPr>
        <xdr:cNvPr id="2" name="Rectangle: Folded Corner 1">
          <a:extLst>
            <a:ext uri="{FF2B5EF4-FFF2-40B4-BE49-F238E27FC236}">
              <a16:creationId xmlns:a16="http://schemas.microsoft.com/office/drawing/2014/main" id="{A395109B-D5A7-4E67-8AC2-65668B3DA0D6}"/>
            </a:ext>
          </a:extLst>
        </xdr:cNvPr>
        <xdr:cNvSpPr/>
      </xdr:nvSpPr>
      <xdr:spPr>
        <a:xfrm>
          <a:off x="5457825" y="2066926"/>
          <a:ext cx="6219825" cy="2695574"/>
        </a:xfrm>
        <a:prstGeom prst="foldedCorner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Design: Ability to make this into an</a:t>
          </a:r>
          <a:r>
            <a:rPr lang="en-US" sz="1100" b="1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attractive worksheet? Presentations</a:t>
          </a:r>
          <a:endParaRPr lang="en-US" b="1" u="sng">
            <a:solidFill>
              <a:sysClr val="windowText" lastClr="000000"/>
            </a:solidFill>
            <a:effectLst/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1. Ability to sort by any of the colums (may be a simple Filter function). Ability</a:t>
          </a:r>
          <a:r>
            <a:rPr lang="en-US" sz="1100" baseline="0">
              <a:solidFill>
                <a:sysClr val="windowText" lastClr="000000"/>
              </a:solidFill>
            </a:rPr>
            <a:t> to</a:t>
          </a:r>
          <a:r>
            <a:rPr lang="en-US" sz="1100">
              <a:solidFill>
                <a:sysClr val="windowText" lastClr="000000"/>
              </a:solidFill>
            </a:rPr>
            <a:t> focus on</a:t>
          </a:r>
          <a:r>
            <a:rPr lang="en-US" sz="1100" baseline="0">
              <a:solidFill>
                <a:sysClr val="windowText" lastClr="000000"/>
              </a:solidFill>
            </a:rPr>
            <a:t> an employee, category, etc -without impacting the table nor Dashboard. While emailing/presenting sections to people.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2. "Category" selection feeds the Dashboard worksheet. Along with pertinent data.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3. Macro to add rows/activities.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4. Ability to remove unused rows (macro)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5. When an activity status changes to: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- </a:t>
          </a:r>
          <a:r>
            <a:rPr lang="en-US" sz="1100" b="1" baseline="0">
              <a:solidFill>
                <a:sysClr val="windowText" lastClr="000000"/>
              </a:solidFill>
            </a:rPr>
            <a:t>Cancelled</a:t>
          </a:r>
          <a:r>
            <a:rPr lang="en-US" sz="1100" baseline="0">
              <a:solidFill>
                <a:sysClr val="windowText" lastClr="000000"/>
              </a:solidFill>
            </a:rPr>
            <a:t>: removed from this table and added to Dashboard worksheet.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- </a:t>
          </a:r>
          <a:r>
            <a:rPr lang="en-US" sz="1100" b="1" baseline="0">
              <a:solidFill>
                <a:sysClr val="windowText" lastClr="000000"/>
              </a:solidFill>
            </a:rPr>
            <a:t>Complete</a:t>
          </a:r>
          <a:r>
            <a:rPr lang="en-US" sz="1100" baseline="0">
              <a:solidFill>
                <a:sysClr val="windowText" lastClr="000000"/>
              </a:solidFill>
            </a:rPr>
            <a:t>: removed from this table; added to Dashboard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</a:rPr>
            <a:t>    - </a:t>
          </a:r>
          <a:r>
            <a:rPr lang="en-US" sz="1100" b="1" baseline="0">
              <a:solidFill>
                <a:sysClr val="windowText" lastClr="000000"/>
              </a:solidFill>
            </a:rPr>
            <a:t>Parking Lot</a:t>
          </a:r>
          <a:r>
            <a:rPr lang="en-US" sz="1100" baseline="0">
              <a:solidFill>
                <a:sysClr val="windowText" lastClr="000000"/>
              </a:solidFill>
            </a:rPr>
            <a:t>: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removed from this table; added to Dashboard. BUT....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	Need to be able to bring back to this table once it becomes active.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1171575</xdr:colOff>
      <xdr:row>3</xdr:row>
      <xdr:rowOff>139065</xdr:rowOff>
    </xdr:from>
    <xdr:to>
      <xdr:col>3</xdr:col>
      <xdr:colOff>5225415</xdr:colOff>
      <xdr:row>6</xdr:row>
      <xdr:rowOff>173355</xdr:rowOff>
    </xdr:to>
    <xdr:sp macro="" textlink="">
      <xdr:nvSpPr>
        <xdr:cNvPr id="2" name="Rectangle: Folded Corner 1">
          <a:extLst>
            <a:ext uri="{FF2B5EF4-FFF2-40B4-BE49-F238E27FC236}">
              <a16:creationId xmlns:a16="http://schemas.microsoft.com/office/drawing/2014/main" id="{95EF58BC-5EF7-49D3-8E2D-0E5B7DC46A20}"/>
            </a:ext>
          </a:extLst>
        </xdr:cNvPr>
        <xdr:cNvSpPr/>
      </xdr:nvSpPr>
      <xdr:spPr>
        <a:xfrm>
          <a:off x="3733800" y="681990"/>
          <a:ext cx="4053840" cy="577215"/>
        </a:xfrm>
        <a:prstGeom prst="foldedCorner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 tab is used</a:t>
          </a:r>
          <a:r>
            <a:rPr lang="en-US" sz="1100" b="1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only to provide teh 'list dropdown' in other tabs.</a:t>
          </a:r>
          <a:endParaRPr lang="en-US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0840-1487-49D7-8A79-6A03E306259A}">
  <sheetPr>
    <pageSetUpPr autoPageBreaks="0" fitToPage="1"/>
  </sheetPr>
  <dimension ref="A2:M44"/>
  <sheetViews>
    <sheetView showGridLines="0" tabSelected="1" zoomScaleNormal="100" workbookViewId="0">
      <selection activeCell="B2" sqref="B2:L3"/>
    </sheetView>
  </sheetViews>
  <sheetFormatPr defaultRowHeight="14.25"/>
  <cols>
    <col min="1" max="1" width="8.875" style="2"/>
    <col min="2" max="2" width="3.875" style="2" bestFit="1" customWidth="1"/>
    <col min="3" max="3" width="22.25" style="2" bestFit="1" customWidth="1"/>
    <col min="4" max="4" width="34.625" style="2" bestFit="1" customWidth="1"/>
    <col min="5" max="5" width="7.375" style="2" bestFit="1" customWidth="1"/>
    <col min="6" max="6" width="14.375" style="47" bestFit="1" customWidth="1"/>
    <col min="7" max="7" width="14.75" style="2" bestFit="1" customWidth="1"/>
    <col min="8" max="8" width="10" style="2" bestFit="1" customWidth="1"/>
    <col min="9" max="9" width="10.375" style="2" bestFit="1" customWidth="1"/>
    <col min="10" max="10" width="36.5" style="2" bestFit="1" customWidth="1"/>
    <col min="11" max="11" width="9.125" style="47" bestFit="1" customWidth="1"/>
    <col min="12" max="12" width="14" style="47" bestFit="1" customWidth="1"/>
    <col min="13" max="13" width="9.75" style="2" bestFit="1" customWidth="1"/>
    <col min="14" max="14" width="9.125" style="2" bestFit="1" customWidth="1"/>
    <col min="15" max="15" width="6.125" style="2" bestFit="1" customWidth="1"/>
    <col min="16" max="16" width="9.375" style="2" bestFit="1" customWidth="1"/>
    <col min="17" max="16384" width="9" style="2"/>
  </cols>
  <sheetData>
    <row r="2" spans="2:12">
      <c r="B2" s="69" t="s">
        <v>56</v>
      </c>
      <c r="C2" s="69"/>
      <c r="D2" s="69"/>
      <c r="E2" s="69"/>
      <c r="F2" s="69"/>
      <c r="G2" s="69"/>
      <c r="H2" s="69"/>
      <c r="I2" s="69"/>
      <c r="J2" s="69"/>
      <c r="K2" s="69"/>
      <c r="L2" s="69"/>
    </row>
    <row r="3" spans="2:12" ht="15" customHeight="1"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</row>
    <row r="4" spans="2:12" ht="15" thickBot="1">
      <c r="K4" s="2"/>
    </row>
    <row r="5" spans="2:12" ht="15.75" thickBot="1">
      <c r="B5" s="34" t="s">
        <v>37</v>
      </c>
      <c r="C5" s="33"/>
      <c r="D5" s="33"/>
      <c r="E5" s="33"/>
      <c r="F5" s="33"/>
      <c r="H5" s="34" t="s">
        <v>2</v>
      </c>
      <c r="I5" s="33"/>
      <c r="J5" s="33"/>
      <c r="K5" s="33"/>
      <c r="L5" s="33"/>
    </row>
    <row r="6" spans="2:12" ht="15">
      <c r="B6" s="26" t="s">
        <v>13</v>
      </c>
      <c r="C6" s="27" t="s">
        <v>59</v>
      </c>
      <c r="D6" s="27" t="s">
        <v>8</v>
      </c>
      <c r="E6" s="27" t="s">
        <v>19</v>
      </c>
      <c r="F6" s="41" t="s">
        <v>38</v>
      </c>
      <c r="G6" s="60"/>
      <c r="H6" s="26" t="s">
        <v>13</v>
      </c>
      <c r="I6" s="27" t="s">
        <v>59</v>
      </c>
      <c r="J6" s="27" t="s">
        <v>8</v>
      </c>
      <c r="K6" s="27" t="s">
        <v>19</v>
      </c>
      <c r="L6" s="41" t="s">
        <v>38</v>
      </c>
    </row>
    <row r="7" spans="2:12">
      <c r="B7" s="18">
        <v>1</v>
      </c>
      <c r="C7" s="2" t="str" cm="1">
        <f t="array" aca="1" ref="C7:C8" ca="1">_xlfn._xlws.FILTER('Action Sheet'!C:C,('Action Sheet'!D:D="Top 3")*('Action Sheet'!N:N=TODAY()))</f>
        <v>FY26 Budget</v>
      </c>
      <c r="D7" s="2" t="str" cm="1">
        <f t="array" aca="1" ref="D7:D8" ca="1">_xlfn._xlws.FILTER('Action Sheet'!J:J,('Action Sheet'!D:D="Top 3")*('Action Sheet'!N:N=TODAY()))</f>
        <v>Finalize Q2 budget before board meeting</v>
      </c>
      <c r="E7" s="2" t="str" cm="1">
        <f t="array" aca="1" ref="E7:E8" ca="1">_xlfn._xlws.FILTER('Action Sheet'!E:E,('Action Sheet'!D:D="Top 3")*('Action Sheet'!N:N=TODAY()))</f>
        <v>Yellow</v>
      </c>
      <c r="F7" s="42" cm="1">
        <f t="array" aca="1" ref="F7:F8" ca="1">_xlfn._xlws.FILTER('Action Sheet'!N:N,('Action Sheet'!D:D="Top 3")*('Action Sheet'!N:N=TODAY()))</f>
        <v>45776</v>
      </c>
      <c r="H7" s="18">
        <v>1</v>
      </c>
      <c r="I7" s="39" t="str" cm="1">
        <f t="array" aca="1" ref="I7" ca="1">IFERROR(_xlfn._xlws.FILTER('Action Sheet'!C:C,('Action Sheet'!D:D="Workflow Bottlenecks")*('Action Sheet'!N:N=TODAY())),"No Data Found For Today")</f>
        <v>NDA</v>
      </c>
      <c r="J7" s="39" t="str" cm="1">
        <f t="array" aca="1" ref="J7" ca="1">_xlfn._xlws.FILTER('Action Sheet'!J:J,('Action Sheet'!D:D="Workflow Bottlenecks")*('Action Sheet'!N:N=TODAY()))</f>
        <v>Legal hasn’t reviewed a contract in 10 days</v>
      </c>
      <c r="K7" s="39" t="str" cm="1">
        <f t="array" aca="1" ref="K7" ca="1">_xlfn._xlws.FILTER('Action Sheet'!E:E,('Action Sheet'!D:D="Workflow Bottlenecks")*('Action Sheet'!N:N=TODAY()))</f>
        <v>Red</v>
      </c>
      <c r="L7" s="42" cm="1">
        <f t="array" aca="1" ref="L7" ca="1">_xlfn._xlws.FILTER('Action Sheet'!N:N,('Action Sheet'!D:D="Workflow Bottlenecks")*('Action Sheet'!N:N=TODAY()))</f>
        <v>45776</v>
      </c>
    </row>
    <row r="8" spans="2:12">
      <c r="B8" s="18">
        <v>2</v>
      </c>
      <c r="C8" s="2" t="str">
        <f ca="1"/>
        <v>New Billing System</v>
      </c>
      <c r="D8" s="2" t="str">
        <f ca="1"/>
        <v>Activity 6</v>
      </c>
      <c r="E8" s="39" t="str">
        <f ca="1"/>
        <v>Yellow</v>
      </c>
      <c r="F8" s="42">
        <f ca="1"/>
        <v>45776</v>
      </c>
      <c r="H8" s="18">
        <v>2</v>
      </c>
      <c r="K8" s="2"/>
      <c r="L8" s="42"/>
    </row>
    <row r="9" spans="2:12" ht="15" thickBot="1">
      <c r="B9" s="19">
        <v>3</v>
      </c>
      <c r="C9" s="20"/>
      <c r="D9" s="20"/>
      <c r="E9" s="40"/>
      <c r="F9" s="43"/>
      <c r="H9" s="19">
        <v>3</v>
      </c>
      <c r="I9" s="20"/>
      <c r="J9" s="20"/>
      <c r="K9" s="20"/>
      <c r="L9" s="43"/>
    </row>
    <row r="10" spans="2:12" ht="15" thickBot="1">
      <c r="K10" s="2"/>
    </row>
    <row r="11" spans="2:12" ht="15.75" thickBot="1">
      <c r="B11" s="34" t="s">
        <v>3</v>
      </c>
      <c r="C11" s="33"/>
      <c r="D11" s="33"/>
      <c r="E11" s="33"/>
      <c r="F11" s="33"/>
      <c r="G11" s="33"/>
      <c r="H11" s="33"/>
      <c r="I11" s="33"/>
      <c r="J11" s="33"/>
      <c r="K11" s="33"/>
      <c r="L11" s="61"/>
    </row>
    <row r="12" spans="2:12" ht="15">
      <c r="B12" s="28" t="s">
        <v>13</v>
      </c>
      <c r="C12" s="27" t="s">
        <v>59</v>
      </c>
      <c r="D12" s="29" t="s">
        <v>8</v>
      </c>
      <c r="E12" s="29" t="s">
        <v>19</v>
      </c>
      <c r="F12" s="44" t="s">
        <v>38</v>
      </c>
      <c r="G12" s="29"/>
      <c r="H12" s="29" t="s">
        <v>9</v>
      </c>
      <c r="I12" s="29"/>
      <c r="J12" s="29" t="s">
        <v>17</v>
      </c>
      <c r="K12" s="29"/>
      <c r="L12" s="62"/>
    </row>
    <row r="13" spans="2:12">
      <c r="B13" s="18">
        <v>1</v>
      </c>
      <c r="C13" s="2" t="str" cm="1">
        <f t="array" aca="1" ref="C13:C15" ca="1">IFERROR(_xlfn._xlws.FILTER('Action Sheet'!C:C,('Action Sheet'!D:D="Project Tracker")*('Action Sheet'!N:N=TODAY())),"No Data Found For Today")</f>
        <v>New CRM</v>
      </c>
      <c r="D13" s="2" t="str" cm="1">
        <f t="array" aca="1" ref="D13:D15" ca="1">IFERROR(_xlfn._xlws.FILTER('Action Sheet'!J:J,('Action Sheet'!D:D="Project Tracker")*('Action Sheet'!N:N=TODAY())),"No Data Found For Today")</f>
        <v>CRM migration (Q2 goal)</v>
      </c>
      <c r="E13" s="30" t="str" cm="1">
        <f t="array" aca="1" ref="E13:E15" ca="1">IFERROR(_xlfn._xlws.FILTER('Action Sheet'!E:E,('Action Sheet'!D:D="Project Tracker")*('Action Sheet'!N:N=TODAY())),"No Data Found For Today")</f>
        <v>Red</v>
      </c>
      <c r="F13" s="42" cm="1">
        <f t="array" aca="1" ref="F13:F15" ca="1">IFERROR(_xlfn._xlws.FILTER('Action Sheet'!N:N,('Action Sheet'!D:D="Project Tracker")*('Action Sheet'!N:N=TODAY())),"No Data Found For Today")</f>
        <v>45776</v>
      </c>
      <c r="H13" s="2" t="str" cm="1">
        <f t="array" aca="1" ref="H13:H15" ca="1">IFERROR(_xlfn._xlws.FILTER('Action Sheet'!L:L,('Action Sheet'!D:D="Project Tracker")*('Action Sheet'!N:N=TODAY())),"No Data Found For Today")</f>
        <v>Emp 2</v>
      </c>
      <c r="J13" s="2" t="str" cm="1">
        <f t="array" aca="1" ref="J13:J15" ca="1">IFERROR(_xlfn._xlws.FILTER('Action Sheet'!O:O,('Action Sheet'!D:D="Project Tracker")*('Action Sheet'!N:N=TODAY())),"No Data Found For Today")</f>
        <v>4/1: Testing in Sandbox</v>
      </c>
      <c r="K13" s="2"/>
      <c r="L13" s="45"/>
    </row>
    <row r="14" spans="2:12">
      <c r="B14" s="18">
        <v>2</v>
      </c>
      <c r="C14" s="2" t="str">
        <f ca="1"/>
        <v>New Contract Temp</v>
      </c>
      <c r="D14" s="2" t="str">
        <f ca="1"/>
        <v>Revise current template</v>
      </c>
      <c r="E14" s="2" t="str">
        <f ca="1"/>
        <v>Red</v>
      </c>
      <c r="F14" s="42">
        <f ca="1"/>
        <v>45776</v>
      </c>
      <c r="H14" s="2" t="str">
        <f ca="1"/>
        <v>Emp 4</v>
      </c>
      <c r="J14" s="2">
        <f ca="1"/>
        <v>0</v>
      </c>
      <c r="K14" s="2"/>
      <c r="L14" s="45"/>
    </row>
    <row r="15" spans="2:12" ht="15" thickBot="1">
      <c r="B15" s="19">
        <v>3</v>
      </c>
      <c r="C15" s="20" t="str">
        <f ca="1"/>
        <v>New Hardware</v>
      </c>
      <c r="D15" s="20" t="str">
        <f ca="1"/>
        <v>Activity 2</v>
      </c>
      <c r="E15" s="20" t="str">
        <f ca="1"/>
        <v>Yellow</v>
      </c>
      <c r="F15" s="43">
        <f ca="1"/>
        <v>45776</v>
      </c>
      <c r="G15" s="20"/>
      <c r="H15" s="20" t="str">
        <f ca="1"/>
        <v>Emp 5</v>
      </c>
      <c r="I15" s="20"/>
      <c r="J15" s="20">
        <f ca="1"/>
        <v>0</v>
      </c>
      <c r="K15" s="20"/>
      <c r="L15" s="46"/>
    </row>
    <row r="16" spans="2:12">
      <c r="K16" s="2"/>
    </row>
    <row r="17" spans="1:13" ht="15.75" thickBot="1">
      <c r="B17" s="35" t="s">
        <v>4</v>
      </c>
      <c r="C17" s="36"/>
      <c r="D17" s="36"/>
      <c r="E17" s="36"/>
      <c r="F17" s="36"/>
      <c r="H17" s="35" t="s">
        <v>5</v>
      </c>
      <c r="I17" s="36"/>
      <c r="J17" s="36"/>
      <c r="K17" s="36"/>
      <c r="L17" s="36"/>
    </row>
    <row r="18" spans="1:13" ht="15">
      <c r="B18" s="26" t="s">
        <v>13</v>
      </c>
      <c r="C18" s="27" t="s">
        <v>59</v>
      </c>
      <c r="D18" s="27" t="s">
        <v>8</v>
      </c>
      <c r="E18" s="27" t="s">
        <v>19</v>
      </c>
      <c r="F18" s="41" t="s">
        <v>38</v>
      </c>
      <c r="H18" s="26" t="s">
        <v>13</v>
      </c>
      <c r="I18" s="27" t="s">
        <v>59</v>
      </c>
      <c r="J18" s="27" t="s">
        <v>8</v>
      </c>
      <c r="K18" s="27" t="s">
        <v>19</v>
      </c>
      <c r="L18" s="41" t="s">
        <v>38</v>
      </c>
    </row>
    <row r="19" spans="1:13">
      <c r="B19" s="18">
        <v>1</v>
      </c>
      <c r="C19" s="39" t="str" cm="1">
        <f t="array" aca="1" ref="C19" ca="1">IFERROR(_xlfn._xlws.FILTER('Action Sheet'!C:C,('Action Sheet'!D:D="Transactional Tasks")*('Action Sheet'!N:N=TODAY())),"No Data Found For Today")</f>
        <v>No Data Found For Today</v>
      </c>
      <c r="D19" s="39" t="e" cm="1" vm="1">
        <f t="array" aca="1" ref="D19" ca="1">_xlfn._xlws.FILTER('Action Sheet'!J:J,('Action Sheet'!D:D="Transactional Tasks")*('Action Sheet'!N:N=TODAY()))</f>
        <v>#VALUE!</v>
      </c>
      <c r="E19" s="48" t="e" cm="1" vm="1">
        <f t="array" aca="1" ref="E19" ca="1">_xlfn._xlws.FILTER('Action Sheet'!E:E,('Action Sheet'!D:D="Transactional Tasks")*('Action Sheet'!N:N=TODAY()))</f>
        <v>#VALUE!</v>
      </c>
      <c r="F19" s="42" t="e" cm="1" vm="1">
        <f t="array" aca="1" ref="F19" ca="1">_xlfn._xlws.FILTER('Action Sheet'!N:N,('Action Sheet'!D:D="Transactional Tasks")*('Action Sheet'!N:N=TODAY()))</f>
        <v>#VALUE!</v>
      </c>
      <c r="H19" s="18">
        <v>1</v>
      </c>
      <c r="I19" s="2" t="str" cm="1">
        <f t="array" aca="1" ref="I19:I20" ca="1">_xlfn._xlws.FILTER('Action Sheet'!C:C,('Action Sheet'!D:D="Automation Center")*('Action Sheet'!N:N=TODAY()))</f>
        <v>Project F</v>
      </c>
      <c r="J19" s="2" t="str" cm="1">
        <f t="array" aca="1" ref="J19:J20" ca="1">_xlfn._xlws.FILTER('Action Sheet'!J:J,('Action Sheet'!D:D="Automation Center")*('Action Sheet'!N:N=TODAY()))</f>
        <v>Activity 15</v>
      </c>
      <c r="K19" s="48" t="str" cm="1">
        <f t="array" aca="1" ref="K19:K20" ca="1">_xlfn._xlws.FILTER('Action Sheet'!E:E,('Action Sheet'!D:D="Automation Center")*('Action Sheet'!N:N=TODAY()))</f>
        <v>Yellow</v>
      </c>
      <c r="L19" s="42" cm="1">
        <f t="array" aca="1" ref="L19:L20" ca="1">_xlfn._xlws.FILTER('Action Sheet'!N:N,('Action Sheet'!D:D="Automation Center")*('Action Sheet'!N:N=TODAY()))</f>
        <v>45776</v>
      </c>
    </row>
    <row r="20" spans="1:13">
      <c r="B20" s="18">
        <v>2</v>
      </c>
      <c r="E20" s="48"/>
      <c r="F20" s="42"/>
      <c r="H20" s="18">
        <v>2</v>
      </c>
      <c r="I20" s="2" t="str">
        <f ca="1"/>
        <v>Project H</v>
      </c>
      <c r="J20" s="2" t="str">
        <f ca="1"/>
        <v>Activity 17</v>
      </c>
      <c r="K20" s="48" t="str">
        <f ca="1"/>
        <v>Yellow</v>
      </c>
      <c r="L20" s="42">
        <f ca="1"/>
        <v>45776</v>
      </c>
    </row>
    <row r="21" spans="1:13" ht="15" thickBot="1">
      <c r="B21" s="19">
        <v>3</v>
      </c>
      <c r="C21" s="20"/>
      <c r="D21" s="20"/>
      <c r="E21" s="40"/>
      <c r="F21" s="43"/>
      <c r="H21" s="19">
        <v>3</v>
      </c>
      <c r="I21" s="20"/>
      <c r="J21" s="20"/>
      <c r="K21" s="40"/>
      <c r="L21" s="43"/>
    </row>
    <row r="24" spans="1:13" ht="15" thickBot="1"/>
    <row r="25" spans="1:13" ht="15.75" thickBot="1">
      <c r="B25" s="52" t="s">
        <v>23</v>
      </c>
      <c r="C25" s="53"/>
      <c r="D25" s="53"/>
      <c r="E25" s="53"/>
      <c r="F25" s="53"/>
      <c r="G25" s="53"/>
      <c r="H25" s="53"/>
      <c r="I25" s="53"/>
      <c r="J25" s="53"/>
      <c r="K25" s="54"/>
      <c r="L25" s="55"/>
    </row>
    <row r="26" spans="1:13" ht="15">
      <c r="B26" s="49" t="s">
        <v>13</v>
      </c>
      <c r="C26" s="50" t="s">
        <v>59</v>
      </c>
      <c r="D26" s="50" t="s">
        <v>0</v>
      </c>
      <c r="E26" s="50" t="s">
        <v>19</v>
      </c>
      <c r="F26" s="51" t="s">
        <v>25</v>
      </c>
      <c r="G26" s="50" t="s">
        <v>8</v>
      </c>
      <c r="H26" s="50" t="s">
        <v>20</v>
      </c>
      <c r="I26" s="50" t="s">
        <v>9</v>
      </c>
      <c r="J26" s="50" t="s">
        <v>10</v>
      </c>
      <c r="K26" s="51" t="s">
        <v>11</v>
      </c>
      <c r="L26" s="63" t="s">
        <v>17</v>
      </c>
    </row>
    <row r="27" spans="1:13">
      <c r="B27" s="18">
        <v>1</v>
      </c>
      <c r="C27" s="2" t="str" cm="1">
        <f t="array" ref="C27:C30">_xlfn._xlws.FILTER('Action Sheet'!C:C,('Action Sheet'!K:K="Parking Lot"))</f>
        <v>Billing</v>
      </c>
      <c r="D27" s="2" t="str" cm="1">
        <f t="array" ref="D27:D30">_xlfn._xlws.FILTER('Action Sheet'!D:D,('Action Sheet'!K:K="Parking Lot"))</f>
        <v>Transactional Tasks</v>
      </c>
      <c r="E27" s="2" t="str" cm="1">
        <f t="array" aca="1" ref="E27:E30" ca="1">_xlfn._xlws.FILTER('Action Sheet'!E:E,('Action Sheet'!K:K="Parking Lot"))</f>
        <v>Green</v>
      </c>
      <c r="F27" s="47" t="str" cm="1">
        <f t="array" ref="F27:F30">_xlfn._xlws.FILTER('Action Sheet'!I:I,('Action Sheet'!K:K="Parking Lot"))</f>
        <v>Accounting</v>
      </c>
      <c r="G27" s="2" t="str" cm="1">
        <f t="array" ref="G27:G30">_xlfn._xlws.FILTER('Action Sheet'!J:J,('Action Sheet'!K:K="Parking Lot"))</f>
        <v>Approve invoices</v>
      </c>
      <c r="H27" s="2" t="str" cm="1">
        <f t="array" ref="H27:H30">_xlfn._xlws.FILTER('Action Sheet'!K:K,('Action Sheet'!K:K="Parking Lot"))</f>
        <v>Parking Lot</v>
      </c>
      <c r="I27" s="2" t="str" cm="1">
        <f t="array" ref="I27:I30">_xlfn._xlws.FILTER('Action Sheet'!L:L,('Action Sheet'!K:K="Parking Lot"))</f>
        <v>Emp 3</v>
      </c>
      <c r="J27" s="31" cm="1">
        <f t="array" ref="J27:J30">_xlfn._xlws.FILTER('Action Sheet'!M:M,('Action Sheet'!K:K="Parking Lot"))</f>
        <v>45732</v>
      </c>
      <c r="K27" s="47" cm="1">
        <f t="array" ref="K27:K30">_xlfn._xlws.FILTER('Action Sheet'!N:N,('Action Sheet'!K:K="Parking Lot"))</f>
        <v>45779</v>
      </c>
      <c r="L27" s="45" cm="1">
        <f t="array" ref="L27:L30">_xlfn._xlws.FILTER('Action Sheet'!O:O,('Action Sheet'!K:K="Parking Lot"))</f>
        <v>0</v>
      </c>
    </row>
    <row r="28" spans="1:13">
      <c r="B28" s="18">
        <v>2</v>
      </c>
      <c r="C28" s="2" t="str">
        <v>New Structure</v>
      </c>
      <c r="D28" s="2" t="str">
        <v>Project Tracker</v>
      </c>
      <c r="E28" s="2" t="str">
        <f ca="1"/>
        <v>Yellow</v>
      </c>
      <c r="F28" s="47" t="str">
        <v>Customer Exp</v>
      </c>
      <c r="G28" s="2" t="str">
        <v>Activity 5</v>
      </c>
      <c r="H28" s="2" t="str">
        <v>Parking Lot</v>
      </c>
      <c r="I28" s="2" t="str">
        <v>Me (myslef)</v>
      </c>
      <c r="J28" s="31">
        <v>45750</v>
      </c>
      <c r="K28" s="47">
        <v>45775</v>
      </c>
      <c r="L28" s="45">
        <v>0</v>
      </c>
    </row>
    <row r="29" spans="1:13">
      <c r="B29" s="18">
        <v>3</v>
      </c>
      <c r="C29" s="2" t="str">
        <v>Project B</v>
      </c>
      <c r="D29" s="2" t="str">
        <v>Project Tracker</v>
      </c>
      <c r="E29" s="2" t="str">
        <f ca="1"/>
        <v>Green</v>
      </c>
      <c r="F29" s="47" t="str">
        <v>N/A</v>
      </c>
      <c r="G29" s="2" t="str">
        <v>Activity 11</v>
      </c>
      <c r="H29" s="2" t="str">
        <v>Parking Lot</v>
      </c>
      <c r="I29" s="2" t="str">
        <v>Emp 6</v>
      </c>
      <c r="J29" s="31">
        <v>45703</v>
      </c>
      <c r="K29" s="47">
        <v>45779</v>
      </c>
      <c r="L29" s="45">
        <v>0</v>
      </c>
    </row>
    <row r="30" spans="1:13" ht="15" thickBot="1">
      <c r="B30" s="19">
        <v>4</v>
      </c>
      <c r="C30" s="20" t="str">
        <v>Project F</v>
      </c>
      <c r="D30" s="20" t="str">
        <v>Automation Center</v>
      </c>
      <c r="E30" s="20" t="str">
        <f ca="1"/>
        <v>Yellow</v>
      </c>
      <c r="F30" s="64" t="str">
        <v>Field Operations</v>
      </c>
      <c r="G30" s="20" t="str">
        <v>Activity 15</v>
      </c>
      <c r="H30" s="20" t="str">
        <v>Parking Lot</v>
      </c>
      <c r="I30" s="20" t="str">
        <v>Emp 2</v>
      </c>
      <c r="J30" s="68">
        <v>45719</v>
      </c>
      <c r="K30" s="64">
        <v>45776</v>
      </c>
      <c r="L30" s="46" t="str">
        <v>Need to cal XXX</v>
      </c>
    </row>
    <row r="31" spans="1:13">
      <c r="A31" s="65"/>
      <c r="B31" s="65"/>
      <c r="C31" s="65"/>
      <c r="D31" s="65"/>
      <c r="E31" s="65"/>
      <c r="F31" s="66"/>
      <c r="G31" s="65"/>
      <c r="H31" s="65"/>
      <c r="I31" s="65"/>
      <c r="J31" s="65"/>
      <c r="K31" s="66"/>
      <c r="L31" s="66"/>
      <c r="M31" s="65"/>
    </row>
    <row r="32" spans="1:13">
      <c r="A32" s="65"/>
      <c r="B32" s="65"/>
      <c r="C32" s="65"/>
      <c r="D32" s="65"/>
      <c r="E32" s="65"/>
      <c r="F32" s="66"/>
      <c r="G32" s="65"/>
      <c r="H32" s="65"/>
      <c r="I32" s="65"/>
      <c r="J32" s="65"/>
      <c r="K32" s="66"/>
      <c r="L32" s="66"/>
      <c r="M32" s="65"/>
    </row>
    <row r="33" spans="2:12" ht="15.75" thickBot="1">
      <c r="B33" s="56" t="s">
        <v>22</v>
      </c>
      <c r="C33" s="57"/>
      <c r="D33" s="57"/>
      <c r="E33" s="57"/>
      <c r="F33" s="57"/>
      <c r="G33" s="57"/>
      <c r="H33" s="57"/>
      <c r="I33" s="57"/>
      <c r="J33" s="57"/>
      <c r="K33" s="58"/>
      <c r="L33" s="59"/>
    </row>
    <row r="34" spans="2:12" ht="15">
      <c r="B34" s="49" t="s">
        <v>13</v>
      </c>
      <c r="C34" s="50" t="s">
        <v>59</v>
      </c>
      <c r="D34" s="50" t="s">
        <v>0</v>
      </c>
      <c r="E34" s="50" t="s">
        <v>19</v>
      </c>
      <c r="F34" s="51" t="s">
        <v>25</v>
      </c>
      <c r="G34" s="50" t="s">
        <v>8</v>
      </c>
      <c r="H34" s="50" t="s">
        <v>20</v>
      </c>
      <c r="I34" s="50" t="s">
        <v>9</v>
      </c>
      <c r="J34" s="50" t="s">
        <v>10</v>
      </c>
      <c r="K34" s="51" t="s">
        <v>11</v>
      </c>
      <c r="L34" s="63" t="s">
        <v>17</v>
      </c>
    </row>
    <row r="35" spans="2:12">
      <c r="B35" s="18">
        <v>1</v>
      </c>
      <c r="C35" s="2" t="str" cm="1">
        <f t="array" ref="C35:C38">_xlfn._xlws.FILTER('Action Sheet'!C:C,('Action Sheet'!K:K="Complete"))</f>
        <v>New Contract Temp</v>
      </c>
      <c r="D35" s="2" t="str" cm="1">
        <f t="array" ref="D35:D38">_xlfn._xlws.FILTER('Action Sheet'!D:D,('Action Sheet'!K:K="Complete"))</f>
        <v>Project Tracker</v>
      </c>
      <c r="E35" s="2" t="str" cm="1">
        <f t="array" aca="1" ref="E35:E38" ca="1">_xlfn._xlws.FILTER('Action Sheet'!E:E,('Action Sheet'!K:K="Complete"))</f>
        <v>Red</v>
      </c>
      <c r="F35" s="47" t="str" cm="1">
        <f t="array" ref="F35:F38">_xlfn._xlws.FILTER('Action Sheet'!I:I,('Action Sheet'!K:K="Complete"))</f>
        <v>Sales</v>
      </c>
      <c r="G35" s="2" t="str" cm="1">
        <f t="array" ref="G35:G38">_xlfn._xlws.FILTER('Action Sheet'!J:J,('Action Sheet'!K:K="Complete"))</f>
        <v>Revise current template</v>
      </c>
      <c r="H35" s="2" t="str" cm="1">
        <f t="array" ref="H35:H38">_xlfn._xlws.FILTER('Action Sheet'!K:K,('Action Sheet'!K:K="Complete"))</f>
        <v>Complete</v>
      </c>
      <c r="I35" s="2" t="str" cm="1">
        <f t="array" ref="I35:I38">_xlfn._xlws.FILTER('Action Sheet'!L:L,('Action Sheet'!K:K="Complete"))</f>
        <v>Emp 4</v>
      </c>
      <c r="J35" s="31" cm="1">
        <f t="array" ref="J35:J38">_xlfn._xlws.FILTER('Action Sheet'!M:M,('Action Sheet'!K:K="Complete"))</f>
        <v>45755</v>
      </c>
      <c r="K35" s="47" cm="1">
        <f t="array" ref="K35:K38">_xlfn._xlws.FILTER('Action Sheet'!N:N,('Action Sheet'!K:K="Complete"))</f>
        <v>45776</v>
      </c>
      <c r="L35" s="45" cm="1">
        <f t="array" ref="L35:L38">_xlfn._xlws.FILTER('Action Sheet'!O:O,('Action Sheet'!K:K="Complete"))</f>
        <v>0</v>
      </c>
    </row>
    <row r="36" spans="2:12">
      <c r="B36" s="18">
        <v>2</v>
      </c>
      <c r="C36" s="2" t="str">
        <v>New Hardware</v>
      </c>
      <c r="D36" s="2" t="str">
        <v>Project Tracker</v>
      </c>
      <c r="E36" s="2" t="str">
        <f ca="1"/>
        <v>Yellow</v>
      </c>
      <c r="F36" s="47" t="str">
        <v>IT</v>
      </c>
      <c r="G36" s="2" t="str">
        <v>Activity 2</v>
      </c>
      <c r="H36" s="2" t="str">
        <v>Complete</v>
      </c>
      <c r="I36" s="65" t="str">
        <v>Emp 5</v>
      </c>
      <c r="J36" s="67">
        <v>45752</v>
      </c>
      <c r="K36" s="66">
        <v>45776</v>
      </c>
      <c r="L36" s="45">
        <v>0</v>
      </c>
    </row>
    <row r="37" spans="2:12">
      <c r="B37" s="18">
        <v>3</v>
      </c>
      <c r="C37" s="2" t="str">
        <v>Ecom Site</v>
      </c>
      <c r="D37" s="2" t="str">
        <v>Project Tracker</v>
      </c>
      <c r="E37" s="2" t="str">
        <f ca="1"/>
        <v>Green</v>
      </c>
      <c r="F37" s="47" t="str">
        <v>Accounting</v>
      </c>
      <c r="G37" s="2" t="str">
        <v>Activity 8</v>
      </c>
      <c r="H37" s="2" t="str">
        <v>Complete</v>
      </c>
      <c r="I37" s="65" t="str">
        <v>Emp 5</v>
      </c>
      <c r="J37" s="67">
        <v>45762</v>
      </c>
      <c r="K37" s="66">
        <v>45790</v>
      </c>
      <c r="L37" s="45">
        <v>0</v>
      </c>
    </row>
    <row r="38" spans="2:12" ht="15" thickBot="1">
      <c r="B38" s="19">
        <v>4</v>
      </c>
      <c r="C38" s="20" t="str">
        <v>Customer Lifecycle</v>
      </c>
      <c r="D38" s="20" t="str">
        <v>Project Tracker</v>
      </c>
      <c r="E38" s="20" t="str">
        <f ca="1"/>
        <v>Red</v>
      </c>
      <c r="F38" s="64" t="str">
        <v>Customer Exp</v>
      </c>
      <c r="G38" s="20" t="str">
        <v>Activity 9</v>
      </c>
      <c r="H38" s="20" t="str">
        <v>Complete</v>
      </c>
      <c r="I38" s="20" t="str">
        <v>Emp 3</v>
      </c>
      <c r="J38" s="68">
        <v>45716</v>
      </c>
      <c r="K38" s="64">
        <v>45777</v>
      </c>
      <c r="L38" s="46" t="str">
        <v>Emp 3 on holiday</v>
      </c>
    </row>
    <row r="39" spans="2:12" ht="15" thickBot="1"/>
    <row r="40" spans="2:12" ht="15.75" thickBot="1">
      <c r="B40" s="52" t="s">
        <v>40</v>
      </c>
      <c r="C40" s="53"/>
      <c r="D40" s="53"/>
      <c r="E40" s="53"/>
      <c r="F40" s="53"/>
      <c r="G40" s="53"/>
      <c r="H40" s="53"/>
      <c r="I40" s="53"/>
      <c r="J40" s="53"/>
      <c r="K40" s="54"/>
      <c r="L40" s="55"/>
    </row>
    <row r="41" spans="2:12" ht="15">
      <c r="B41" s="49" t="s">
        <v>13</v>
      </c>
      <c r="C41" s="50" t="s">
        <v>59</v>
      </c>
      <c r="D41" s="50" t="s">
        <v>0</v>
      </c>
      <c r="E41" s="50" t="s">
        <v>19</v>
      </c>
      <c r="F41" s="51" t="s">
        <v>25</v>
      </c>
      <c r="G41" s="50" t="s">
        <v>8</v>
      </c>
      <c r="H41" s="50" t="s">
        <v>20</v>
      </c>
      <c r="I41" s="50" t="s">
        <v>9</v>
      </c>
      <c r="J41" s="50" t="s">
        <v>10</v>
      </c>
      <c r="K41" s="51" t="s">
        <v>11</v>
      </c>
      <c r="L41" s="63" t="s">
        <v>17</v>
      </c>
    </row>
    <row r="42" spans="2:12">
      <c r="B42" s="18">
        <v>1</v>
      </c>
      <c r="C42" s="2" t="str" cm="1">
        <f t="array" ref="C42:C44">_xlfn._xlws.FILTER('Action Sheet'!C:C,('Action Sheet'!K:K="Cancelled"))</f>
        <v>Org Salary Tier</v>
      </c>
      <c r="D42" s="2" t="str" cm="1">
        <f t="array" ref="D42:D44">_xlfn._xlws.FILTER('Action Sheet'!D:D,('Action Sheet'!K:K="Cancelled"))</f>
        <v>Project Tracker</v>
      </c>
      <c r="E42" s="65" t="str" cm="1">
        <f t="array" aca="1" ref="E42:E44" ca="1">_xlfn._xlws.FILTER('Action Sheet'!E:E,('Action Sheet'!K:K="Cancelled"))</f>
        <v>Green</v>
      </c>
      <c r="F42" s="47" t="str" cm="1">
        <f t="array" ref="F42:F44">_xlfn._xlws.FILTER('Action Sheet'!I:I,('Action Sheet'!K:K="Cancelled"))</f>
        <v>N/A</v>
      </c>
      <c r="G42" s="2" t="str" cm="1">
        <f t="array" ref="G42:G44">_xlfn._xlws.FILTER('Action Sheet'!J:J,('Action Sheet'!K:K="Cancelled"))</f>
        <v>Activity 7</v>
      </c>
      <c r="H42" s="2" t="str" cm="1">
        <f t="array" ref="H42:H44">_xlfn._xlws.FILTER('Action Sheet'!K:K,('Action Sheet'!K:K="Cancelled"))</f>
        <v>Cancelled</v>
      </c>
      <c r="I42" s="2" t="str" cm="1">
        <f t="array" ref="I42:I44">_xlfn._xlws.FILTER('Action Sheet'!L:L,('Action Sheet'!K:K="Cancelled"))</f>
        <v>Emp 4</v>
      </c>
      <c r="J42" s="31" cm="1">
        <f t="array" ref="J42:J44">_xlfn._xlws.FILTER('Action Sheet'!M:M,('Action Sheet'!K:K="Cancelled"))</f>
        <v>45721</v>
      </c>
      <c r="K42" s="47" cm="1">
        <f t="array" ref="K42:K44">_xlfn._xlws.FILTER('Action Sheet'!N:N,('Action Sheet'!K:K="Cancelled"))</f>
        <v>45805</v>
      </c>
      <c r="L42" s="45" cm="1">
        <f t="array" ref="L42:L44">_xlfn._xlws.FILTER('Action Sheet'!O:O,('Action Sheet'!K:K="Cancelled"))</f>
        <v>0</v>
      </c>
    </row>
    <row r="43" spans="2:12">
      <c r="B43" s="18">
        <v>2</v>
      </c>
      <c r="C43" s="2" t="str">
        <v>Project C</v>
      </c>
      <c r="D43" s="2" t="str">
        <v>Project Tracker</v>
      </c>
      <c r="E43" s="65" t="str">
        <f ca="1"/>
        <v>Green</v>
      </c>
      <c r="F43" s="47" t="str">
        <v>Development</v>
      </c>
      <c r="G43" s="2" t="str">
        <v>Activity 12</v>
      </c>
      <c r="H43" s="2" t="str">
        <v>Cancelled</v>
      </c>
      <c r="I43" s="2" t="str">
        <v>Emp 1</v>
      </c>
      <c r="J43" s="67">
        <v>45735</v>
      </c>
      <c r="K43" s="47">
        <v>45794</v>
      </c>
      <c r="L43" s="45">
        <v>0</v>
      </c>
    </row>
    <row r="44" spans="2:12" ht="15" thickBot="1">
      <c r="B44" s="19">
        <v>3</v>
      </c>
      <c r="C44" s="20" t="str">
        <v>Project D</v>
      </c>
      <c r="D44" s="20" t="str">
        <v>Project Tracker</v>
      </c>
      <c r="E44" s="20" t="str">
        <f ca="1"/>
        <v>Green</v>
      </c>
      <c r="F44" s="64" t="str">
        <v>Development</v>
      </c>
      <c r="G44" s="20" t="str">
        <v>Activity 13</v>
      </c>
      <c r="H44" s="20" t="str">
        <v>Cancelled</v>
      </c>
      <c r="I44" s="20" t="str">
        <v>Emp 3</v>
      </c>
      <c r="J44" s="68">
        <v>45760</v>
      </c>
      <c r="K44" s="64">
        <v>45796</v>
      </c>
      <c r="L44" s="46">
        <v>0</v>
      </c>
    </row>
  </sheetData>
  <mergeCells count="9">
    <mergeCell ref="B2:L3"/>
    <mergeCell ref="B25:L25"/>
    <mergeCell ref="B33:L33"/>
    <mergeCell ref="B40:L40"/>
    <mergeCell ref="H5:L5"/>
    <mergeCell ref="B11:L11"/>
    <mergeCell ref="B17:F17"/>
    <mergeCell ref="H17:L17"/>
    <mergeCell ref="B5:F5"/>
  </mergeCells>
  <conditionalFormatting sqref="B7:L21">
    <cfRule type="containsText" dxfId="51" priority="37" operator="containsText" text="Ayesh">
      <formula>NOT(ISERROR(SEARCH("Ayesh",B7)))</formula>
    </cfRule>
    <cfRule type="containsText" dxfId="50" priority="38" operator="containsText" text="Green">
      <formula>NOT(ISERROR(SEARCH("Green",B7)))</formula>
    </cfRule>
    <cfRule type="containsText" dxfId="49" priority="39" operator="containsText" text="Red">
      <formula>NOT(ISERROR(SEARCH("Red",B7)))</formula>
    </cfRule>
    <cfRule type="containsText" dxfId="48" priority="40" operator="containsText" text="Yellow">
      <formula>NOT(ISERROR(SEARCH("Yellow",B7)))</formula>
    </cfRule>
  </conditionalFormatting>
  <conditionalFormatting sqref="F7">
    <cfRule type="expression" dxfId="47" priority="33">
      <formula>OR(F7="",NOT(ISNUMBER(F7)))</formula>
    </cfRule>
    <cfRule type="expression" dxfId="46" priority="34">
      <formula>AND(ISNUMBER(F7), F7-TODAY()&gt;=8)</formula>
    </cfRule>
    <cfRule type="expression" dxfId="45" priority="35">
      <formula>AND(ISNUMBER(F7), F7-TODAY()&gt;=3, F7-TODAY()&lt;=7)</formula>
    </cfRule>
    <cfRule type="expression" dxfId="44" priority="36">
      <formula>AND(ISNUMBER(F7), F7-TODAY()&lt;=2)</formula>
    </cfRule>
  </conditionalFormatting>
  <conditionalFormatting sqref="F8:F9">
    <cfRule type="expression" dxfId="43" priority="29">
      <formula>OR(F8="",NOT(ISNUMBER(F8)))</formula>
    </cfRule>
    <cfRule type="expression" dxfId="42" priority="30">
      <formula>AND(ISNUMBER(F8), F8-TODAY()&gt;=8)</formula>
    </cfRule>
    <cfRule type="expression" dxfId="41" priority="31">
      <formula>AND(ISNUMBER(F8), F8-TODAY()&gt;=3, F8-TODAY()&lt;=7)</formula>
    </cfRule>
    <cfRule type="expression" dxfId="40" priority="32">
      <formula>AND(ISNUMBER(F8), F8-TODAY()&lt;=2)</formula>
    </cfRule>
  </conditionalFormatting>
  <conditionalFormatting sqref="F19:F21">
    <cfRule type="expression" dxfId="39" priority="13">
      <formula>OR(F19="",NOT(ISNUMBER(F19)))</formula>
    </cfRule>
    <cfRule type="expression" dxfId="38" priority="14">
      <formula>AND(ISNUMBER(F19), F19-TODAY()&gt;=8)</formula>
    </cfRule>
    <cfRule type="expression" dxfId="37" priority="15">
      <formula>AND(ISNUMBER(F19), F19-TODAY()&gt;=3, F19-TODAY()&lt;=7)</formula>
    </cfRule>
    <cfRule type="expression" dxfId="36" priority="16">
      <formula>AND(ISNUMBER(F19), F19-TODAY()&lt;=2)</formula>
    </cfRule>
  </conditionalFormatting>
  <conditionalFormatting sqref="F13:F15">
    <cfRule type="expression" dxfId="35" priority="25">
      <formula>OR(F13="",NOT(ISNUMBER(F13)))</formula>
    </cfRule>
    <cfRule type="expression" dxfId="34" priority="26">
      <formula>AND(ISNUMBER(F13), F13-TODAY()&gt;=8)</formula>
    </cfRule>
    <cfRule type="expression" dxfId="33" priority="27">
      <formula>AND(ISNUMBER(F13), F13-TODAY()&gt;=3, F13-TODAY()&lt;=7)</formula>
    </cfRule>
    <cfRule type="expression" dxfId="32" priority="28">
      <formula>AND(ISNUMBER(F13), F13-TODAY()&lt;=2)</formula>
    </cfRule>
  </conditionalFormatting>
  <conditionalFormatting sqref="L7:L9">
    <cfRule type="expression" dxfId="31" priority="21">
      <formula>OR(L7="",NOT(ISNUMBER(L7)))</formula>
    </cfRule>
    <cfRule type="expression" dxfId="30" priority="22">
      <formula>AND(ISNUMBER(L7), L7-TODAY()&gt;=8)</formula>
    </cfRule>
    <cfRule type="expression" dxfId="29" priority="23">
      <formula>AND(ISNUMBER(L7), L7-TODAY()&gt;=3, L7-TODAY()&lt;=7)</formula>
    </cfRule>
    <cfRule type="expression" dxfId="28" priority="24">
      <formula>AND(ISNUMBER(L7), L7-TODAY()&lt;=2)</formula>
    </cfRule>
  </conditionalFormatting>
  <conditionalFormatting sqref="L19:L21">
    <cfRule type="expression" dxfId="27" priority="17">
      <formula>OR(L19="",NOT(ISNUMBER(L19)))</formula>
    </cfRule>
    <cfRule type="expression" dxfId="26" priority="18">
      <formula>AND(ISNUMBER(L19), L19-TODAY()&gt;=8)</formula>
    </cfRule>
    <cfRule type="expression" dxfId="25" priority="19">
      <formula>AND(ISNUMBER(L19), L19-TODAY()&gt;=3, L19-TODAY()&lt;=7)</formula>
    </cfRule>
    <cfRule type="expression" dxfId="24" priority="20">
      <formula>AND(ISNUMBER(L19), L19-TODAY()&lt;=2)</formula>
    </cfRule>
  </conditionalFormatting>
  <conditionalFormatting sqref="E27:E30">
    <cfRule type="containsText" dxfId="15" priority="9" operator="containsText" text="Ayesh">
      <formula>NOT(ISERROR(SEARCH("Ayesh",E27)))</formula>
    </cfRule>
    <cfRule type="containsText" dxfId="14" priority="10" operator="containsText" text="Green">
      <formula>NOT(ISERROR(SEARCH("Green",E27)))</formula>
    </cfRule>
    <cfRule type="containsText" dxfId="13" priority="11" operator="containsText" text="Red">
      <formula>NOT(ISERROR(SEARCH("Red",E27)))</formula>
    </cfRule>
    <cfRule type="containsText" dxfId="12" priority="12" operator="containsText" text="Yellow">
      <formula>NOT(ISERROR(SEARCH("Yellow",E27)))</formula>
    </cfRule>
  </conditionalFormatting>
  <conditionalFormatting sqref="E35:E38">
    <cfRule type="containsText" dxfId="11" priority="5" operator="containsText" text="Ayesh">
      <formula>NOT(ISERROR(SEARCH("Ayesh",E35)))</formula>
    </cfRule>
    <cfRule type="containsText" dxfId="10" priority="6" operator="containsText" text="Green">
      <formula>NOT(ISERROR(SEARCH("Green",E35)))</formula>
    </cfRule>
    <cfRule type="containsText" dxfId="9" priority="7" operator="containsText" text="Red">
      <formula>NOT(ISERROR(SEARCH("Red",E35)))</formula>
    </cfRule>
    <cfRule type="containsText" dxfId="8" priority="8" operator="containsText" text="Yellow">
      <formula>NOT(ISERROR(SEARCH("Yellow",E35)))</formula>
    </cfRule>
  </conditionalFormatting>
  <conditionalFormatting sqref="E42:E44">
    <cfRule type="containsText" dxfId="7" priority="1" operator="containsText" text="Ayesh">
      <formula>NOT(ISERROR(SEARCH("Ayesh",E42)))</formula>
    </cfRule>
    <cfRule type="containsText" dxfId="6" priority="2" operator="containsText" text="Green">
      <formula>NOT(ISERROR(SEARCH("Green",E42)))</formula>
    </cfRule>
    <cfRule type="containsText" dxfId="5" priority="3" operator="containsText" text="Red">
      <formula>NOT(ISERROR(SEARCH("Red",E42)))</formula>
    </cfRule>
    <cfRule type="containsText" dxfId="4" priority="4" operator="containsText" text="Yellow">
      <formula>NOT(ISERROR(SEARCH("Yellow",E42)))</formula>
    </cfRule>
  </conditionalFormatting>
  <pageMargins left="0" right="0" top="0" bottom="0" header="0" footer="0"/>
  <pageSetup scale="4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EE7A-068B-4287-8981-DFD8003B5D21}">
  <sheetPr>
    <pageSetUpPr autoPageBreaks="0" fitToPage="1"/>
  </sheetPr>
  <dimension ref="A2:P28"/>
  <sheetViews>
    <sheetView showGridLines="0" zoomScaleNormal="100" workbookViewId="0">
      <selection activeCell="N26" sqref="N26"/>
    </sheetView>
  </sheetViews>
  <sheetFormatPr defaultRowHeight="14.25"/>
  <cols>
    <col min="1" max="1" width="8.875" style="2"/>
    <col min="2" max="2" width="7.875" style="2" bestFit="1" customWidth="1"/>
    <col min="3" max="3" width="17.5" style="2" bestFit="1" customWidth="1"/>
    <col min="4" max="4" width="18.75" style="2" bestFit="1" customWidth="1"/>
    <col min="5" max="5" width="10.625" style="2" bestFit="1" customWidth="1"/>
    <col min="6" max="6" width="8.75" style="2" bestFit="1" customWidth="1"/>
    <col min="7" max="7" width="10.625" style="2" bestFit="1" customWidth="1"/>
    <col min="8" max="8" width="9.875" style="2" bestFit="1" customWidth="1"/>
    <col min="9" max="9" width="15.25" style="2" bestFit="1" customWidth="1"/>
    <col min="10" max="10" width="36.5" style="2" bestFit="1" customWidth="1"/>
    <col min="11" max="11" width="10.5" style="2" bestFit="1" customWidth="1"/>
    <col min="12" max="12" width="10.75" style="2" bestFit="1" customWidth="1"/>
    <col min="13" max="13" width="13.75" style="2" bestFit="1" customWidth="1"/>
    <col min="14" max="14" width="13.125" style="1" bestFit="1" customWidth="1"/>
    <col min="15" max="15" width="30.25" style="1" bestFit="1" customWidth="1"/>
    <col min="16" max="16" width="8.875" style="1"/>
    <col min="17" max="31" width="8.875" style="1" customWidth="1"/>
    <col min="32" max="16384" width="9" style="1"/>
  </cols>
  <sheetData>
    <row r="2" spans="1:16" ht="15">
      <c r="A2" s="1"/>
      <c r="B2" s="32" t="s">
        <v>13</v>
      </c>
      <c r="C2" s="32" t="s">
        <v>59</v>
      </c>
      <c r="D2" s="32" t="s">
        <v>0</v>
      </c>
      <c r="E2" s="32" t="s">
        <v>19</v>
      </c>
      <c r="F2" s="32" t="s">
        <v>57</v>
      </c>
      <c r="G2" s="32" t="s">
        <v>51</v>
      </c>
      <c r="H2" s="32" t="s">
        <v>52</v>
      </c>
      <c r="I2" s="32" t="s">
        <v>25</v>
      </c>
      <c r="J2" s="32" t="s">
        <v>8</v>
      </c>
      <c r="K2" s="32" t="s">
        <v>20</v>
      </c>
      <c r="L2" s="32" t="s">
        <v>9</v>
      </c>
      <c r="M2" s="32" t="s">
        <v>10</v>
      </c>
      <c r="N2" s="32" t="s">
        <v>11</v>
      </c>
      <c r="O2" s="37" t="s">
        <v>17</v>
      </c>
      <c r="P2" s="6"/>
    </row>
    <row r="3" spans="1:16">
      <c r="A3" s="1"/>
      <c r="B3" s="7">
        <v>1</v>
      </c>
      <c r="C3" s="7" t="s">
        <v>61</v>
      </c>
      <c r="D3" s="7" t="s">
        <v>1</v>
      </c>
      <c r="E3" s="8" t="str" cm="1">
        <f t="array" aca="1" ref="E3" ca="1">_xlfn.IFS(OR(   AND($F3="Low", $N3-TODAY()&lt;3),   AND($F3="Med", $N3-TODAY()&gt;=3, $N3-TODAY()&lt;8),   AND($F3="High", $N3-TODAY()&gt;=8) ),"Yellow",OR(AND($F3="Low", $N3-TODAY()&gt;=3), AND($F3="Med", $N3-TODAY()&gt;=8)),"Green",OR(   AND($F3="Med", $N3-TODAY()&lt;3),   AND($F3="High", $N3-TODAY()&lt;8) ),"Red",OR(   ISBLANK($F3),   ISBLANK($N3),   NOT(ISNUMBER($N3)),   NOT(OR($F3="Low", $F3="Med", $F3="High")) ),"Ayesh")</f>
        <v>Yellow</v>
      </c>
      <c r="F3" s="8" t="s">
        <v>53</v>
      </c>
      <c r="G3" s="8" t="s">
        <v>55</v>
      </c>
      <c r="H3" s="8" t="s">
        <v>55</v>
      </c>
      <c r="I3" s="8" t="s">
        <v>34</v>
      </c>
      <c r="J3" s="7" t="s">
        <v>14</v>
      </c>
      <c r="K3" s="7" t="s">
        <v>21</v>
      </c>
      <c r="L3" s="7" t="s">
        <v>12</v>
      </c>
      <c r="M3" s="8">
        <v>45662</v>
      </c>
      <c r="N3" s="8">
        <v>45776</v>
      </c>
      <c r="O3" s="38" t="s">
        <v>18</v>
      </c>
    </row>
    <row r="4" spans="1:16">
      <c r="A4" s="1"/>
      <c r="B4" s="7">
        <v>2</v>
      </c>
      <c r="C4" s="7" t="s">
        <v>60</v>
      </c>
      <c r="D4" s="7" t="s">
        <v>2</v>
      </c>
      <c r="E4" s="8" t="str" cm="1">
        <f t="array" aca="1" ref="E4" ca="1">_xlfn.IFS(OR(   AND($F4="Low", $N4-TODAY()&lt;3),   AND($F4="Med", $N4-TODAY()&gt;=3, $N4-TODAY()&lt;8),   AND($F4="High", $N4-TODAY()&gt;=8) ),"Yellow",OR(AND($F4="Low", $N4-TODAY()&gt;=3), AND($F4="Med", $N4-TODAY()&gt;=8)),"Green",OR(   AND($F4="Med", $N4-TODAY()&lt;3),   AND($F4="High", $N4-TODAY()&lt;8) ),"Red",OR(   ISBLANK($F4),   ISBLANK($N4),   NOT(ISNUMBER($N4)),   NOT(OR($F4="Low", $F4="Med", $F4="High")) ),"Ayesh")</f>
        <v>Red</v>
      </c>
      <c r="F4" s="8" t="s">
        <v>54</v>
      </c>
      <c r="G4" s="8" t="s">
        <v>54</v>
      </c>
      <c r="H4" s="8" t="s">
        <v>53</v>
      </c>
      <c r="I4" s="8" t="s">
        <v>36</v>
      </c>
      <c r="J4" s="7" t="s">
        <v>7</v>
      </c>
      <c r="K4" s="7" t="s">
        <v>21</v>
      </c>
      <c r="L4" s="7" t="s">
        <v>46</v>
      </c>
      <c r="M4" s="8">
        <v>45725</v>
      </c>
      <c r="N4" s="8">
        <v>45776</v>
      </c>
      <c r="O4" s="38" t="s">
        <v>24</v>
      </c>
    </row>
    <row r="5" spans="1:16">
      <c r="A5" s="1"/>
      <c r="B5" s="7">
        <v>3</v>
      </c>
      <c r="C5" s="7" t="s">
        <v>62</v>
      </c>
      <c r="D5" s="7" t="s">
        <v>3</v>
      </c>
      <c r="E5" s="8" t="str" cm="1">
        <f t="array" aca="1" ref="E5" ca="1">_xlfn.IFS(OR(   AND($F5="Low", $N5-TODAY()&lt;3),   AND($F5="Med", $N5-TODAY()&gt;=3, $N5-TODAY()&lt;8),   AND($F5="High", $N5-TODAY()&gt;=8) ),"Yellow",OR(AND($F5="Low", $N5-TODAY()&gt;=3), AND($F5="Med", $N5-TODAY()&gt;=8)),"Green",OR(   AND($F5="Med", $N5-TODAY()&lt;3),   AND($F5="High", $N5-TODAY()&lt;8) ),"Red",OR(   ISBLANK($F5),   ISBLANK($N5),   NOT(ISNUMBER($N5)),   NOT(OR($F5="Low", $F5="Med", $F5="High")) ),"Ayesh")</f>
        <v>Red</v>
      </c>
      <c r="F5" s="8" t="s">
        <v>55</v>
      </c>
      <c r="G5" s="8" t="s">
        <v>55</v>
      </c>
      <c r="H5" s="8" t="s">
        <v>53</v>
      </c>
      <c r="I5" s="8" t="s">
        <v>29</v>
      </c>
      <c r="J5" s="7" t="s">
        <v>15</v>
      </c>
      <c r="K5" s="7" t="s">
        <v>21</v>
      </c>
      <c r="L5" s="7" t="s">
        <v>47</v>
      </c>
      <c r="M5" s="8">
        <v>45748</v>
      </c>
      <c r="N5" s="8">
        <v>45776</v>
      </c>
      <c r="O5" s="38" t="s">
        <v>39</v>
      </c>
    </row>
    <row r="6" spans="1:16">
      <c r="A6" s="1"/>
      <c r="B6" s="7">
        <v>4</v>
      </c>
      <c r="C6" s="7" t="s">
        <v>63</v>
      </c>
      <c r="D6" s="7" t="s">
        <v>4</v>
      </c>
      <c r="E6" s="8" t="str" cm="1">
        <f t="array" aca="1" ref="E6" ca="1">_xlfn.IFS(OR(   AND($F6="Low", $N6-TODAY()&lt;3),   AND($F6="Med", $N6-TODAY()&gt;=3, $N6-TODAY()&lt;8),   AND($F6="High", $N6-TODAY()&gt;=8) ),"Yellow",OR(AND($F6="Low", $N6-TODAY()&gt;=3), AND($F6="Med", $N6-TODAY()&gt;=8)),"Green",OR(   AND($F6="Med", $N6-TODAY()&lt;3),   AND($F6="High", $N6-TODAY()&lt;8) ),"Red",OR(   ISBLANK($F6),   ISBLANK($N6),   NOT(ISNUMBER($N6)),   NOT(OR($F6="Low", $F6="Med", $F6="High")) ),"Ayesh")</f>
        <v>Green</v>
      </c>
      <c r="F6" s="8" t="s">
        <v>53</v>
      </c>
      <c r="G6" s="8" t="s">
        <v>53</v>
      </c>
      <c r="H6" s="8" t="s">
        <v>55</v>
      </c>
      <c r="I6" s="8" t="s">
        <v>35</v>
      </c>
      <c r="J6" s="7" t="s">
        <v>50</v>
      </c>
      <c r="K6" s="7" t="s">
        <v>23</v>
      </c>
      <c r="L6" s="7" t="s">
        <v>48</v>
      </c>
      <c r="M6" s="8">
        <v>45732</v>
      </c>
      <c r="N6" s="8">
        <v>45779</v>
      </c>
      <c r="O6" s="38"/>
    </row>
    <row r="7" spans="1:16">
      <c r="A7" s="1"/>
      <c r="B7" s="7">
        <v>5</v>
      </c>
      <c r="C7" s="7" t="s">
        <v>64</v>
      </c>
      <c r="D7" s="7" t="s">
        <v>5</v>
      </c>
      <c r="E7" s="8" t="str" cm="1">
        <f t="array" aca="1" ref="E7" ca="1">_xlfn.IFS(OR(   AND($F7="Low", $N7-TODAY()&lt;3),   AND($F7="Med", $N7-TODAY()&gt;=3, $N7-TODAY()&lt;8),   AND($F7="High", $N7-TODAY()&gt;=8) ),"Yellow",OR(AND($F7="Low", $N7-TODAY()&gt;=3), AND($F7="Med", $N7-TODAY()&gt;=8)),"Green",OR(   AND($F7="Med", $N7-TODAY()&lt;3),   AND($F7="High", $N7-TODAY()&lt;8) ),"Red",OR(   ISBLANK($F7),   ISBLANK($N7),   NOT(ISNUMBER($N7)),   NOT(OR($F7="Low", $F7="Med", $F7="High")) ),"Ayesh")</f>
        <v>Green</v>
      </c>
      <c r="F7" s="8" t="s">
        <v>53</v>
      </c>
      <c r="G7" s="8" t="s">
        <v>53</v>
      </c>
      <c r="H7" s="8" t="s">
        <v>53</v>
      </c>
      <c r="I7" s="8" t="s">
        <v>34</v>
      </c>
      <c r="J7" s="7" t="s">
        <v>16</v>
      </c>
      <c r="K7" s="7" t="s">
        <v>21</v>
      </c>
      <c r="L7" s="7" t="s">
        <v>49</v>
      </c>
      <c r="M7" s="8">
        <v>45756</v>
      </c>
      <c r="N7" s="8">
        <v>45795</v>
      </c>
      <c r="O7" s="38"/>
    </row>
    <row r="8" spans="1:16">
      <c r="A8" s="1"/>
      <c r="B8" s="7">
        <v>6</v>
      </c>
      <c r="C8" s="7" t="s">
        <v>73</v>
      </c>
      <c r="D8" s="7" t="s">
        <v>2</v>
      </c>
      <c r="E8" s="8" t="str" cm="1">
        <f t="array" aca="1" ref="E8" ca="1">_xlfn.IFS(OR(   AND($F8="Low", $N8-TODAY()&lt;3),   AND($F8="Med", $N8-TODAY()&gt;=3, $N8-TODAY()&lt;8),   AND($F8="High", $N8-TODAY()&gt;=8) ),"Yellow",OR(AND($F8="Low", $N8-TODAY()&gt;=3), AND($F8="Med", $N8-TODAY()&gt;=8)),"Green",OR(   AND($F8="Med", $N8-TODAY()&lt;3),   AND($F8="High", $N8-TODAY()&lt;8) ),"Red",OR(   ISBLANK($F8),   ISBLANK($N8),   NOT(ISNUMBER($N8)),   NOT(OR($F8="Low", $F8="Med", $F8="High")) ),"Ayesh")</f>
        <v>Green</v>
      </c>
      <c r="F8" s="8" t="s">
        <v>53</v>
      </c>
      <c r="G8" s="8" t="s">
        <v>55</v>
      </c>
      <c r="H8" s="8" t="s">
        <v>55</v>
      </c>
      <c r="I8" s="8" t="s">
        <v>26</v>
      </c>
      <c r="J8" s="7" t="s">
        <v>94</v>
      </c>
      <c r="K8" s="7" t="s">
        <v>21</v>
      </c>
      <c r="L8" s="7" t="s">
        <v>65</v>
      </c>
      <c r="M8" s="8">
        <v>45738</v>
      </c>
      <c r="N8" s="8">
        <v>45815</v>
      </c>
      <c r="O8" s="38" t="s">
        <v>68</v>
      </c>
    </row>
    <row r="9" spans="1:16">
      <c r="A9" s="1"/>
      <c r="B9" s="7">
        <v>7</v>
      </c>
      <c r="C9" s="7" t="s">
        <v>74</v>
      </c>
      <c r="D9" s="7" t="s">
        <v>2</v>
      </c>
      <c r="E9" s="8" t="str" cm="1">
        <f t="array" aca="1" ref="E9" ca="1">_xlfn.IFS(OR(   AND($F9="Low", $N9-TODAY()&lt;3),   AND($F9="Med", $N9-TODAY()&gt;=3, $N9-TODAY()&lt;8),   AND($F9="High", $N9-TODAY()&gt;=8) ),"Yellow",OR(AND($F9="Low", $N9-TODAY()&gt;=3), AND($F9="Med", $N9-TODAY()&gt;=8)),"Green",OR(   AND($F9="Med", $N9-TODAY()&lt;3),   AND($F9="High", $N9-TODAY()&lt;8) ),"Red",OR(   ISBLANK($F9),   ISBLANK($N9),   NOT(ISNUMBER($N9)),   NOT(OR($F9="Low", $F9="Med", $F9="High")) ),"Ayesh")</f>
        <v>Red</v>
      </c>
      <c r="F9" s="8" t="s">
        <v>54</v>
      </c>
      <c r="G9" s="8" t="s">
        <v>54</v>
      </c>
      <c r="H9" s="8" t="s">
        <v>53</v>
      </c>
      <c r="I9" s="8" t="s">
        <v>26</v>
      </c>
      <c r="J9" s="7" t="s">
        <v>95</v>
      </c>
      <c r="K9" s="7" t="s">
        <v>21</v>
      </c>
      <c r="L9" s="7" t="s">
        <v>66</v>
      </c>
      <c r="M9" s="8">
        <v>45685</v>
      </c>
      <c r="N9" s="8">
        <v>45770</v>
      </c>
      <c r="O9" s="38"/>
    </row>
    <row r="10" spans="1:16">
      <c r="B10" s="7">
        <v>8</v>
      </c>
      <c r="C10" s="7" t="s">
        <v>75</v>
      </c>
      <c r="D10" s="7" t="s">
        <v>3</v>
      </c>
      <c r="E10" s="8" t="str" cm="1">
        <f t="array" aca="1" ref="E10" ca="1">_xlfn.IFS(OR(   AND($F10="Low", $N10-TODAY()&lt;3),   AND($F10="Med", $N10-TODAY()&gt;=3, $N10-TODAY()&lt;8),   AND($F10="High", $N10-TODAY()&gt;=8) ),"Yellow",OR(AND($F10="Low", $N10-TODAY()&gt;=3), AND($F10="Med", $N10-TODAY()&gt;=8)),"Green",OR(   AND($F10="Med", $N10-TODAY()&lt;3),   AND($F10="High", $N10-TODAY()&lt;8) ),"Red",OR(   ISBLANK($F10),   ISBLANK($N10),   NOT(ISNUMBER($N10)),   NOT(OR($F10="Low", $F10="Med", $F10="High")) ),"Ayesh")</f>
        <v>Red</v>
      </c>
      <c r="F10" s="8" t="s">
        <v>55</v>
      </c>
      <c r="G10" s="8" t="s">
        <v>55</v>
      </c>
      <c r="H10" s="8" t="s">
        <v>53</v>
      </c>
      <c r="I10" s="8" t="s">
        <v>29</v>
      </c>
      <c r="J10" s="7" t="s">
        <v>96</v>
      </c>
      <c r="K10" s="7" t="s">
        <v>22</v>
      </c>
      <c r="L10" s="7" t="s">
        <v>49</v>
      </c>
      <c r="M10" s="8">
        <v>45755</v>
      </c>
      <c r="N10" s="8">
        <v>45776</v>
      </c>
      <c r="O10" s="38"/>
    </row>
    <row r="11" spans="1:16">
      <c r="B11" s="7">
        <v>9</v>
      </c>
      <c r="C11" s="7" t="s">
        <v>76</v>
      </c>
      <c r="D11" s="7" t="s">
        <v>1</v>
      </c>
      <c r="E11" s="8" t="str" cm="1">
        <f t="array" aca="1" ref="E11" ca="1">_xlfn.IFS(OR(   AND($F11="Low", $N11-TODAY()&lt;3),   AND($F11="Med", $N11-TODAY()&gt;=3, $N11-TODAY()&lt;8),   AND($F11="High", $N11-TODAY()&gt;=8) ),"Yellow",OR(AND($F11="Low", $N11-TODAY()&gt;=3), AND($F11="Med", $N11-TODAY()&gt;=8)),"Green",OR(   AND($F11="Med", $N11-TODAY()&lt;3),   AND($F11="High", $N11-TODAY()&lt;8) ),"Red",OR(   ISBLANK($F11),   ISBLANK($N11),   NOT(ISNUMBER($N11)),   NOT(OR($F11="Low", $F11="Med", $F11="High")) ),"Ayesh")</f>
        <v>Green</v>
      </c>
      <c r="F11" s="8" t="s">
        <v>53</v>
      </c>
      <c r="G11" s="8" t="s">
        <v>53</v>
      </c>
      <c r="H11" s="8" t="s">
        <v>55</v>
      </c>
      <c r="I11" s="8" t="s">
        <v>27</v>
      </c>
      <c r="J11" s="7" t="s">
        <v>97</v>
      </c>
      <c r="K11" s="7" t="s">
        <v>21</v>
      </c>
      <c r="L11" s="7" t="s">
        <v>48</v>
      </c>
      <c r="M11" s="8">
        <v>45694</v>
      </c>
      <c r="N11" s="8">
        <v>45792</v>
      </c>
      <c r="O11" s="38"/>
    </row>
    <row r="12" spans="1:16">
      <c r="B12" s="7">
        <v>10</v>
      </c>
      <c r="C12" s="7" t="s">
        <v>77</v>
      </c>
      <c r="D12" s="7" t="s">
        <v>4</v>
      </c>
      <c r="E12" s="8" t="str" cm="1">
        <f t="array" aca="1" ref="E12" ca="1">_xlfn.IFS(OR(   AND($F12="Low", $N12-TODAY()&lt;3),   AND($F12="Med", $N12-TODAY()&gt;=3, $N12-TODAY()&lt;8),   AND($F12="High", $N12-TODAY()&gt;=8) ),"Yellow",OR(AND($F12="Low", $N12-TODAY()&gt;=3), AND($F12="Med", $N12-TODAY()&gt;=8)),"Green",OR(   AND($F12="Med", $N12-TODAY()&lt;3),   AND($F12="High", $N12-TODAY()&lt;8) ),"Red",OR(   ISBLANK($F12),   ISBLANK($N12),   NOT(ISNUMBER($N12)),   NOT(OR($F12="Low", $F12="Med", $F12="High")) ),"Ayesh")</f>
        <v>Green</v>
      </c>
      <c r="F12" s="8" t="s">
        <v>53</v>
      </c>
      <c r="G12" s="8" t="s">
        <v>53</v>
      </c>
      <c r="H12" s="8" t="s">
        <v>53</v>
      </c>
      <c r="I12" s="8" t="s">
        <v>31</v>
      </c>
      <c r="J12" s="7" t="s">
        <v>98</v>
      </c>
      <c r="K12" s="7" t="s">
        <v>21</v>
      </c>
      <c r="L12" s="7" t="s">
        <v>49</v>
      </c>
      <c r="M12" s="8">
        <v>45733</v>
      </c>
      <c r="N12" s="8">
        <v>45841</v>
      </c>
      <c r="O12" s="38" t="s">
        <v>67</v>
      </c>
    </row>
    <row r="13" spans="1:16">
      <c r="B13" s="7">
        <v>11</v>
      </c>
      <c r="C13" s="7" t="s">
        <v>78</v>
      </c>
      <c r="D13" s="7" t="s">
        <v>3</v>
      </c>
      <c r="E13" s="8" t="str" cm="1">
        <f t="array" aca="1" ref="E13" ca="1">_xlfn.IFS(OR(   AND($F13="Low", $N13-TODAY()&lt;3),   AND($F13="Med", $N13-TODAY()&gt;=3, $N13-TODAY()&lt;8),   AND($F13="High", $N13-TODAY()&gt;=8) ),"Yellow",OR(AND($F13="Low", $N13-TODAY()&gt;=3), AND($F13="Med", $N13-TODAY()&gt;=8)),"Green",OR(   AND($F13="Med", $N13-TODAY()&lt;3),   AND($F13="High", $N13-TODAY()&lt;8) ),"Red",OR(   ISBLANK($F13),   ISBLANK($N13),   NOT(ISNUMBER($N13)),   NOT(OR($F13="Low", $F13="Med", $F13="High")) ),"Ayesh")</f>
        <v>Yellow</v>
      </c>
      <c r="F13" s="8" t="s">
        <v>53</v>
      </c>
      <c r="G13" s="8" t="s">
        <v>55</v>
      </c>
      <c r="H13" s="8" t="s">
        <v>55</v>
      </c>
      <c r="I13" s="8" t="s">
        <v>31</v>
      </c>
      <c r="J13" s="7" t="s">
        <v>99</v>
      </c>
      <c r="K13" s="7" t="s">
        <v>22</v>
      </c>
      <c r="L13" s="7" t="s">
        <v>65</v>
      </c>
      <c r="M13" s="8">
        <v>45752</v>
      </c>
      <c r="N13" s="8">
        <v>45776</v>
      </c>
      <c r="O13" s="38"/>
    </row>
    <row r="14" spans="1:16">
      <c r="B14" s="7">
        <v>12</v>
      </c>
      <c r="C14" s="7" t="s">
        <v>79</v>
      </c>
      <c r="D14" s="7" t="s">
        <v>5</v>
      </c>
      <c r="E14" s="8" t="str" cm="1">
        <f t="array" aca="1" ref="E14" ca="1">_xlfn.IFS(OR(   AND($F14="Low", $N14-TODAY()&lt;3),   AND($F14="Med", $N14-TODAY()&gt;=3, $N14-TODAY()&lt;8),   AND($F14="High", $N14-TODAY()&gt;=8) ),"Yellow",OR(AND($F14="Low", $N14-TODAY()&gt;=3), AND($F14="Med", $N14-TODAY()&gt;=8)),"Green",OR(   AND($F14="Med", $N14-TODAY()&lt;3),   AND($F14="High", $N14-TODAY()&lt;8) ),"Red",OR(   ISBLANK($F14),   ISBLANK($N14),   NOT(ISNUMBER($N14)),   NOT(OR($F14="Low", $F14="Med", $F14="High")) ),"Ayesh")</f>
        <v>Green</v>
      </c>
      <c r="F14" s="8" t="s">
        <v>54</v>
      </c>
      <c r="G14" s="8" t="s">
        <v>54</v>
      </c>
      <c r="H14" s="8" t="s">
        <v>53</v>
      </c>
      <c r="I14" s="8" t="s">
        <v>36</v>
      </c>
      <c r="J14" s="7" t="s">
        <v>100</v>
      </c>
      <c r="K14" s="7" t="s">
        <v>21</v>
      </c>
      <c r="L14" s="7" t="s">
        <v>46</v>
      </c>
      <c r="M14" s="8">
        <v>45745</v>
      </c>
      <c r="N14" s="8">
        <v>45813</v>
      </c>
      <c r="O14" s="38"/>
    </row>
    <row r="15" spans="1:16">
      <c r="B15" s="7">
        <v>13</v>
      </c>
      <c r="C15" s="7" t="s">
        <v>80</v>
      </c>
      <c r="D15" s="7" t="s">
        <v>3</v>
      </c>
      <c r="E15" s="8" t="str" cm="1">
        <f t="array" aca="1" ref="E15" ca="1">_xlfn.IFS(OR(   AND($F15="Low", $N15-TODAY()&lt;3),   AND($F15="Med", $N15-TODAY()&gt;=3, $N15-TODAY()&lt;8),   AND($F15="High", $N15-TODAY()&gt;=8) ),"Yellow",OR(AND($F15="Low", $N15-TODAY()&gt;=3), AND($F15="Med", $N15-TODAY()&gt;=8)),"Green",OR(   AND($F15="Med", $N15-TODAY()&lt;3),   AND($F15="High", $N15-TODAY()&lt;8) ),"Red",OR(   ISBLANK($F15),   ISBLANK($N15),   NOT(ISNUMBER($N15)),   NOT(OR($F15="Low", $F15="Med", $F15="High")) ),"Ayesh")</f>
        <v>Red</v>
      </c>
      <c r="F15" s="8" t="s">
        <v>55</v>
      </c>
      <c r="G15" s="8" t="s">
        <v>55</v>
      </c>
      <c r="H15" s="8" t="s">
        <v>53</v>
      </c>
      <c r="I15" s="8" t="s">
        <v>29</v>
      </c>
      <c r="J15" s="7" t="s">
        <v>101</v>
      </c>
      <c r="K15" s="7" t="s">
        <v>21</v>
      </c>
      <c r="L15" s="7" t="s">
        <v>48</v>
      </c>
      <c r="M15" s="8">
        <v>45769</v>
      </c>
      <c r="N15" s="8">
        <v>45729</v>
      </c>
      <c r="O15" s="38"/>
    </row>
    <row r="16" spans="1:16">
      <c r="B16" s="7">
        <v>14</v>
      </c>
      <c r="C16" s="7" t="s">
        <v>81</v>
      </c>
      <c r="D16" s="7" t="s">
        <v>3</v>
      </c>
      <c r="E16" s="8" t="str" cm="1">
        <f t="array" aca="1" ref="E16" ca="1">_xlfn.IFS(OR(   AND($F16="Low", $N16-TODAY()&lt;3),   AND($F16="Med", $N16-TODAY()&gt;=3, $N16-TODAY()&lt;8),   AND($F16="High", $N16-TODAY()&gt;=8) ),"Yellow",OR(AND($F16="Low", $N16-TODAY()&gt;=3), AND($F16="Med", $N16-TODAY()&gt;=8)),"Green",OR(   AND($F16="Med", $N16-TODAY()&lt;3),   AND($F16="High", $N16-TODAY()&lt;8) ),"Red",OR(   ISBLANK($F16),   ISBLANK($N16),   NOT(ISNUMBER($N16)),   NOT(OR($F16="Low", $F16="Med", $F16="High")) ),"Ayesh")</f>
        <v>Yellow</v>
      </c>
      <c r="F16" s="8" t="s">
        <v>53</v>
      </c>
      <c r="G16" s="8" t="s">
        <v>53</v>
      </c>
      <c r="H16" s="8" t="s">
        <v>55</v>
      </c>
      <c r="I16" s="8" t="s">
        <v>28</v>
      </c>
      <c r="J16" s="7" t="s">
        <v>102</v>
      </c>
      <c r="K16" s="7" t="s">
        <v>23</v>
      </c>
      <c r="L16" s="7" t="s">
        <v>12</v>
      </c>
      <c r="M16" s="8">
        <v>45750</v>
      </c>
      <c r="N16" s="8">
        <v>45775</v>
      </c>
      <c r="O16" s="38"/>
    </row>
    <row r="17" spans="2:15">
      <c r="B17" s="7">
        <v>15</v>
      </c>
      <c r="C17" s="7" t="s">
        <v>82</v>
      </c>
      <c r="D17" s="7" t="s">
        <v>1</v>
      </c>
      <c r="E17" s="8" t="str" cm="1">
        <f t="array" aca="1" ref="E17" ca="1">_xlfn.IFS(OR(   AND($F17="Low", $N17-TODAY()&lt;3),   AND($F17="Med", $N17-TODAY()&gt;=3, $N17-TODAY()&lt;8),   AND($F17="High", $N17-TODAY()&gt;=8) ),"Yellow",OR(AND($F17="Low", $N17-TODAY()&gt;=3), AND($F17="Med", $N17-TODAY()&gt;=8)),"Green",OR(   AND($F17="Med", $N17-TODAY()&lt;3),   AND($F17="High", $N17-TODAY()&lt;8) ),"Red",OR(   ISBLANK($F17),   ISBLANK($N17),   NOT(ISNUMBER($N17)),   NOT(OR($F17="Low", $F17="Med", $F17="High")) ),"Ayesh")</f>
        <v>Yellow</v>
      </c>
      <c r="F17" s="8" t="s">
        <v>53</v>
      </c>
      <c r="G17" s="8" t="s">
        <v>53</v>
      </c>
      <c r="H17" s="8" t="s">
        <v>53</v>
      </c>
      <c r="I17" s="8" t="s">
        <v>35</v>
      </c>
      <c r="J17" s="7" t="s">
        <v>103</v>
      </c>
      <c r="K17" s="7" t="s">
        <v>21</v>
      </c>
      <c r="L17" s="7" t="s">
        <v>65</v>
      </c>
      <c r="M17" s="8">
        <v>45767</v>
      </c>
      <c r="N17" s="8">
        <v>45776</v>
      </c>
      <c r="O17" s="38" t="s">
        <v>69</v>
      </c>
    </row>
    <row r="18" spans="2:15">
      <c r="B18" s="7">
        <v>16</v>
      </c>
      <c r="C18" s="7" t="s">
        <v>83</v>
      </c>
      <c r="D18" s="7" t="s">
        <v>3</v>
      </c>
      <c r="E18" s="8" t="str" cm="1">
        <f t="array" aca="1" ref="E18" ca="1">_xlfn.IFS(OR(   AND($F18="Low", $N18-TODAY()&lt;3),   AND($F18="Med", $N18-TODAY()&gt;=3, $N18-TODAY()&lt;8),   AND($F18="High", $N18-TODAY()&gt;=8) ),"Yellow",OR(AND($F18="Low", $N18-TODAY()&gt;=3), AND($F18="Med", $N18-TODAY()&gt;=8)),"Green",OR(   AND($F18="Med", $N18-TODAY()&lt;3),   AND($F18="High", $N18-TODAY()&lt;8) ),"Red",OR(   ISBLANK($F18),   ISBLANK($N18),   NOT(ISNUMBER($N18)),   NOT(OR($F18="Low", $F18="Med", $F18="High")) ),"Ayesh")</f>
        <v>Green</v>
      </c>
      <c r="F18" s="8" t="s">
        <v>53</v>
      </c>
      <c r="G18" s="8" t="s">
        <v>55</v>
      </c>
      <c r="H18" s="8" t="s">
        <v>55</v>
      </c>
      <c r="I18" s="8" t="s">
        <v>34</v>
      </c>
      <c r="J18" s="7" t="s">
        <v>104</v>
      </c>
      <c r="K18" s="7" t="s">
        <v>40</v>
      </c>
      <c r="L18" s="7" t="s">
        <v>49</v>
      </c>
      <c r="M18" s="8">
        <v>45721</v>
      </c>
      <c r="N18" s="8">
        <v>45805</v>
      </c>
      <c r="O18" s="38"/>
    </row>
    <row r="19" spans="2:15">
      <c r="B19" s="7">
        <v>17</v>
      </c>
      <c r="C19" s="7" t="s">
        <v>84</v>
      </c>
      <c r="D19" s="7" t="s">
        <v>3</v>
      </c>
      <c r="E19" s="8" t="str" cm="1">
        <f t="array" aca="1" ref="E19" ca="1">_xlfn.IFS(OR(   AND($F19="Low", $N19-TODAY()&lt;3),   AND($F19="Med", $N19-TODAY()&gt;=3, $N19-TODAY()&lt;8),   AND($F19="High", $N19-TODAY()&gt;=8) ),"Yellow",OR(AND($F19="Low", $N19-TODAY()&gt;=3), AND($F19="Med", $N19-TODAY()&gt;=8)),"Green",OR(   AND($F19="Med", $N19-TODAY()&lt;3),   AND($F19="High", $N19-TODAY()&lt;8) ),"Red",OR(   ISBLANK($F19),   ISBLANK($N19),   NOT(ISNUMBER($N19)),   NOT(OR($F19="Low", $F19="Med", $F19="High")) ),"Ayesh")</f>
        <v>Green</v>
      </c>
      <c r="F19" s="8" t="s">
        <v>54</v>
      </c>
      <c r="G19" s="8" t="s">
        <v>54</v>
      </c>
      <c r="H19" s="8" t="s">
        <v>53</v>
      </c>
      <c r="I19" s="8" t="s">
        <v>35</v>
      </c>
      <c r="J19" s="7" t="s">
        <v>105</v>
      </c>
      <c r="K19" s="7" t="s">
        <v>22</v>
      </c>
      <c r="L19" s="7" t="s">
        <v>65</v>
      </c>
      <c r="M19" s="8">
        <v>45762</v>
      </c>
      <c r="N19" s="8">
        <v>45790</v>
      </c>
      <c r="O19" s="38"/>
    </row>
    <row r="20" spans="2:15">
      <c r="B20" s="7">
        <v>18</v>
      </c>
      <c r="C20" s="7" t="s">
        <v>85</v>
      </c>
      <c r="D20" s="7" t="s">
        <v>3</v>
      </c>
      <c r="E20" s="8" t="str" cm="1">
        <f t="array" aca="1" ref="E20" ca="1">_xlfn.IFS(OR(   AND($F20="Low", $N20-TODAY()&lt;3),   AND($F20="Med", $N20-TODAY()&gt;=3, $N20-TODAY()&lt;8),   AND($F20="High", $N20-TODAY()&gt;=8) ),"Yellow",OR(AND($F20="Low", $N20-TODAY()&gt;=3), AND($F20="Med", $N20-TODAY()&gt;=8)),"Green",OR(   AND($F20="Med", $N20-TODAY()&lt;3),   AND($F20="High", $N20-TODAY()&lt;8) ),"Red",OR(   ISBLANK($F20),   ISBLANK($N20),   NOT(ISNUMBER($N20)),   NOT(OR($F20="Low", $F20="Med", $F20="High")) ),"Ayesh")</f>
        <v>Red</v>
      </c>
      <c r="F20" s="8" t="s">
        <v>55</v>
      </c>
      <c r="G20" s="8" t="s">
        <v>55</v>
      </c>
      <c r="H20" s="8" t="s">
        <v>53</v>
      </c>
      <c r="I20" s="8" t="s">
        <v>28</v>
      </c>
      <c r="J20" s="7" t="s">
        <v>106</v>
      </c>
      <c r="K20" s="7" t="s">
        <v>22</v>
      </c>
      <c r="L20" s="7" t="s">
        <v>48</v>
      </c>
      <c r="M20" s="8">
        <v>45716</v>
      </c>
      <c r="N20" s="8">
        <v>45777</v>
      </c>
      <c r="O20" s="38" t="s">
        <v>70</v>
      </c>
    </row>
    <row r="21" spans="2:15">
      <c r="B21" s="7">
        <v>19</v>
      </c>
      <c r="C21" s="7" t="s">
        <v>86</v>
      </c>
      <c r="D21" s="7" t="s">
        <v>3</v>
      </c>
      <c r="E21" s="8" t="str" cm="1">
        <f t="array" aca="1" ref="E21" ca="1">_xlfn.IFS(OR(   AND($F21="Low", $N21-TODAY()&lt;3),   AND($F21="Med", $N21-TODAY()&gt;=3, $N21-TODAY()&lt;8),   AND($F21="High", $N21-TODAY()&gt;=8) ),"Yellow",OR(AND($F21="Low", $N21-TODAY()&gt;=3), AND($F21="Med", $N21-TODAY()&gt;=8)),"Green",OR(   AND($F21="Med", $N21-TODAY()&lt;3),   AND($F21="High", $N21-TODAY()&lt;8) ),"Red",OR(   ISBLANK($F21),   ISBLANK($N21),   NOT(ISNUMBER($N21)),   NOT(OR($F21="Low", $F21="Med", $F21="High")) ),"Ayesh")</f>
        <v>Yellow</v>
      </c>
      <c r="F21" s="8" t="s">
        <v>53</v>
      </c>
      <c r="G21" s="8" t="s">
        <v>53</v>
      </c>
      <c r="H21" s="8" t="s">
        <v>55</v>
      </c>
      <c r="I21" s="8" t="s">
        <v>34</v>
      </c>
      <c r="J21" s="7" t="s">
        <v>107</v>
      </c>
      <c r="K21" s="7" t="s">
        <v>21</v>
      </c>
      <c r="L21" s="7" t="s">
        <v>12</v>
      </c>
      <c r="M21" s="8">
        <v>45764</v>
      </c>
      <c r="N21" s="8">
        <v>45778</v>
      </c>
      <c r="O21" s="38"/>
    </row>
    <row r="22" spans="2:15">
      <c r="B22" s="7">
        <v>20</v>
      </c>
      <c r="C22" s="7" t="s">
        <v>87</v>
      </c>
      <c r="D22" s="7" t="s">
        <v>3</v>
      </c>
      <c r="E22" s="8" t="str" cm="1">
        <f t="array" aca="1" ref="E22" ca="1">_xlfn.IFS(OR(   AND($F22="Low", $N22-TODAY()&lt;3),   AND($F22="Med", $N22-TODAY()&gt;=3, $N22-TODAY()&lt;8),   AND($F22="High", $N22-TODAY()&gt;=8) ),"Yellow",OR(AND($F22="Low", $N22-TODAY()&gt;=3), AND($F22="Med", $N22-TODAY()&gt;=8)),"Green",OR(   AND($F22="Med", $N22-TODAY()&lt;3),   AND($F22="High", $N22-TODAY()&lt;8) ),"Red",OR(   ISBLANK($F22),   ISBLANK($N22),   NOT(ISNUMBER($N22)),   NOT(OR($F22="Low", $F22="Med", $F22="High")) ),"Ayesh")</f>
        <v>Green</v>
      </c>
      <c r="F22" s="8" t="s">
        <v>53</v>
      </c>
      <c r="G22" s="8" t="s">
        <v>53</v>
      </c>
      <c r="H22" s="8" t="s">
        <v>53</v>
      </c>
      <c r="I22" s="8" t="s">
        <v>34</v>
      </c>
      <c r="J22" s="7" t="s">
        <v>108</v>
      </c>
      <c r="K22" s="7" t="s">
        <v>23</v>
      </c>
      <c r="L22" s="7" t="s">
        <v>66</v>
      </c>
      <c r="M22" s="8">
        <v>45703</v>
      </c>
      <c r="N22" s="8">
        <v>45779</v>
      </c>
      <c r="O22" s="38"/>
    </row>
    <row r="23" spans="2:15">
      <c r="B23" s="7">
        <v>21</v>
      </c>
      <c r="C23" s="7" t="s">
        <v>88</v>
      </c>
      <c r="D23" s="7" t="s">
        <v>3</v>
      </c>
      <c r="E23" s="8" t="str" cm="1">
        <f t="array" aca="1" ref="E23" ca="1">_xlfn.IFS(OR(   AND($F23="Low", $N23-TODAY()&lt;3),   AND($F23="Med", $N23-TODAY()&gt;=3, $N23-TODAY()&lt;8),   AND($F23="High", $N23-TODAY()&gt;=8) ),"Yellow",OR(AND($F23="Low", $N23-TODAY()&gt;=3), AND($F23="Med", $N23-TODAY()&gt;=8)),"Green",OR(   AND($F23="Med", $N23-TODAY()&lt;3),   AND($F23="High", $N23-TODAY()&lt;8) ),"Red",OR(   ISBLANK($F23),   ISBLANK($N23),   NOT(ISNUMBER($N23)),   NOT(OR($F23="Low", $F23="Med", $F23="High")) ),"Ayesh")</f>
        <v>Green</v>
      </c>
      <c r="F23" s="8" t="s">
        <v>53</v>
      </c>
      <c r="G23" s="8" t="s">
        <v>55</v>
      </c>
      <c r="H23" s="8" t="s">
        <v>55</v>
      </c>
      <c r="I23" s="8" t="s">
        <v>30</v>
      </c>
      <c r="J23" s="7" t="s">
        <v>109</v>
      </c>
      <c r="K23" s="7" t="s">
        <v>40</v>
      </c>
      <c r="L23" s="7" t="s">
        <v>46</v>
      </c>
      <c r="M23" s="8">
        <v>45735</v>
      </c>
      <c r="N23" s="8">
        <v>45794</v>
      </c>
      <c r="O23" s="38"/>
    </row>
    <row r="24" spans="2:15">
      <c r="B24" s="7">
        <v>22</v>
      </c>
      <c r="C24" s="7" t="s">
        <v>89</v>
      </c>
      <c r="D24" s="7" t="s">
        <v>3</v>
      </c>
      <c r="E24" s="8" t="str" cm="1">
        <f t="array" aca="1" ref="E24" ca="1">_xlfn.IFS(OR(   AND($F24="Low", $N24-TODAY()&lt;3),   AND($F24="Med", $N24-TODAY()&gt;=3, $N24-TODAY()&lt;8),   AND($F24="High", $N24-TODAY()&gt;=8) ),"Yellow",OR(AND($F24="Low", $N24-TODAY()&gt;=3), AND($F24="Med", $N24-TODAY()&gt;=8)),"Green",OR(   AND($F24="Med", $N24-TODAY()&lt;3),   AND($F24="High", $N24-TODAY()&lt;8) ),"Red",OR(   ISBLANK($F24),   ISBLANK($N24),   NOT(ISNUMBER($N24)),   NOT(OR($F24="Low", $F24="Med", $F24="High")) ),"Ayesh")</f>
        <v>Green</v>
      </c>
      <c r="F24" s="8" t="s">
        <v>54</v>
      </c>
      <c r="G24" s="8" t="s">
        <v>54</v>
      </c>
      <c r="H24" s="8" t="s">
        <v>53</v>
      </c>
      <c r="I24" s="8" t="s">
        <v>30</v>
      </c>
      <c r="J24" s="7" t="s">
        <v>110</v>
      </c>
      <c r="K24" s="7" t="s">
        <v>40</v>
      </c>
      <c r="L24" s="7" t="s">
        <v>48</v>
      </c>
      <c r="M24" s="8">
        <v>45760</v>
      </c>
      <c r="N24" s="8">
        <v>45796</v>
      </c>
      <c r="O24" s="38"/>
    </row>
    <row r="25" spans="2:15">
      <c r="B25" s="7">
        <v>23</v>
      </c>
      <c r="C25" s="7" t="s">
        <v>90</v>
      </c>
      <c r="D25" s="7" t="s">
        <v>1</v>
      </c>
      <c r="E25" s="8" t="str" cm="1">
        <f t="array" aca="1" ref="E25" ca="1">_xlfn.IFS(OR(   AND($F25="Low", $N25-TODAY()&lt;3),   AND($F25="Med", $N25-TODAY()&gt;=3, $N25-TODAY()&lt;8),   AND($F25="High", $N25-TODAY()&gt;=8) ),"Yellow",OR(AND($F25="Low", $N25-TODAY()&gt;=3), AND($F25="Med", $N25-TODAY()&gt;=8)),"Green",OR(   AND($F25="Med", $N25-TODAY()&lt;3),   AND($F25="High", $N25-TODAY()&lt;8) ),"Red",OR(   ISBLANK($F25),   ISBLANK($N25),   NOT(ISNUMBER($N25)),   NOT(OR($F25="Low", $F25="Med", $F25="High")) ),"Ayesh")</f>
        <v>Yellow</v>
      </c>
      <c r="F25" s="8" t="s">
        <v>55</v>
      </c>
      <c r="G25" s="8" t="s">
        <v>55</v>
      </c>
      <c r="H25" s="8" t="s">
        <v>53</v>
      </c>
      <c r="I25" s="8" t="s">
        <v>26</v>
      </c>
      <c r="J25" s="7" t="s">
        <v>111</v>
      </c>
      <c r="K25" s="7" t="s">
        <v>21</v>
      </c>
      <c r="L25" s="7" t="s">
        <v>47</v>
      </c>
      <c r="M25" s="8">
        <v>45759</v>
      </c>
      <c r="N25" s="8">
        <v>45795</v>
      </c>
      <c r="O25" s="38"/>
    </row>
    <row r="26" spans="2:15">
      <c r="B26" s="7">
        <v>24</v>
      </c>
      <c r="C26" s="7" t="s">
        <v>91</v>
      </c>
      <c r="D26" s="7" t="s">
        <v>5</v>
      </c>
      <c r="E26" s="8" t="str" cm="1">
        <f t="array" aca="1" ref="E26" ca="1">_xlfn.IFS(OR(   AND($F26="Low", $N26-TODAY()&lt;3),   AND($F26="Med", $N26-TODAY()&gt;=3, $N26-TODAY()&lt;8),   AND($F26="High", $N26-TODAY()&gt;=8) ),"Yellow",OR(AND($F26="Low", $N26-TODAY()&gt;=3), AND($F26="Med", $N26-TODAY()&gt;=8)),"Green",OR(   AND($F26="Med", $N26-TODAY()&lt;3),   AND($F26="High", $N26-TODAY()&lt;8) ),"Red",OR(   ISBLANK($F26),   ISBLANK($N26),   NOT(ISNUMBER($N26)),   NOT(OR($F26="Low", $F26="Med", $F26="High")) ),"Ayesh")</f>
        <v>Yellow</v>
      </c>
      <c r="F26" s="8" t="s">
        <v>53</v>
      </c>
      <c r="G26" s="8" t="s">
        <v>53</v>
      </c>
      <c r="H26" s="8" t="s">
        <v>55</v>
      </c>
      <c r="I26" s="8" t="s">
        <v>27</v>
      </c>
      <c r="J26" s="7" t="s">
        <v>112</v>
      </c>
      <c r="K26" s="7" t="s">
        <v>23</v>
      </c>
      <c r="L26" s="7" t="s">
        <v>47</v>
      </c>
      <c r="M26" s="8">
        <v>45719</v>
      </c>
      <c r="N26" s="8">
        <v>45776</v>
      </c>
      <c r="O26" s="38" t="s">
        <v>71</v>
      </c>
    </row>
    <row r="27" spans="2:15">
      <c r="B27" s="7">
        <v>25</v>
      </c>
      <c r="C27" s="7" t="s">
        <v>92</v>
      </c>
      <c r="D27" s="7" t="s">
        <v>2</v>
      </c>
      <c r="E27" s="8" t="str" cm="1">
        <f t="array" aca="1" ref="E27" ca="1">_xlfn.IFS(OR(   AND($F27="Low", $N27-TODAY()&lt;3),   AND($F27="Med", $N27-TODAY()&gt;=3, $N27-TODAY()&lt;8),   AND($F27="High", $N27-TODAY()&gt;=8) ),"Yellow",OR(AND($F27="Low", $N27-TODAY()&gt;=3), AND($F27="Med", $N27-TODAY()&gt;=8)),"Green",OR(   AND($F27="Med", $N27-TODAY()&lt;3),   AND($F27="High", $N27-TODAY()&lt;8) ),"Red",OR(   ISBLANK($F27),   ISBLANK($N27),   NOT(ISNUMBER($N27)),   NOT(OR($F27="Low", $F27="Med", $F27="High")) ),"Ayesh")</f>
        <v>Yellow</v>
      </c>
      <c r="F27" s="8" t="s">
        <v>53</v>
      </c>
      <c r="G27" s="8" t="s">
        <v>53</v>
      </c>
      <c r="H27" s="8" t="s">
        <v>53</v>
      </c>
      <c r="I27" s="8" t="s">
        <v>26</v>
      </c>
      <c r="J27" s="7" t="s">
        <v>113</v>
      </c>
      <c r="K27" s="7" t="s">
        <v>21</v>
      </c>
      <c r="L27" s="7" t="s">
        <v>48</v>
      </c>
      <c r="M27" s="8">
        <v>45755</v>
      </c>
      <c r="N27" s="8">
        <v>45778</v>
      </c>
      <c r="O27" s="38"/>
    </row>
    <row r="28" spans="2:15">
      <c r="B28" s="7">
        <v>26</v>
      </c>
      <c r="C28" s="7" t="s">
        <v>93</v>
      </c>
      <c r="D28" s="7" t="s">
        <v>5</v>
      </c>
      <c r="E28" s="8" t="str" cm="1">
        <f t="array" aca="1" ref="E28" ca="1">_xlfn.IFS(OR(   AND($F28="Low", $N28-TODAY()&lt;3),   AND($F28="Med", $N28-TODAY()&gt;=3, $N28-TODAY()&lt;8),   AND($F28="High", $N28-TODAY()&gt;=8) ),"Yellow",OR(AND($F28="Low", $N28-TODAY()&gt;=3), AND($F28="Med", $N28-TODAY()&gt;=8)),"Green",OR(   AND($F28="Med", $N28-TODAY()&lt;3),   AND($F28="High", $N28-TODAY()&lt;8) ),"Red",OR(   ISBLANK($F28),   ISBLANK($N28),   NOT(ISNUMBER($N28)),   NOT(OR($F28="Low", $F28="Med", $F28="High")) ),"Ayesh")</f>
        <v>Yellow</v>
      </c>
      <c r="F28" s="8" t="s">
        <v>53</v>
      </c>
      <c r="G28" s="8" t="s">
        <v>55</v>
      </c>
      <c r="H28" s="8" t="s">
        <v>55</v>
      </c>
      <c r="I28" s="8" t="s">
        <v>34</v>
      </c>
      <c r="J28" s="7" t="s">
        <v>114</v>
      </c>
      <c r="K28" s="7" t="s">
        <v>21</v>
      </c>
      <c r="L28" s="7" t="s">
        <v>12</v>
      </c>
      <c r="M28" s="8">
        <v>45757</v>
      </c>
      <c r="N28" s="8">
        <v>45776</v>
      </c>
      <c r="O28" s="38" t="s">
        <v>72</v>
      </c>
    </row>
  </sheetData>
  <autoFilter ref="A2:P28" xr:uid="{5DD0EE7A-068B-4287-8981-DFD8003B5D21}"/>
  <phoneticPr fontId="12" type="noConversion"/>
  <conditionalFormatting sqref="E3:E28">
    <cfRule type="expression" dxfId="19" priority="12">
      <formula>OR(   ISBLANK($F3),   ISBLANK($N3),   NOT(ISNUMBER($N3)),   NOT(OR($F3="Low", $F3="Med", $F3="High")) )</formula>
    </cfRule>
    <cfRule type="expression" dxfId="18" priority="13">
      <formula>OR(   AND($F3="Med", $N3-TODAY()&lt;3),   AND($F3="High", $N3-TODAY()&lt;8) )</formula>
    </cfRule>
    <cfRule type="expression" dxfId="17" priority="14">
      <formula>OR(   AND($F3="Low", $N3-TODAY()&lt;3),   AND($F3="Med", $N3-TODAY()&gt;=3, $N3-TODAY()&lt;8),   AND($F3="High", $N3-TODAY()&gt;=8) )</formula>
    </cfRule>
    <cfRule type="expression" dxfId="16" priority="15">
      <formula>OR(AND($F3="Low", $N3-TODAY()&gt;=3), AND($F3="Med", $N3-TODAY()&gt;=8))</formula>
    </cfRule>
  </conditionalFormatting>
  <conditionalFormatting sqref="N3:N28">
    <cfRule type="expression" dxfId="3" priority="1">
      <formula>AND(ISNUMBER(N3), N3-TODAY()&lt;=2)</formula>
    </cfRule>
    <cfRule type="expression" dxfId="2" priority="2">
      <formula>AND(ISNUMBER(N3), N3-TODAY()&gt;=3, N3-TODAY()&lt;=7)</formula>
    </cfRule>
    <cfRule type="expression" dxfId="1" priority="3">
      <formula>AND(ISNUMBER(N3), N3-TODAY()&gt;=8)</formula>
    </cfRule>
    <cfRule type="expression" dxfId="0" priority="4">
      <formula>OR(N3="",NOT(ISNUMBER(N3)))</formula>
    </cfRule>
  </conditionalFormatting>
  <pageMargins left="0" right="0" top="0" bottom="0" header="0" footer="0"/>
  <pageSetup scale="41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46AC10B-CA0D-49B6-A58D-2F3D0ACF7AC0}">
          <x14:formula1>
            <xm:f>Data!$C$7:$C$11</xm:f>
          </x14:formula1>
          <xm:sqref>D3:D28</xm:sqref>
        </x14:dataValidation>
        <x14:dataValidation type="list" allowBlank="1" showInputMessage="1" showErrorMessage="1" xr:uid="{4947F925-372D-426A-8F9D-7ADF20604CEE}">
          <x14:formula1>
            <xm:f>Data!$F$7:$F$11</xm:f>
          </x14:formula1>
          <xm:sqref>K3:K28</xm:sqref>
        </x14:dataValidation>
        <x14:dataValidation type="list" allowBlank="1" showInputMessage="1" showErrorMessage="1" xr:uid="{3EBA470D-6FEF-4F50-8949-78291C16FD8E}">
          <x14:formula1>
            <xm:f>Data!$G$7:$G$16</xm:f>
          </x14:formula1>
          <xm:sqref>I3:I28</xm:sqref>
        </x14:dataValidation>
        <x14:dataValidation type="list" allowBlank="1" showInputMessage="1" showErrorMessage="1" xr:uid="{4C158480-0018-495C-BE1B-427281158B8F}">
          <x14:formula1>
            <xm:f>Data!$H$7:$H$9</xm:f>
          </x14:formula1>
          <xm:sqref>F3:H28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9108-F809-4D29-A7FF-1AF3AD3B2F69}">
  <dimension ref="C1:H21"/>
  <sheetViews>
    <sheetView topLeftCell="A4" workbookViewId="0">
      <selection activeCell="D18" sqref="D18"/>
    </sheetView>
  </sheetViews>
  <sheetFormatPr defaultRowHeight="14.25"/>
  <cols>
    <col min="3" max="3" width="19.5" style="2" bestFit="1" customWidth="1"/>
    <col min="4" max="4" width="113.875" customWidth="1"/>
    <col min="6" max="6" width="10.5" style="9" bestFit="1" customWidth="1"/>
    <col min="7" max="7" width="15.25" style="1" bestFit="1" customWidth="1"/>
    <col min="8" max="8" width="21.75" style="2" bestFit="1" customWidth="1"/>
  </cols>
  <sheetData>
    <row r="1" spans="3:8">
      <c r="D1" s="4"/>
    </row>
    <row r="6" spans="3:8" s="10" customFormat="1" ht="15">
      <c r="C6" s="3" t="s">
        <v>6</v>
      </c>
      <c r="F6" s="11" t="s">
        <v>32</v>
      </c>
      <c r="G6" s="12" t="s">
        <v>33</v>
      </c>
      <c r="H6" s="3" t="s">
        <v>58</v>
      </c>
    </row>
    <row r="7" spans="3:8">
      <c r="C7" s="2" t="s">
        <v>1</v>
      </c>
      <c r="D7" s="4"/>
      <c r="F7" s="13" t="s">
        <v>21</v>
      </c>
      <c r="G7" s="21" t="s">
        <v>26</v>
      </c>
      <c r="H7" s="23" t="s">
        <v>53</v>
      </c>
    </row>
    <row r="8" spans="3:8">
      <c r="C8" s="2" t="s">
        <v>2</v>
      </c>
      <c r="D8" s="4"/>
      <c r="F8" s="14" t="s">
        <v>40</v>
      </c>
      <c r="G8" s="22" t="s">
        <v>27</v>
      </c>
      <c r="H8" s="24" t="s">
        <v>54</v>
      </c>
    </row>
    <row r="9" spans="3:8">
      <c r="C9" s="2" t="s">
        <v>3</v>
      </c>
      <c r="D9" s="4"/>
      <c r="F9" s="14" t="s">
        <v>22</v>
      </c>
      <c r="G9" s="22" t="s">
        <v>28</v>
      </c>
      <c r="H9" s="25" t="s">
        <v>55</v>
      </c>
    </row>
    <row r="10" spans="3:8">
      <c r="C10" s="5" t="s">
        <v>4</v>
      </c>
      <c r="D10" s="4"/>
      <c r="F10" s="14" t="s">
        <v>23</v>
      </c>
      <c r="G10" s="16" t="s">
        <v>29</v>
      </c>
    </row>
    <row r="11" spans="3:8">
      <c r="C11" s="2" t="s">
        <v>5</v>
      </c>
      <c r="D11" s="4"/>
      <c r="F11" s="15"/>
      <c r="G11" s="16" t="s">
        <v>30</v>
      </c>
    </row>
    <row r="12" spans="3:8">
      <c r="G12" s="16" t="s">
        <v>31</v>
      </c>
    </row>
    <row r="13" spans="3:8">
      <c r="G13" s="16" t="s">
        <v>35</v>
      </c>
    </row>
    <row r="14" spans="3:8">
      <c r="G14" s="16" t="s">
        <v>36</v>
      </c>
    </row>
    <row r="15" spans="3:8">
      <c r="G15" s="16"/>
    </row>
    <row r="16" spans="3:8">
      <c r="G16" s="17" t="s">
        <v>34</v>
      </c>
    </row>
    <row r="17" spans="3:4" ht="204">
      <c r="C17" s="2" t="s">
        <v>1</v>
      </c>
      <c r="D17" s="4" t="s">
        <v>41</v>
      </c>
    </row>
    <row r="18" spans="3:4" ht="203.25">
      <c r="C18" s="2" t="s">
        <v>2</v>
      </c>
      <c r="D18" s="4" t="s">
        <v>42</v>
      </c>
    </row>
    <row r="19" spans="3:4" ht="189">
      <c r="C19" s="2" t="s">
        <v>3</v>
      </c>
      <c r="D19" s="4" t="s">
        <v>43</v>
      </c>
    </row>
    <row r="20" spans="3:4" ht="203.25">
      <c r="C20" s="5" t="s">
        <v>4</v>
      </c>
      <c r="D20" s="4" t="s">
        <v>44</v>
      </c>
    </row>
    <row r="21" spans="3:4" ht="203.25">
      <c r="C21" s="2" t="s">
        <v>5</v>
      </c>
      <c r="D21" s="4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Action Sheet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Chiaravalloti</dc:creator>
  <cp:lastModifiedBy>someone</cp:lastModifiedBy>
  <cp:lastPrinted>2025-04-13T13:25:14Z</cp:lastPrinted>
  <dcterms:created xsi:type="dcterms:W3CDTF">2025-04-12T20:56:56Z</dcterms:created>
  <dcterms:modified xsi:type="dcterms:W3CDTF">2025-04-29T13:55:45Z</dcterms:modified>
</cp:coreProperties>
</file>