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5345" windowHeight="454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4" l="1"/>
  <c r="D56" i="4"/>
  <c r="D52" i="4"/>
  <c r="D50" i="4"/>
  <c r="D49" i="4"/>
  <c r="D51" i="4"/>
  <c r="E53" i="3" l="1"/>
  <c r="E80" i="3"/>
  <c r="E79" i="3"/>
  <c r="E78" i="3"/>
  <c r="E75" i="3"/>
  <c r="E74" i="3"/>
  <c r="E73" i="3"/>
  <c r="E72" i="3"/>
  <c r="E71" i="3"/>
  <c r="E54" i="3"/>
  <c r="E55" i="3"/>
  <c r="E56" i="3"/>
  <c r="E57" i="3"/>
  <c r="E58" i="3"/>
  <c r="E59" i="3"/>
  <c r="E60" i="3"/>
  <c r="E61" i="3"/>
  <c r="E62" i="3"/>
  <c r="E54" i="2" l="1"/>
  <c r="E60" i="2" s="1"/>
  <c r="E55" i="2"/>
  <c r="E53" i="2"/>
  <c r="E52" i="2"/>
  <c r="E61" i="2" s="1"/>
  <c r="E51" i="2"/>
  <c r="E50" i="2"/>
  <c r="E57" i="2" s="1"/>
  <c r="E59" i="2" l="1"/>
  <c r="E58" i="2"/>
  <c r="E63" i="2"/>
  <c r="E62" i="2"/>
  <c r="B71" i="1" l="1"/>
  <c r="B66" i="1"/>
  <c r="E64" i="1"/>
  <c r="E63" i="1"/>
  <c r="E61" i="1"/>
  <c r="E60" i="1"/>
  <c r="E59" i="1"/>
  <c r="E58" i="1"/>
  <c r="E55" i="1"/>
  <c r="E54" i="1"/>
  <c r="E53" i="1"/>
  <c r="E52" i="1"/>
</calcChain>
</file>

<file path=xl/sharedStrings.xml><?xml version="1.0" encoding="utf-8"?>
<sst xmlns="http://schemas.openxmlformats.org/spreadsheetml/2006/main" count="332" uniqueCount="220">
  <si>
    <t>NAGARJUNA COLLEGE OF INFORMATION TECHNOLOY</t>
  </si>
  <si>
    <t>Name: Rajip Maharjan</t>
  </si>
  <si>
    <t>Roll no: 14</t>
  </si>
  <si>
    <t>Statistics  Practical no. 1</t>
  </si>
  <si>
    <t>Question: The time(in minutes)spent 10 randomly selected customers using internet</t>
  </si>
  <si>
    <t>in a cyber café is as follows: 35,20,30,45,60,40,65,40,25,50.Can you say that the</t>
  </si>
  <si>
    <t>average time by customers is more than 30 minutes at 5% level of signigicance?</t>
  </si>
  <si>
    <t>Working Expression:</t>
  </si>
  <si>
    <t>x</t>
  </si>
  <si>
    <t>Calculation: Here,</t>
  </si>
  <si>
    <t>Problem:</t>
  </si>
  <si>
    <t>To test</t>
  </si>
  <si>
    <r>
      <t xml:space="preserve">H0: </t>
    </r>
    <r>
      <rPr>
        <sz val="10"/>
        <color theme="1"/>
        <rFont val="Calibri"/>
        <family val="2"/>
      </rPr>
      <t>μ= 30 minutes, there is no significant difference between sample</t>
    </r>
  </si>
  <si>
    <t>mean and population mean.</t>
  </si>
  <si>
    <r>
      <t xml:space="preserve">H1: </t>
    </r>
    <r>
      <rPr>
        <sz val="10"/>
        <color theme="1"/>
        <rFont val="Calibri"/>
        <family val="2"/>
      </rPr>
      <t>µ&gt;30, one tailed test.</t>
    </r>
  </si>
  <si>
    <t>Using excel: Calculation table is</t>
  </si>
  <si>
    <t>Symbol</t>
  </si>
  <si>
    <t>Population mean</t>
  </si>
  <si>
    <t>μ</t>
  </si>
  <si>
    <t>Sample size</t>
  </si>
  <si>
    <t>n</t>
  </si>
  <si>
    <t>Sample mean</t>
  </si>
  <si>
    <r>
      <t>x</t>
    </r>
    <r>
      <rPr>
        <sz val="10"/>
        <color theme="1"/>
        <rFont val="Calibri"/>
        <family val="2"/>
      </rPr>
      <t>̄</t>
    </r>
  </si>
  <si>
    <t>Sample variance</t>
  </si>
  <si>
    <r>
      <t>s</t>
    </r>
    <r>
      <rPr>
        <vertAlign val="superscript"/>
        <sz val="10"/>
        <color theme="1"/>
        <rFont val="Calibri"/>
        <family val="2"/>
        <scheme val="minor"/>
      </rPr>
      <t>2</t>
    </r>
  </si>
  <si>
    <t>Sample standard deviation</t>
  </si>
  <si>
    <t>s</t>
  </si>
  <si>
    <t>Level of significance</t>
  </si>
  <si>
    <t>α</t>
  </si>
  <si>
    <t>Degree of freedom</t>
  </si>
  <si>
    <t>n-1</t>
  </si>
  <si>
    <t>Tabulated t (two tailed)</t>
  </si>
  <si>
    <r>
      <t>t</t>
    </r>
    <r>
      <rPr>
        <vertAlign val="subscript"/>
        <sz val="10"/>
        <color theme="1"/>
        <rFont val="Calibri"/>
        <family val="2"/>
      </rPr>
      <t>α/2, n-1</t>
    </r>
  </si>
  <si>
    <t>Tabulated t (one tailed)</t>
  </si>
  <si>
    <r>
      <t>t</t>
    </r>
    <r>
      <rPr>
        <vertAlign val="subscript"/>
        <sz val="10"/>
        <color theme="1"/>
        <rFont val="Calibri"/>
        <family val="2"/>
        <scheme val="minor"/>
      </rPr>
      <t>α, n-1</t>
    </r>
  </si>
  <si>
    <t>Standard error</t>
  </si>
  <si>
    <r>
      <t>SE(x</t>
    </r>
    <r>
      <rPr>
        <sz val="10"/>
        <color theme="1"/>
        <rFont val="Calibri"/>
        <family val="2"/>
      </rPr>
      <t>̄)</t>
    </r>
  </si>
  <si>
    <t>Calculated t</t>
  </si>
  <si>
    <t>p-value</t>
  </si>
  <si>
    <t>Two tailed</t>
  </si>
  <si>
    <t>One tailed</t>
  </si>
  <si>
    <t>Value</t>
  </si>
  <si>
    <t>Formula</t>
  </si>
  <si>
    <t xml:space="preserve">;Given </t>
  </si>
  <si>
    <t>;=COUNT(B27:B36)</t>
  </si>
  <si>
    <t>;=AVERAGE(B27:B36)</t>
  </si>
  <si>
    <t>;=VAR(B27:B36)</t>
  </si>
  <si>
    <t>;=STDEV(B27:B36)</t>
  </si>
  <si>
    <t>;=TINV(E56,E57)</t>
  </si>
  <si>
    <t>;=TINV(2*E56,E57)</t>
  </si>
  <si>
    <t>;=E55/SQRT(E52)</t>
  </si>
  <si>
    <t>;=(E53-E51)/E60</t>
  </si>
  <si>
    <t>;=TDIST(E61,E57,2)</t>
  </si>
  <si>
    <t>;=TDIST(E61,E57,1)</t>
  </si>
  <si>
    <t>Decision:</t>
  </si>
  <si>
    <t>P-approach</t>
  </si>
  <si>
    <t>Subject: Statistics-II(STA-210)</t>
  </si>
  <si>
    <t xml:space="preserve">  </t>
  </si>
  <si>
    <t xml:space="preserve"> </t>
  </si>
  <si>
    <t xml:space="preserve">Test for single sample mean </t>
  </si>
  <si>
    <t>Statistics  Practical no. 2</t>
  </si>
  <si>
    <t>Question:</t>
  </si>
  <si>
    <t>Two kinds of manure were applied to sixteen one-hectare plot, other conditions</t>
  </si>
  <si>
    <t>remaing to the same. The yields in quintals are given below:</t>
  </si>
  <si>
    <t>Manure-I</t>
  </si>
  <si>
    <t>Manure-II</t>
  </si>
  <si>
    <t xml:space="preserve">Is there any significant difference between the mean yield? Use 5% level of significance. </t>
  </si>
  <si>
    <t>Working expression:</t>
  </si>
  <si>
    <t>Manure-I (x)</t>
  </si>
  <si>
    <t>Manure-II(y)</t>
  </si>
  <si>
    <t>Cases</t>
  </si>
  <si>
    <t>Sample size of Manure-I</t>
  </si>
  <si>
    <t>Sample size of Manure-II</t>
  </si>
  <si>
    <t>Mean of Manure-I</t>
  </si>
  <si>
    <t>Mean of Manure-II</t>
  </si>
  <si>
    <t>Standard deviation of Manure-I</t>
  </si>
  <si>
    <t>Standard deviation of Manure-II</t>
  </si>
  <si>
    <t>Tabulated value of t (two-tailed)</t>
  </si>
  <si>
    <t>Tabulated value of t (one-tailed)</t>
  </si>
  <si>
    <t>Standard erroe</t>
  </si>
  <si>
    <t>SE(x̄-ȳ)</t>
  </si>
  <si>
    <t>Calculated value of t</t>
  </si>
  <si>
    <t>P-value (two-tailed)</t>
  </si>
  <si>
    <t>;=COUNT(C30:C38)</t>
  </si>
  <si>
    <t>;=COUNT(D30:D36)</t>
  </si>
  <si>
    <t>;=AVERAGE(C30:C38)</t>
  </si>
  <si>
    <t>;=AVERAGE(D30:D36)</t>
  </si>
  <si>
    <t>;=STDEV(D30:D36)</t>
  </si>
  <si>
    <t>;=STDEV(C30:C38)</t>
  </si>
  <si>
    <t>;=E50+E51-2</t>
  </si>
  <si>
    <t>;=SQRT((E54^2/E50)+(E55^2/E51))</t>
  </si>
  <si>
    <t>;=(E52-E53)/E60</t>
  </si>
  <si>
    <t>Significant approach</t>
  </si>
  <si>
    <t>P-value appraoch</t>
  </si>
  <si>
    <t>Null hypothesis H0 is accepted.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</si>
  <si>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</si>
  <si>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</si>
  <si>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</si>
  <si>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</si>
  <si>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</si>
  <si>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</si>
  <si>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</si>
  <si>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</si>
  <si>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</si>
  <si>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</si>
  <si>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</si>
  <si>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  Manure-I (x)     </t>
  </si>
  <si>
    <t xml:space="preserve">       Manure-II(y)</t>
  </si>
  <si>
    <t>Two sample mean</t>
  </si>
  <si>
    <t>Statistics  Practical no. 3</t>
  </si>
  <si>
    <t>Paired t test</t>
  </si>
  <si>
    <t>Memory capacity of 10 students was tested before and after training , state wheter the training</t>
  </si>
  <si>
    <t>was effective or not from the following scores;</t>
  </si>
  <si>
    <t>Roll No.</t>
  </si>
  <si>
    <t>Before</t>
  </si>
  <si>
    <t>training</t>
  </si>
  <si>
    <t>After</t>
  </si>
  <si>
    <r>
      <t>Null hypothesis;H</t>
    </r>
    <r>
      <rPr>
        <vertAlign val="subscript"/>
        <sz val="9"/>
        <color theme="1"/>
        <rFont val="Calibri"/>
        <family val="2"/>
        <scheme val="minor"/>
      </rPr>
      <t>0</t>
    </r>
    <r>
      <rPr>
        <sz val="9"/>
        <color theme="1"/>
        <rFont val="Calibri"/>
        <family val="2"/>
        <scheme val="minor"/>
      </rPr>
      <t xml:space="preserve">: </t>
    </r>
    <r>
      <rPr>
        <sz val="9"/>
        <color theme="1"/>
        <rFont val="Calibri"/>
        <family val="2"/>
      </rPr>
      <t>µ</t>
    </r>
    <r>
      <rPr>
        <vertAlign val="subscript"/>
        <sz val="9"/>
        <color theme="1"/>
        <rFont val="Calibri"/>
        <family val="2"/>
      </rPr>
      <t>1</t>
    </r>
    <r>
      <rPr>
        <sz val="9"/>
        <color theme="1"/>
        <rFont val="Calibri"/>
        <family val="2"/>
      </rPr>
      <t>= μ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; there is no significance differene between before and after mean.</t>
    </r>
  </si>
  <si>
    <r>
      <t>Alternative hypothesis;H</t>
    </r>
    <r>
      <rPr>
        <vertAlign val="sub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>: µ</t>
    </r>
    <r>
      <rPr>
        <vertAlign val="sub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>&lt; μ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; one tailed test. </t>
    </r>
  </si>
  <si>
    <t>Using Data analysis tool:</t>
  </si>
  <si>
    <t>No. of observations</t>
  </si>
  <si>
    <t>Mean of difference</t>
  </si>
  <si>
    <t>d̅</t>
  </si>
  <si>
    <t>SD of difference</t>
  </si>
  <si>
    <r>
      <t>s</t>
    </r>
    <r>
      <rPr>
        <vertAlign val="subscript"/>
        <sz val="11"/>
        <color theme="1"/>
        <rFont val="Calibri"/>
        <family val="2"/>
      </rPr>
      <t xml:space="preserve">d </t>
    </r>
  </si>
  <si>
    <t>SE(d̅)</t>
  </si>
  <si>
    <t>|t|</t>
  </si>
  <si>
    <t xml:space="preserve">n - 1 </t>
  </si>
  <si>
    <t>Tabulated value of t</t>
  </si>
  <si>
    <t>P-value</t>
  </si>
  <si>
    <t>d=x-y</t>
  </si>
  <si>
    <t>training(x)</t>
  </si>
  <si>
    <t>training(y)</t>
  </si>
  <si>
    <t>;=COUNT(E53:E62)</t>
  </si>
  <si>
    <t>;=AVERAGE(E53:E62)</t>
  </si>
  <si>
    <t>;=STDEV(E53:E62)</t>
  </si>
  <si>
    <t>;=E73/SQRT(E71)</t>
  </si>
  <si>
    <t>;=E72/E74</t>
  </si>
  <si>
    <t>;=E71-1</t>
  </si>
  <si>
    <t>;=TINV(E77,E78)</t>
  </si>
  <si>
    <t>;=TDIST(E76,E78,2)</t>
  </si>
  <si>
    <t>difference between two sample mean.)</t>
  </si>
  <si>
    <t>P-value (one-tailed)</t>
  </si>
  <si>
    <t xml:space="preserve">;=IF(E61&lt;E58,"it is insignificant",Hence it can be concluded that there is no significant </t>
  </si>
  <si>
    <t xml:space="preserve">;=IF(E61&lt;E59,"it is insignificant ",there is no significant difference between sample mean and </t>
  </si>
  <si>
    <t>and population mean.)</t>
  </si>
  <si>
    <t>;=IF(E64&lt;E56,"it is significant",there is significant difference between sample mean and population</t>
  </si>
  <si>
    <t>mean.)</t>
  </si>
  <si>
    <t xml:space="preserve">;=IF(E76&lt;E79,"it is insignificant",Hence it can be concluded that there is no significant </t>
  </si>
  <si>
    <t>between sample mean and population mean.)</t>
  </si>
  <si>
    <t xml:space="preserve">;=IF(E80&gt;E77,"it is insignificant",Hence it can be concluded that there is no significant </t>
  </si>
  <si>
    <t>Statistics  Practical no. 4</t>
  </si>
  <si>
    <t>Five housewives were asked for the acceptability of four brands of lipistics for daily use. The</t>
  </si>
  <si>
    <t>response of acceptability (A) and rejection (B) are given below:</t>
  </si>
  <si>
    <t>House wives</t>
  </si>
  <si>
    <t>Alfa</t>
  </si>
  <si>
    <t>Beta</t>
  </si>
  <si>
    <t>Gamma</t>
  </si>
  <si>
    <t>Delta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</si>
  <si>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</si>
  <si>
    <t>A</t>
  </si>
  <si>
    <t>B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</si>
  <si>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</si>
  <si>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3</t>
    </r>
  </si>
  <si>
    <r>
      <t>H</t>
    </r>
    <r>
      <rPr>
        <vertAlign val="subscript"/>
        <sz val="11"/>
        <color theme="1"/>
        <rFont val="Calibri"/>
        <family val="2"/>
        <scheme val="minor"/>
      </rPr>
      <t>4</t>
    </r>
  </si>
  <si>
    <r>
      <t>H</t>
    </r>
    <r>
      <rPr>
        <vertAlign val="subscript"/>
        <sz val="11"/>
        <color theme="1"/>
        <rFont val="Calibri"/>
        <family val="2"/>
        <scheme val="minor"/>
      </rPr>
      <t>5</t>
    </r>
  </si>
  <si>
    <t>Cocran Q test</t>
  </si>
  <si>
    <t>Test whether there is any significant difference between brands with respect to acceptability.</t>
  </si>
  <si>
    <t xml:space="preserve">Working Expression: </t>
  </si>
  <si>
    <t xml:space="preserve">For Test Statistics: </t>
  </si>
  <si>
    <t xml:space="preserve">For Critical Value: </t>
  </si>
  <si>
    <t xml:space="preserve">         H0:</t>
  </si>
  <si>
    <t>Md1 = Md2 = Md3 = Md4 = Md5</t>
  </si>
  <si>
    <t xml:space="preserve">         H1:</t>
  </si>
  <si>
    <t>Md1 ‡ Md2 ‡ Md3 ‡ Md4 ‡ Md5</t>
  </si>
  <si>
    <t>Lipsticks</t>
  </si>
  <si>
    <t>Ri</t>
  </si>
  <si>
    <t>Ri2</t>
  </si>
  <si>
    <t>Cj</t>
  </si>
  <si>
    <t>Cj2</t>
  </si>
  <si>
    <t>Symbols</t>
  </si>
  <si>
    <t>No. of lipsticks</t>
  </si>
  <si>
    <t>k</t>
  </si>
  <si>
    <t>Row Count</t>
  </si>
  <si>
    <t>∑Ri</t>
  </si>
  <si>
    <t>Column Count</t>
  </si>
  <si>
    <t>∑Cj</t>
  </si>
  <si>
    <t>Squared Row Count</t>
  </si>
  <si>
    <t>∑Ri2</t>
  </si>
  <si>
    <t>Squared Column Count</t>
  </si>
  <si>
    <t>∑Cj2</t>
  </si>
  <si>
    <t>k - 1</t>
  </si>
  <si>
    <t>Tabulated value of Q</t>
  </si>
  <si>
    <t>Chi-Square Value</t>
  </si>
  <si>
    <t>H1 is rejected.</t>
  </si>
  <si>
    <t>;=COUNT(C34:F34)</t>
  </si>
  <si>
    <t>;=SUM(G35:G39)</t>
  </si>
  <si>
    <t>;=SUM(H35:H39)</t>
  </si>
  <si>
    <t>;=SUM(C40:F40)</t>
  </si>
  <si>
    <t>;=SUM(C41:F41)</t>
  </si>
  <si>
    <t>,=D48-1</t>
  </si>
  <si>
    <t>;=((D48-1)*(D48*D52-(D50)^2))/(D48*D49-D51)</t>
  </si>
  <si>
    <t>;=CHISQ.DIST.RT(D54,D55)</t>
  </si>
  <si>
    <t>,=IF(D56&lt;D57,"H0 is accepted","H1 is rejected.")</t>
  </si>
  <si>
    <t>Date:2080/05/03</t>
  </si>
  <si>
    <r>
      <t>Null hypothesis;H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</rPr>
      <t>µ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= μ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; there is no significance differene between mean of Manure-I and Manure-II </t>
    </r>
  </si>
  <si>
    <r>
      <t>Alternative hypothesis;H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µ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μ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; two tailed test. </t>
    </r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</si>
  <si>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</si>
  <si>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</si>
  <si>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sz val="11"/>
        <color theme="1"/>
        <rFont val="Calibri"/>
        <family val="2"/>
      </rPr>
      <t>̄</t>
    </r>
  </si>
  <si>
    <r>
      <t>y</t>
    </r>
    <r>
      <rPr>
        <sz val="11"/>
        <color theme="1"/>
        <rFont val="Calibri"/>
        <family val="2"/>
      </rPr>
      <t>̄</t>
    </r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</si>
  <si>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</si>
  <si>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</si>
  <si>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n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+ n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- 2</t>
    </r>
  </si>
  <si>
    <r>
      <t>t</t>
    </r>
    <r>
      <rPr>
        <vertAlign val="subscript"/>
        <sz val="11"/>
        <color theme="1"/>
        <rFont val="Calibri"/>
        <family val="2"/>
      </rPr>
      <t>α/2, n1 + n2-2</t>
    </r>
  </si>
  <si>
    <r>
      <t>t</t>
    </r>
    <r>
      <rPr>
        <vertAlign val="subscript"/>
        <sz val="11"/>
        <color theme="1"/>
        <rFont val="Calibri"/>
        <family val="2"/>
      </rPr>
      <t>α, n1 + n2-2</t>
    </r>
  </si>
  <si>
    <r>
      <t>t</t>
    </r>
    <r>
      <rPr>
        <vertAlign val="subscript"/>
        <sz val="11"/>
        <color theme="1"/>
        <rFont val="Calibri"/>
        <family val="2"/>
        <scheme val="minor"/>
      </rPr>
      <t>cal.</t>
    </r>
  </si>
  <si>
    <r>
      <t>2p</t>
    </r>
    <r>
      <rPr>
        <vertAlign val="subscript"/>
        <sz val="11"/>
        <color theme="1"/>
        <rFont val="Calibri"/>
        <family val="2"/>
        <scheme val="minor"/>
      </rPr>
      <t>0</t>
    </r>
  </si>
  <si>
    <r>
      <t>p</t>
    </r>
    <r>
      <rPr>
        <vertAlign val="subscript"/>
        <sz val="11"/>
        <color theme="1"/>
        <rFont val="Calibri"/>
        <family val="2"/>
        <scheme val="minor"/>
      </rPr>
      <t>0</t>
    </r>
  </si>
  <si>
    <t xml:space="preserve">;=IF(E62&gt;E56,"It is insignificant",Hence it can be concluded that there is no significant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</si>
</sst>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vertAlign val="superscript"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</font>
    <font>
      <vertAlign val="subscript"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6" fillId="0" borderId="0" xfId="0" applyFont="1"/>
    <xf numFmtId="0" fontId="10" fillId="0" borderId="1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1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481012</xdr:colOff>
      <xdr:row>21</xdr:row>
      <xdr:rowOff>19050</xdr:rowOff>
    </xdr:from>
    <xdr:ext cx="65" cy="172227"/>
    <xdr:sp macro="" textlink="">
      <xdr:nvSpPr>
        <xdr:cNvPr id="2" name="TextBox 1"/>
        <xdr:cNvSpPr txBox="1"/>
      </xdr:nvSpPr>
      <xdr:spPr>
        <a:xfrm>
          <a:off x="2547937" y="401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590550</xdr:colOff>
      <xdr:row>15</xdr:row>
      <xdr:rowOff>38100</xdr:rowOff>
    </xdr:from>
    <xdr:ext cx="65" cy="172227"/>
    <xdr:sp macro="" textlink="">
      <xdr:nvSpPr>
        <xdr:cNvPr id="3" name="TextBox 2"/>
        <xdr:cNvSpPr txBox="1"/>
      </xdr:nvSpPr>
      <xdr:spPr>
        <a:xfrm>
          <a:off x="2162175" y="2895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30306</xdr:colOff>
      <xdr:row>60</xdr:row>
      <xdr:rowOff>17317</xdr:rowOff>
    </xdr:from>
    <xdr:to>
      <xdr:col>3</xdr:col>
      <xdr:colOff>290079</xdr:colOff>
      <xdr:row>61</xdr:row>
      <xdr:rowOff>56284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59106" y="10504342"/>
          <a:ext cx="259773" cy="229467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12</xdr:row>
          <xdr:rowOff>28575</xdr:rowOff>
        </xdr:from>
        <xdr:to>
          <xdr:col>8</xdr:col>
          <xdr:colOff>342900</xdr:colOff>
          <xdr:row>23</xdr:row>
          <xdr:rowOff>180975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15</xdr:row>
      <xdr:rowOff>104775</xdr:rowOff>
    </xdr:from>
    <xdr:to>
      <xdr:col>6</xdr:col>
      <xdr:colOff>142875</xdr:colOff>
      <xdr:row>25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29D73E-C5A6-244F-9A91-82FC94E42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962275"/>
          <a:ext cx="4238625" cy="1914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333375</xdr:colOff>
          <xdr:row>24</xdr:row>
          <xdr:rowOff>114300</xdr:rowOff>
        </xdr:from>
        <xdr:to>
          <xdr:col>8</xdr:col>
          <xdr:colOff>152400</xdr:colOff>
          <xdr:row>39</xdr:row>
          <xdr:rowOff>47625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2255489" cy="553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657225" y="4191000"/>
              <a:ext cx="2255489" cy="55310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l-NL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nl-NL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nl-N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nl-N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nl-N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nl-N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nl-N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nl-N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𝐶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  <m:r>
                                      <a:rPr lang="nl-N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nl-N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nl-N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𝑁</m:t>
                                        </m:r>
                                      </m:num>
                                      <m:den>
                                        <m:r>
                                          <a:rPr lang="nl-N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𝑘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sub>
                            </m:sSub>
                          </m:sup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×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  <m: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</m:e>
                        </m:nary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657225" y="4191000"/>
              <a:ext cx="2255489" cy="55310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b="0" i="0">
                  <a:latin typeface="Cambria Math" panose="02040503050406030204" pitchFamily="18" charset="0"/>
                </a:rPr>
                <a:t>𝑄=𝑘</a:t>
              </a:r>
              <a:r>
                <a:rPr lang="nl-N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×(𝑘−1)×(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∑_(𝑗=1)^𝑘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(𝐶_𝑗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−𝑁/𝑘)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=1)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^(𝑛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𝑅_𝑖×(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𝑅_𝑖 ) 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26</xdr:row>
      <xdr:rowOff>0</xdr:rowOff>
    </xdr:from>
    <xdr:ext cx="7072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657225" y="5143500"/>
              <a:ext cx="707245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l-NL" sz="1100" b="0" i="1">
                        <a:latin typeface="Cambria Math" panose="02040503050406030204" pitchFamily="18" charset="0"/>
                      </a:rPr>
                      <m:t>𝑑𝑓</m:t>
                    </m:r>
                    <m:r>
                      <a:rPr lang="nl-NL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nl-N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𝑘</m:t>
                    </m:r>
                    <m:r>
                      <a:rPr lang="nl-N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657225" y="5143500"/>
              <a:ext cx="707245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b="0" i="0">
                  <a:latin typeface="Cambria Math" panose="02040503050406030204" pitchFamily="18" charset="0"/>
                </a:rPr>
                <a:t>𝑑𝑓=</a:t>
              </a:r>
              <a:r>
                <a:rPr lang="nl-N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𝑘−1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"/>
  <sheetViews>
    <sheetView showWhiteSpace="0" view="pageLayout" topLeftCell="A54" zoomScaleNormal="100" workbookViewId="0">
      <selection activeCell="H7" sqref="H7"/>
    </sheetView>
  </sheetViews>
  <sheetFormatPr defaultRowHeight="15" x14ac:dyDescent="0.25"/>
  <cols>
    <col min="2" max="2" width="12.7109375" customWidth="1"/>
  </cols>
  <sheetData>
    <row r="1" spans="1:10" x14ac:dyDescent="0.25">
      <c r="C1" s="24" t="s">
        <v>0</v>
      </c>
      <c r="D1" s="24"/>
      <c r="E1" s="24"/>
      <c r="F1" s="24"/>
      <c r="G1" s="24"/>
      <c r="H1" s="24"/>
    </row>
    <row r="2" spans="1:10" x14ac:dyDescent="0.25">
      <c r="D2" s="24" t="s">
        <v>3</v>
      </c>
      <c r="E2" s="24"/>
      <c r="F2" s="24"/>
      <c r="G2" s="24"/>
    </row>
    <row r="3" spans="1:10" x14ac:dyDescent="0.25">
      <c r="A3" s="25" t="s">
        <v>1</v>
      </c>
      <c r="B3" s="25"/>
      <c r="C3" s="25"/>
    </row>
    <row r="4" spans="1:10" x14ac:dyDescent="0.25">
      <c r="A4" s="25" t="s">
        <v>2</v>
      </c>
      <c r="B4" s="25"/>
      <c r="C4" s="25"/>
      <c r="H4" s="1" t="s">
        <v>204</v>
      </c>
      <c r="I4" s="1"/>
      <c r="J4" s="1"/>
    </row>
    <row r="5" spans="1:10" x14ac:dyDescent="0.25">
      <c r="A5" s="25" t="s">
        <v>56</v>
      </c>
      <c r="B5" s="25"/>
      <c r="C5" s="25"/>
    </row>
    <row r="7" spans="1:10" x14ac:dyDescent="0.25">
      <c r="C7" t="s">
        <v>59</v>
      </c>
      <c r="I7" s="1"/>
      <c r="J7" s="1"/>
    </row>
    <row r="8" spans="1:10" x14ac:dyDescent="0.25">
      <c r="A8" s="1" t="s">
        <v>4</v>
      </c>
      <c r="B8" s="1"/>
      <c r="C8" s="1"/>
      <c r="D8" s="1"/>
      <c r="E8" s="1"/>
      <c r="F8" s="1"/>
      <c r="G8" s="1"/>
      <c r="H8" s="1"/>
    </row>
    <row r="9" spans="1:10" x14ac:dyDescent="0.25">
      <c r="B9" t="s">
        <v>5</v>
      </c>
    </row>
    <row r="10" spans="1:10" x14ac:dyDescent="0.25">
      <c r="B10" t="s">
        <v>6</v>
      </c>
    </row>
    <row r="12" spans="1:10" x14ac:dyDescent="0.25">
      <c r="A12" s="2" t="s">
        <v>7</v>
      </c>
      <c r="B12" s="2"/>
      <c r="C12" s="2"/>
      <c r="D12" s="2"/>
      <c r="E12" s="2"/>
      <c r="F12" s="2"/>
      <c r="G12" s="2"/>
      <c r="H12" s="2"/>
    </row>
    <row r="13" spans="1:10" x14ac:dyDescent="0.25">
      <c r="A13" s="24"/>
      <c r="B13" s="24"/>
      <c r="C13" s="24"/>
      <c r="D13" s="24"/>
      <c r="E13" s="24"/>
      <c r="F13" s="24"/>
      <c r="G13" s="24"/>
      <c r="H13" s="24"/>
      <c r="I13" s="24"/>
    </row>
    <row r="14" spans="1:10" x14ac:dyDescent="0.25">
      <c r="A14" s="24"/>
      <c r="B14" s="24"/>
      <c r="C14" s="24"/>
      <c r="D14" s="24"/>
      <c r="E14" s="24"/>
      <c r="F14" s="24"/>
      <c r="G14" s="24"/>
      <c r="H14" s="24"/>
      <c r="I14" s="24"/>
    </row>
    <row r="15" spans="1:10" x14ac:dyDescent="0.25">
      <c r="A15" s="24"/>
      <c r="B15" s="24"/>
      <c r="C15" s="24"/>
      <c r="D15" s="24"/>
      <c r="E15" s="24"/>
      <c r="F15" s="24"/>
      <c r="G15" s="24"/>
      <c r="H15" s="24"/>
      <c r="I15" s="24"/>
    </row>
    <row r="16" spans="1:10" x14ac:dyDescent="0.25">
      <c r="A16" s="24"/>
      <c r="B16" s="24"/>
      <c r="C16" s="24"/>
      <c r="D16" s="24"/>
      <c r="E16" s="24"/>
      <c r="F16" s="24"/>
      <c r="G16" s="24"/>
      <c r="H16" s="24"/>
      <c r="I16" s="24"/>
    </row>
    <row r="17" spans="1:9" x14ac:dyDescent="0.25">
      <c r="A17" s="24"/>
      <c r="B17" s="24"/>
      <c r="C17" s="24"/>
      <c r="D17" s="24"/>
      <c r="E17" s="24"/>
      <c r="F17" s="24"/>
      <c r="G17" s="24"/>
      <c r="H17" s="24"/>
      <c r="I17" s="24"/>
    </row>
    <row r="18" spans="1:9" x14ac:dyDescent="0.25">
      <c r="A18" s="24"/>
      <c r="B18" s="24"/>
      <c r="C18" s="24"/>
      <c r="D18" s="24"/>
      <c r="E18" s="24"/>
      <c r="F18" s="24"/>
      <c r="G18" s="24"/>
      <c r="H18" s="24"/>
      <c r="I18" s="24"/>
    </row>
    <row r="19" spans="1:9" x14ac:dyDescent="0.25">
      <c r="A19" s="24"/>
      <c r="B19" s="24"/>
      <c r="C19" s="24"/>
      <c r="D19" s="24"/>
      <c r="E19" s="24"/>
      <c r="F19" s="24"/>
      <c r="G19" s="24"/>
      <c r="H19" s="24"/>
      <c r="I19" s="24"/>
    </row>
    <row r="20" spans="1:9" x14ac:dyDescent="0.25">
      <c r="A20" s="24"/>
      <c r="B20" s="24"/>
      <c r="C20" s="24"/>
      <c r="D20" s="24"/>
      <c r="E20" s="24"/>
      <c r="F20" s="24"/>
      <c r="G20" s="24"/>
      <c r="H20" s="24"/>
      <c r="I20" s="24"/>
    </row>
    <row r="21" spans="1:9" x14ac:dyDescent="0.25">
      <c r="A21" s="24"/>
      <c r="B21" s="24"/>
      <c r="C21" s="24"/>
      <c r="D21" s="24"/>
      <c r="E21" s="24"/>
      <c r="F21" s="24"/>
      <c r="G21" s="24"/>
      <c r="H21" s="24"/>
      <c r="I21" s="24"/>
    </row>
    <row r="22" spans="1:9" x14ac:dyDescent="0.25">
      <c r="A22" s="24"/>
      <c r="B22" s="24"/>
      <c r="C22" s="24"/>
      <c r="D22" s="24"/>
      <c r="E22" s="24"/>
      <c r="F22" s="24"/>
      <c r="G22" s="24"/>
      <c r="H22" s="24"/>
      <c r="I22" s="24"/>
    </row>
    <row r="23" spans="1:9" x14ac:dyDescent="0.25">
      <c r="A23" s="24"/>
      <c r="B23" s="24"/>
      <c r="C23" s="24"/>
      <c r="D23" s="24"/>
      <c r="E23" s="24"/>
      <c r="F23" s="24"/>
      <c r="G23" s="24"/>
      <c r="H23" s="24"/>
      <c r="I23" s="24"/>
    </row>
    <row r="24" spans="1:9" x14ac:dyDescent="0.25">
      <c r="A24" s="24"/>
      <c r="B24" s="24"/>
      <c r="C24" s="24"/>
      <c r="D24" s="24"/>
      <c r="E24" s="24"/>
      <c r="F24" s="24"/>
      <c r="G24" s="24"/>
      <c r="H24" s="24"/>
      <c r="I24" s="24"/>
    </row>
    <row r="25" spans="1:9" x14ac:dyDescent="0.25">
      <c r="A25" s="2" t="s">
        <v>15</v>
      </c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4" t="s">
        <v>8</v>
      </c>
      <c r="C26" s="2"/>
      <c r="D26" s="2"/>
      <c r="E26" s="2"/>
      <c r="F26" s="2"/>
      <c r="G26" s="2"/>
      <c r="H26" s="2"/>
    </row>
    <row r="27" spans="1:9" x14ac:dyDescent="0.25">
      <c r="A27" s="2"/>
      <c r="B27" s="4">
        <v>35</v>
      </c>
      <c r="C27" s="2"/>
      <c r="D27" s="2"/>
      <c r="E27" s="2"/>
      <c r="F27" s="2"/>
      <c r="G27" s="2"/>
      <c r="H27" s="2"/>
    </row>
    <row r="28" spans="1:9" x14ac:dyDescent="0.25">
      <c r="A28" s="2"/>
      <c r="B28" s="4">
        <v>20</v>
      </c>
      <c r="C28" s="2"/>
      <c r="D28" s="2"/>
      <c r="E28" s="2"/>
      <c r="F28" s="2"/>
      <c r="G28" s="2"/>
      <c r="H28" s="2"/>
    </row>
    <row r="29" spans="1:9" x14ac:dyDescent="0.25">
      <c r="A29" s="2"/>
      <c r="B29" s="4">
        <v>30</v>
      </c>
      <c r="C29" s="2"/>
      <c r="D29" s="2"/>
      <c r="E29" s="2"/>
      <c r="F29" s="2"/>
      <c r="G29" s="2"/>
      <c r="H29" s="2"/>
    </row>
    <row r="30" spans="1:9" x14ac:dyDescent="0.25">
      <c r="A30" s="2"/>
      <c r="B30" s="4">
        <v>45</v>
      </c>
      <c r="C30" s="2"/>
      <c r="D30" s="2"/>
      <c r="E30" s="2"/>
      <c r="F30" s="2"/>
      <c r="G30" s="2"/>
      <c r="H30" s="2"/>
    </row>
    <row r="31" spans="1:9" x14ac:dyDescent="0.25">
      <c r="A31" s="2"/>
      <c r="B31" s="4">
        <v>60</v>
      </c>
      <c r="C31" s="2"/>
      <c r="D31" s="2"/>
      <c r="E31" s="2"/>
      <c r="F31" s="2"/>
      <c r="G31" s="2"/>
      <c r="H31" s="2"/>
    </row>
    <row r="32" spans="1:9" x14ac:dyDescent="0.25">
      <c r="A32" s="2"/>
      <c r="B32" s="4">
        <v>40</v>
      </c>
      <c r="C32" s="2"/>
      <c r="D32" s="2"/>
      <c r="E32" s="2"/>
      <c r="F32" s="2"/>
      <c r="G32" s="2"/>
      <c r="H32" s="2"/>
    </row>
    <row r="33" spans="1:8" x14ac:dyDescent="0.25">
      <c r="A33" s="2"/>
      <c r="B33" s="4">
        <v>65</v>
      </c>
      <c r="C33" s="2"/>
      <c r="D33" s="2"/>
      <c r="E33" s="2"/>
      <c r="F33" s="2"/>
      <c r="G33" s="2"/>
      <c r="H33" s="2"/>
    </row>
    <row r="34" spans="1:8" x14ac:dyDescent="0.25">
      <c r="A34" s="2"/>
      <c r="B34" s="4">
        <v>40</v>
      </c>
      <c r="C34" s="2"/>
      <c r="D34" s="2"/>
      <c r="E34" s="2"/>
      <c r="F34" s="2"/>
      <c r="G34" s="2"/>
      <c r="H34" s="2"/>
    </row>
    <row r="35" spans="1:8" x14ac:dyDescent="0.25">
      <c r="A35" s="2"/>
      <c r="B35" s="4">
        <v>25</v>
      </c>
      <c r="C35" s="2"/>
      <c r="D35" s="2"/>
      <c r="E35" s="2"/>
      <c r="F35" s="2"/>
      <c r="G35" s="2"/>
      <c r="H35" s="2"/>
    </row>
    <row r="36" spans="1:8" x14ac:dyDescent="0.25">
      <c r="A36" s="2"/>
      <c r="B36" s="4">
        <v>50</v>
      </c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 t="s">
        <v>9</v>
      </c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 t="s">
        <v>10</v>
      </c>
      <c r="C41" s="2" t="s">
        <v>11</v>
      </c>
      <c r="D41" s="2"/>
      <c r="E41" s="2"/>
      <c r="F41" s="2"/>
      <c r="G41" s="2"/>
      <c r="H41" s="2"/>
    </row>
    <row r="42" spans="1:8" x14ac:dyDescent="0.25">
      <c r="A42" s="2"/>
      <c r="B42" s="2"/>
      <c r="C42" s="2" t="s">
        <v>12</v>
      </c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 t="s">
        <v>13</v>
      </c>
      <c r="E43" s="2"/>
      <c r="F43" s="2"/>
      <c r="G43" s="2"/>
      <c r="H43" s="2"/>
    </row>
    <row r="44" spans="1:8" x14ac:dyDescent="0.25">
      <c r="A44" s="2"/>
      <c r="B44" s="2"/>
      <c r="C44" s="2" t="s">
        <v>14</v>
      </c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50" spans="1:7" x14ac:dyDescent="0.25">
      <c r="A50" s="2"/>
      <c r="B50" s="2"/>
      <c r="C50" s="2"/>
      <c r="D50" s="2" t="s">
        <v>16</v>
      </c>
      <c r="E50" s="2" t="s">
        <v>41</v>
      </c>
      <c r="F50" s="2" t="s">
        <v>42</v>
      </c>
      <c r="G50" s="2"/>
    </row>
    <row r="51" spans="1:7" x14ac:dyDescent="0.25">
      <c r="A51" s="2" t="s">
        <v>17</v>
      </c>
      <c r="B51" s="2"/>
      <c r="C51" s="2"/>
      <c r="D51" s="3" t="s">
        <v>18</v>
      </c>
      <c r="E51">
        <v>30</v>
      </c>
      <c r="F51" t="s">
        <v>43</v>
      </c>
    </row>
    <row r="52" spans="1:7" x14ac:dyDescent="0.25">
      <c r="A52" s="2" t="s">
        <v>19</v>
      </c>
      <c r="B52" s="2"/>
      <c r="C52" s="2"/>
      <c r="D52" s="2" t="s">
        <v>20</v>
      </c>
      <c r="E52">
        <f>COUNT(B27:B36)</f>
        <v>10</v>
      </c>
      <c r="F52" t="s">
        <v>44</v>
      </c>
    </row>
    <row r="53" spans="1:7" x14ac:dyDescent="0.25">
      <c r="A53" s="2" t="s">
        <v>21</v>
      </c>
      <c r="B53" s="2"/>
      <c r="C53" s="2"/>
      <c r="D53" s="2" t="s">
        <v>22</v>
      </c>
      <c r="E53">
        <f>AVERAGE(B27:B36)</f>
        <v>41</v>
      </c>
      <c r="F53" t="s">
        <v>45</v>
      </c>
    </row>
    <row r="54" spans="1:7" ht="15.75" x14ac:dyDescent="0.25">
      <c r="A54" s="2" t="s">
        <v>23</v>
      </c>
      <c r="B54" s="2"/>
      <c r="C54" s="2"/>
      <c r="D54" s="2" t="s">
        <v>24</v>
      </c>
      <c r="E54">
        <f>VAR(B27:B36)</f>
        <v>210</v>
      </c>
      <c r="F54" t="s">
        <v>46</v>
      </c>
    </row>
    <row r="55" spans="1:7" x14ac:dyDescent="0.25">
      <c r="A55" s="2" t="s">
        <v>25</v>
      </c>
      <c r="B55" s="2"/>
      <c r="C55" s="2"/>
      <c r="D55" s="2" t="s">
        <v>26</v>
      </c>
      <c r="E55">
        <f>STDEV(B27:B36)</f>
        <v>14.491376746189438</v>
      </c>
      <c r="F55" t="s">
        <v>47</v>
      </c>
    </row>
    <row r="56" spans="1:7" x14ac:dyDescent="0.25">
      <c r="A56" s="2" t="s">
        <v>27</v>
      </c>
      <c r="B56" s="2"/>
      <c r="C56" s="2"/>
      <c r="D56" s="3" t="s">
        <v>28</v>
      </c>
      <c r="E56">
        <v>0.05</v>
      </c>
    </row>
    <row r="57" spans="1:7" x14ac:dyDescent="0.25">
      <c r="A57" s="2" t="s">
        <v>29</v>
      </c>
      <c r="B57" s="2"/>
      <c r="C57" s="2"/>
      <c r="D57" s="3" t="s">
        <v>30</v>
      </c>
      <c r="E57">
        <v>9</v>
      </c>
    </row>
    <row r="58" spans="1:7" x14ac:dyDescent="0.25">
      <c r="A58" s="2" t="s">
        <v>31</v>
      </c>
      <c r="B58" s="2"/>
      <c r="C58" s="2"/>
      <c r="D58" s="3" t="s">
        <v>32</v>
      </c>
      <c r="E58">
        <f>TINV(E56,E57)</f>
        <v>2.2621571627982053</v>
      </c>
      <c r="F58" t="s">
        <v>48</v>
      </c>
    </row>
    <row r="59" spans="1:7" x14ac:dyDescent="0.25">
      <c r="A59" s="2" t="s">
        <v>33</v>
      </c>
      <c r="B59" s="2"/>
      <c r="C59" s="2"/>
      <c r="D59" s="2" t="s">
        <v>34</v>
      </c>
      <c r="E59">
        <f>TINV(2*E56,E57)</f>
        <v>1.8331129326562374</v>
      </c>
      <c r="F59" t="s">
        <v>49</v>
      </c>
    </row>
    <row r="60" spans="1:7" x14ac:dyDescent="0.25">
      <c r="A60" s="2" t="s">
        <v>35</v>
      </c>
      <c r="B60" s="2"/>
      <c r="C60" s="2"/>
      <c r="D60" s="2" t="s">
        <v>36</v>
      </c>
      <c r="E60">
        <f>E55/SQRT(E52)</f>
        <v>4.5825756949558398</v>
      </c>
      <c r="F60" t="s">
        <v>50</v>
      </c>
    </row>
    <row r="61" spans="1:7" x14ac:dyDescent="0.25">
      <c r="A61" s="2" t="s">
        <v>37</v>
      </c>
      <c r="B61" s="2"/>
      <c r="C61" s="2"/>
      <c r="D61" s="2"/>
      <c r="E61">
        <f>(E53-E51)/E60</f>
        <v>2.4003967925959162</v>
      </c>
      <c r="F61" t="s">
        <v>51</v>
      </c>
    </row>
    <row r="62" spans="1:7" x14ac:dyDescent="0.25">
      <c r="A62" s="2"/>
      <c r="B62" s="2"/>
      <c r="C62" s="2"/>
      <c r="D62" s="2"/>
    </row>
    <row r="63" spans="1:7" x14ac:dyDescent="0.25">
      <c r="A63" s="2" t="s">
        <v>38</v>
      </c>
      <c r="B63" s="2"/>
      <c r="C63" s="2"/>
      <c r="D63" s="2" t="s">
        <v>39</v>
      </c>
      <c r="E63">
        <f>TDIST(E61,E57,2)</f>
        <v>3.9871938601947585E-2</v>
      </c>
      <c r="F63" t="s">
        <v>52</v>
      </c>
    </row>
    <row r="64" spans="1:7" x14ac:dyDescent="0.25">
      <c r="A64" s="2"/>
      <c r="B64" s="2"/>
      <c r="C64" s="2"/>
      <c r="D64" s="2" t="s">
        <v>40</v>
      </c>
      <c r="E64">
        <f>TDIST(E61,E57,1)</f>
        <v>1.9935969300973792E-2</v>
      </c>
      <c r="F64" t="s">
        <v>53</v>
      </c>
    </row>
    <row r="66" spans="1:8" x14ac:dyDescent="0.25">
      <c r="A66" s="2" t="s">
        <v>54</v>
      </c>
      <c r="B66" s="2" t="str">
        <f>IF(E62&lt;E64,"Null hypothesis H0 is accepted","No reason to accept Null hypothesis H0.")</f>
        <v>Null hypothesis H0 is accepted</v>
      </c>
      <c r="C66" s="2"/>
      <c r="D66" s="2"/>
      <c r="E66" s="2"/>
    </row>
    <row r="67" spans="1:8" x14ac:dyDescent="0.25">
      <c r="B67" s="2" t="s">
        <v>144</v>
      </c>
      <c r="C67" s="2"/>
      <c r="D67" s="2"/>
      <c r="E67" s="2"/>
      <c r="F67" s="2"/>
      <c r="G67" s="2"/>
      <c r="H67" s="2"/>
    </row>
    <row r="68" spans="1:8" x14ac:dyDescent="0.25">
      <c r="B68" s="2" t="s">
        <v>145</v>
      </c>
      <c r="C68" s="2"/>
      <c r="D68" s="2"/>
      <c r="E68" s="2"/>
      <c r="F68" s="2"/>
      <c r="G68" s="2"/>
      <c r="H68" s="2"/>
    </row>
    <row r="69" spans="1:8" x14ac:dyDescent="0.25">
      <c r="B69" s="2"/>
      <c r="C69" s="2"/>
      <c r="D69" s="2"/>
      <c r="E69" s="2"/>
      <c r="F69" s="2"/>
      <c r="G69" s="2"/>
      <c r="H69" s="2"/>
    </row>
    <row r="70" spans="1:8" x14ac:dyDescent="0.25">
      <c r="B70" s="2" t="s">
        <v>55</v>
      </c>
      <c r="C70" s="2"/>
      <c r="D70" s="2"/>
      <c r="E70" s="2"/>
      <c r="F70" s="2"/>
      <c r="G70" s="2"/>
      <c r="H70" s="2"/>
    </row>
    <row r="71" spans="1:8" x14ac:dyDescent="0.25">
      <c r="B71" s="2" t="str">
        <f>IF(E65&lt;E57,"Null hypothesis H0 is rejected","Null hypothesis H0 is accepted.")</f>
        <v>Null hypothesis H0 is rejected</v>
      </c>
      <c r="C71" s="2"/>
      <c r="D71" s="2"/>
      <c r="E71" s="2"/>
      <c r="F71" s="2"/>
      <c r="G71" s="2"/>
      <c r="H71" s="2"/>
    </row>
    <row r="72" spans="1:8" x14ac:dyDescent="0.25">
      <c r="B72" s="2" t="s">
        <v>146</v>
      </c>
      <c r="C72" s="2"/>
      <c r="D72" s="2"/>
      <c r="E72" s="2"/>
      <c r="F72" s="2"/>
      <c r="G72" s="2"/>
      <c r="H72" s="2"/>
    </row>
    <row r="73" spans="1:8" x14ac:dyDescent="0.25">
      <c r="A73" t="s">
        <v>58</v>
      </c>
      <c r="B73" s="10" t="s">
        <v>147</v>
      </c>
      <c r="H73" t="s">
        <v>57</v>
      </c>
    </row>
  </sheetData>
  <mergeCells count="6">
    <mergeCell ref="A13:I24"/>
    <mergeCell ref="C1:H1"/>
    <mergeCell ref="D2:G2"/>
    <mergeCell ref="A3:C3"/>
    <mergeCell ref="A4:C4"/>
    <mergeCell ref="A5:C5"/>
  </mergeCells>
  <printOptions headings="1" gridLine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57150</xdr:colOff>
                <xdr:row>12</xdr:row>
                <xdr:rowOff>28575</xdr:rowOff>
              </from>
              <to>
                <xdr:col>8</xdr:col>
                <xdr:colOff>342900</xdr:colOff>
                <xdr:row>23</xdr:row>
                <xdr:rowOff>180975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view="pageLayout" zoomScaleNormal="100" workbookViewId="0">
      <selection activeCell="F75" sqref="F75"/>
    </sheetView>
  </sheetViews>
  <sheetFormatPr defaultRowHeight="15" x14ac:dyDescent="0.25"/>
  <cols>
    <col min="1" max="1" width="9.140625" style="14"/>
    <col min="2" max="2" width="10.42578125" style="14" customWidth="1"/>
    <col min="3" max="3" width="10.5703125" style="14" customWidth="1"/>
    <col min="4" max="4" width="10.7109375" style="14" customWidth="1"/>
    <col min="5" max="6" width="9.140625" style="14" customWidth="1"/>
    <col min="7" max="16384" width="9.140625" style="14"/>
  </cols>
  <sheetData>
    <row r="1" spans="1:9" x14ac:dyDescent="0.25">
      <c r="C1" s="26" t="s">
        <v>0</v>
      </c>
      <c r="D1" s="26"/>
      <c r="E1" s="26"/>
      <c r="F1" s="26"/>
      <c r="G1" s="26"/>
      <c r="H1" s="26"/>
    </row>
    <row r="2" spans="1:9" x14ac:dyDescent="0.25">
      <c r="D2" s="26" t="s">
        <v>60</v>
      </c>
      <c r="E2" s="26"/>
      <c r="F2" s="26"/>
      <c r="G2" s="26"/>
    </row>
    <row r="3" spans="1:9" x14ac:dyDescent="0.25">
      <c r="A3" s="27" t="s">
        <v>1</v>
      </c>
      <c r="B3" s="27"/>
      <c r="C3" s="27"/>
    </row>
    <row r="4" spans="1:9" x14ac:dyDescent="0.25">
      <c r="A4" s="27" t="s">
        <v>2</v>
      </c>
      <c r="B4" s="27"/>
      <c r="C4" s="27"/>
      <c r="H4" s="28" t="s">
        <v>204</v>
      </c>
      <c r="I4" s="28"/>
    </row>
    <row r="5" spans="1:9" x14ac:dyDescent="0.25">
      <c r="A5" s="27" t="s">
        <v>56</v>
      </c>
      <c r="B5" s="27"/>
      <c r="C5" s="27"/>
    </row>
    <row r="6" spans="1:9" x14ac:dyDescent="0.25">
      <c r="D6" s="14" t="s">
        <v>108</v>
      </c>
    </row>
    <row r="7" spans="1:9" x14ac:dyDescent="0.25">
      <c r="A7" s="14" t="s">
        <v>61</v>
      </c>
    </row>
    <row r="8" spans="1:9" x14ac:dyDescent="0.25">
      <c r="A8" s="14" t="s">
        <v>62</v>
      </c>
    </row>
    <row r="9" spans="1:9" x14ac:dyDescent="0.25">
      <c r="A9" s="14" t="s">
        <v>63</v>
      </c>
    </row>
    <row r="10" spans="1:9" x14ac:dyDescent="0.25">
      <c r="A10" s="14" t="s">
        <v>64</v>
      </c>
      <c r="B10" s="14">
        <v>18</v>
      </c>
      <c r="C10" s="14">
        <v>20</v>
      </c>
      <c r="D10" s="14">
        <v>36</v>
      </c>
      <c r="E10" s="14">
        <v>50</v>
      </c>
      <c r="F10" s="14">
        <v>49</v>
      </c>
      <c r="G10" s="14">
        <v>36</v>
      </c>
      <c r="H10" s="14">
        <v>34</v>
      </c>
      <c r="I10" s="14">
        <v>49</v>
      </c>
    </row>
    <row r="11" spans="1:9" x14ac:dyDescent="0.25">
      <c r="B11" s="14">
        <v>41</v>
      </c>
    </row>
    <row r="12" spans="1:9" x14ac:dyDescent="0.25">
      <c r="A12" s="14" t="s">
        <v>65</v>
      </c>
      <c r="B12" s="14">
        <v>29</v>
      </c>
      <c r="C12" s="14">
        <v>28</v>
      </c>
      <c r="D12" s="14">
        <v>26</v>
      </c>
      <c r="E12" s="14">
        <v>35</v>
      </c>
      <c r="F12" s="14">
        <v>30</v>
      </c>
      <c r="G12" s="14">
        <v>44</v>
      </c>
      <c r="H12" s="14">
        <v>46</v>
      </c>
    </row>
    <row r="13" spans="1:9" x14ac:dyDescent="0.25">
      <c r="A13" s="14" t="s">
        <v>66</v>
      </c>
    </row>
    <row r="15" spans="1:9" x14ac:dyDescent="0.25">
      <c r="A15" s="14" t="s">
        <v>67</v>
      </c>
    </row>
    <row r="16" spans="1:9" x14ac:dyDescent="0.25">
      <c r="A16" s="26"/>
      <c r="B16" s="26"/>
      <c r="C16" s="26"/>
      <c r="D16" s="26"/>
      <c r="E16" s="26"/>
      <c r="F16" s="26"/>
      <c r="G16" s="26"/>
      <c r="H16" s="26"/>
      <c r="I16" s="26"/>
    </row>
    <row r="17" spans="1:9" x14ac:dyDescent="0.25">
      <c r="A17" s="26"/>
      <c r="B17" s="26"/>
      <c r="C17" s="26"/>
      <c r="D17" s="26"/>
      <c r="E17" s="26"/>
      <c r="F17" s="26"/>
      <c r="G17" s="26"/>
      <c r="H17" s="26"/>
      <c r="I17" s="26"/>
    </row>
    <row r="18" spans="1:9" x14ac:dyDescent="0.25">
      <c r="A18" s="26"/>
      <c r="B18" s="26"/>
      <c r="C18" s="26"/>
      <c r="D18" s="26"/>
      <c r="E18" s="26"/>
      <c r="F18" s="26"/>
      <c r="G18" s="26"/>
      <c r="H18" s="26"/>
      <c r="I18" s="26"/>
    </row>
    <row r="19" spans="1:9" x14ac:dyDescent="0.25">
      <c r="A19" s="26"/>
      <c r="B19" s="26"/>
      <c r="C19" s="26"/>
      <c r="D19" s="26"/>
      <c r="E19" s="26"/>
      <c r="F19" s="26"/>
      <c r="G19" s="26"/>
      <c r="H19" s="26"/>
      <c r="I19" s="26"/>
    </row>
    <row r="20" spans="1:9" x14ac:dyDescent="0.25">
      <c r="A20" s="26"/>
      <c r="B20" s="26"/>
      <c r="C20" s="26"/>
      <c r="D20" s="26"/>
      <c r="E20" s="26"/>
      <c r="F20" s="26"/>
      <c r="G20" s="26"/>
      <c r="H20" s="26"/>
      <c r="I20" s="26"/>
    </row>
    <row r="21" spans="1:9" x14ac:dyDescent="0.25">
      <c r="A21" s="26"/>
      <c r="B21" s="26"/>
      <c r="C21" s="26"/>
      <c r="D21" s="26"/>
      <c r="E21" s="26"/>
      <c r="F21" s="26"/>
      <c r="G21" s="26"/>
      <c r="H21" s="26"/>
      <c r="I21" s="26"/>
    </row>
    <row r="22" spans="1:9" x14ac:dyDescent="0.25">
      <c r="A22" s="26"/>
      <c r="B22" s="26"/>
      <c r="C22" s="26"/>
      <c r="D22" s="26"/>
      <c r="E22" s="26"/>
      <c r="F22" s="26"/>
      <c r="G22" s="26"/>
      <c r="H22" s="26"/>
      <c r="I22" s="26"/>
    </row>
    <row r="23" spans="1:9" x14ac:dyDescent="0.25">
      <c r="A23" s="26"/>
      <c r="B23" s="26"/>
      <c r="C23" s="26"/>
      <c r="D23" s="26"/>
      <c r="E23" s="26"/>
      <c r="F23" s="26"/>
      <c r="G23" s="26"/>
      <c r="H23" s="26"/>
      <c r="I23" s="26"/>
    </row>
    <row r="24" spans="1:9" x14ac:dyDescent="0.25">
      <c r="A24" s="26"/>
      <c r="B24" s="26"/>
      <c r="C24" s="26"/>
      <c r="D24" s="26"/>
      <c r="E24" s="26"/>
      <c r="F24" s="26"/>
      <c r="G24" s="26"/>
      <c r="H24" s="26"/>
      <c r="I24" s="26"/>
    </row>
    <row r="25" spans="1:9" x14ac:dyDescent="0.25">
      <c r="A25" s="26"/>
      <c r="B25" s="26"/>
      <c r="C25" s="26"/>
      <c r="D25" s="26"/>
      <c r="E25" s="26"/>
      <c r="F25" s="26"/>
      <c r="G25" s="26"/>
      <c r="H25" s="26"/>
      <c r="I25" s="26"/>
    </row>
    <row r="26" spans="1:9" x14ac:dyDescent="0.25">
      <c r="A26" s="26"/>
      <c r="B26" s="26"/>
      <c r="C26" s="26"/>
      <c r="D26" s="26"/>
      <c r="E26" s="26"/>
      <c r="F26" s="26"/>
      <c r="G26" s="26"/>
      <c r="H26" s="26"/>
      <c r="I26" s="26"/>
    </row>
    <row r="27" spans="1:9" x14ac:dyDescent="0.25">
      <c r="A27" s="14" t="s">
        <v>9</v>
      </c>
    </row>
    <row r="29" spans="1:9" x14ac:dyDescent="0.25">
      <c r="C29" s="14" t="s">
        <v>68</v>
      </c>
      <c r="D29" s="14" t="s">
        <v>69</v>
      </c>
    </row>
    <row r="30" spans="1:9" x14ac:dyDescent="0.25">
      <c r="C30" s="29">
        <v>18</v>
      </c>
      <c r="D30" s="29">
        <v>29</v>
      </c>
    </row>
    <row r="31" spans="1:9" x14ac:dyDescent="0.25">
      <c r="C31" s="29">
        <v>20</v>
      </c>
      <c r="D31" s="29">
        <v>28</v>
      </c>
    </row>
    <row r="32" spans="1:9" x14ac:dyDescent="0.25">
      <c r="C32" s="29">
        <v>36</v>
      </c>
      <c r="D32" s="29">
        <v>26</v>
      </c>
    </row>
    <row r="33" spans="1:4" x14ac:dyDescent="0.25">
      <c r="C33" s="29">
        <v>50</v>
      </c>
      <c r="D33" s="29">
        <v>35</v>
      </c>
    </row>
    <row r="34" spans="1:4" x14ac:dyDescent="0.25">
      <c r="C34" s="29">
        <v>49</v>
      </c>
      <c r="D34" s="29">
        <v>30</v>
      </c>
    </row>
    <row r="35" spans="1:4" x14ac:dyDescent="0.25">
      <c r="C35" s="29">
        <v>36</v>
      </c>
      <c r="D35" s="29">
        <v>44</v>
      </c>
    </row>
    <row r="36" spans="1:4" x14ac:dyDescent="0.25">
      <c r="C36" s="29">
        <v>34</v>
      </c>
      <c r="D36" s="29">
        <v>46</v>
      </c>
    </row>
    <row r="37" spans="1:4" x14ac:dyDescent="0.25">
      <c r="C37" s="29">
        <v>49</v>
      </c>
      <c r="D37" s="29"/>
    </row>
    <row r="38" spans="1:4" x14ac:dyDescent="0.25">
      <c r="C38" s="29">
        <v>41</v>
      </c>
      <c r="D38" s="29"/>
    </row>
    <row r="39" spans="1:4" x14ac:dyDescent="0.25">
      <c r="C39" s="29"/>
      <c r="D39" s="29"/>
    </row>
    <row r="42" spans="1:4" x14ac:dyDescent="0.25">
      <c r="A42" s="14" t="s">
        <v>10</v>
      </c>
      <c r="B42" s="14" t="s">
        <v>11</v>
      </c>
    </row>
    <row r="43" spans="1:4" ht="18" x14ac:dyDescent="0.35">
      <c r="A43" s="14" t="s">
        <v>205</v>
      </c>
    </row>
    <row r="44" spans="1:4" ht="18" x14ac:dyDescent="0.35">
      <c r="A44" s="14" t="s">
        <v>206</v>
      </c>
    </row>
    <row r="49" spans="1:6" x14ac:dyDescent="0.25">
      <c r="A49" s="14" t="s">
        <v>70</v>
      </c>
      <c r="D49" s="14" t="s">
        <v>16</v>
      </c>
      <c r="E49" s="14" t="s">
        <v>41</v>
      </c>
      <c r="F49" s="14" t="s">
        <v>42</v>
      </c>
    </row>
    <row r="50" spans="1:6" ht="18" x14ac:dyDescent="0.35">
      <c r="A50" s="14" t="s">
        <v>71</v>
      </c>
      <c r="D50" s="14" t="s">
        <v>207</v>
      </c>
      <c r="E50" s="14">
        <f>COUNT(C30:C38)</f>
        <v>9</v>
      </c>
      <c r="F50" s="14" t="s">
        <v>83</v>
      </c>
    </row>
    <row r="51" spans="1:6" ht="18" x14ac:dyDescent="0.35">
      <c r="A51" s="14" t="s">
        <v>72</v>
      </c>
      <c r="D51" s="14" t="s">
        <v>208</v>
      </c>
      <c r="E51" s="14">
        <f>COUNT(D30:D36)</f>
        <v>7</v>
      </c>
      <c r="F51" s="14" t="s">
        <v>84</v>
      </c>
    </row>
    <row r="52" spans="1:6" x14ac:dyDescent="0.25">
      <c r="A52" s="14" t="s">
        <v>73</v>
      </c>
      <c r="D52" s="14" t="s">
        <v>209</v>
      </c>
      <c r="E52" s="14">
        <f>AVERAGE(C30:C38)</f>
        <v>37</v>
      </c>
      <c r="F52" s="14" t="s">
        <v>85</v>
      </c>
    </row>
    <row r="53" spans="1:6" x14ac:dyDescent="0.25">
      <c r="A53" s="14" t="s">
        <v>74</v>
      </c>
      <c r="D53" s="14" t="s">
        <v>210</v>
      </c>
      <c r="E53" s="14">
        <f>AVERAGE(D30:D36)</f>
        <v>34</v>
      </c>
      <c r="F53" s="14" t="s">
        <v>86</v>
      </c>
    </row>
    <row r="54" spans="1:6" ht="18" x14ac:dyDescent="0.35">
      <c r="A54" s="14" t="s">
        <v>75</v>
      </c>
      <c r="D54" s="14" t="s">
        <v>211</v>
      </c>
      <c r="E54" s="14">
        <f>STDEV(C30:C38)</f>
        <v>11.905880899790658</v>
      </c>
      <c r="F54" s="14" t="s">
        <v>88</v>
      </c>
    </row>
    <row r="55" spans="1:6" ht="18" x14ac:dyDescent="0.35">
      <c r="A55" s="14" t="s">
        <v>76</v>
      </c>
      <c r="D55" s="14" t="s">
        <v>212</v>
      </c>
      <c r="E55" s="14">
        <f>STDEV(D30:D36)</f>
        <v>8.0208062770106423</v>
      </c>
      <c r="F55" s="14" t="s">
        <v>87</v>
      </c>
    </row>
    <row r="56" spans="1:6" x14ac:dyDescent="0.25">
      <c r="A56" s="14" t="s">
        <v>27</v>
      </c>
      <c r="D56" s="30" t="s">
        <v>28</v>
      </c>
      <c r="E56" s="14">
        <v>0.05</v>
      </c>
    </row>
    <row r="57" spans="1:6" ht="18" x14ac:dyDescent="0.35">
      <c r="A57" s="14" t="s">
        <v>29</v>
      </c>
      <c r="D57" s="30" t="s">
        <v>213</v>
      </c>
      <c r="E57" s="14">
        <f>E50+E51-2</f>
        <v>14</v>
      </c>
      <c r="F57" s="14" t="s">
        <v>89</v>
      </c>
    </row>
    <row r="58" spans="1:6" ht="18" x14ac:dyDescent="0.35">
      <c r="A58" s="14" t="s">
        <v>77</v>
      </c>
      <c r="D58" s="30" t="s">
        <v>214</v>
      </c>
      <c r="E58" s="14">
        <f>TINV(E56,E57)</f>
        <v>2.1447866879178044</v>
      </c>
      <c r="F58" s="14" t="s">
        <v>48</v>
      </c>
    </row>
    <row r="59" spans="1:6" ht="18" x14ac:dyDescent="0.35">
      <c r="A59" s="14" t="s">
        <v>78</v>
      </c>
      <c r="D59" s="30" t="s">
        <v>215</v>
      </c>
      <c r="E59" s="14">
        <f>TINV(2*E56,E57)</f>
        <v>1.7613101357748921</v>
      </c>
      <c r="F59" s="14" t="s">
        <v>49</v>
      </c>
    </row>
    <row r="60" spans="1:6" x14ac:dyDescent="0.25">
      <c r="A60" s="14" t="s">
        <v>79</v>
      </c>
      <c r="D60" s="30" t="s">
        <v>80</v>
      </c>
      <c r="E60" s="14">
        <f>SQRT((E54^2/E50)+(E55^2/E51))</f>
        <v>4.9940440717394745</v>
      </c>
      <c r="F60" s="14" t="s">
        <v>90</v>
      </c>
    </row>
    <row r="61" spans="1:6" ht="18" x14ac:dyDescent="0.35">
      <c r="A61" s="14" t="s">
        <v>81</v>
      </c>
      <c r="D61" s="14" t="s">
        <v>216</v>
      </c>
      <c r="E61" s="14">
        <f>(E52-E53)/E60</f>
        <v>0.6007155637605478</v>
      </c>
      <c r="F61" s="14" t="s">
        <v>91</v>
      </c>
    </row>
    <row r="62" spans="1:6" ht="18" x14ac:dyDescent="0.35">
      <c r="A62" s="14" t="s">
        <v>82</v>
      </c>
      <c r="D62" s="14" t="s">
        <v>217</v>
      </c>
      <c r="E62" s="14">
        <f>TDIST(E61,E57,2)</f>
        <v>0.55763009093460325</v>
      </c>
      <c r="F62" s="14" t="s">
        <v>52</v>
      </c>
    </row>
    <row r="63" spans="1:6" ht="18" x14ac:dyDescent="0.35">
      <c r="A63" s="14" t="s">
        <v>142</v>
      </c>
      <c r="D63" s="14" t="s">
        <v>218</v>
      </c>
      <c r="E63" s="14">
        <f>TDIST(E61,E57,1)</f>
        <v>0.27881504546730163</v>
      </c>
      <c r="F63" s="14" t="s">
        <v>53</v>
      </c>
    </row>
    <row r="65" spans="1:6" x14ac:dyDescent="0.25">
      <c r="A65" s="14" t="s">
        <v>54</v>
      </c>
    </row>
    <row r="66" spans="1:6" x14ac:dyDescent="0.25">
      <c r="B66" s="14" t="s">
        <v>92</v>
      </c>
    </row>
    <row r="67" spans="1:6" x14ac:dyDescent="0.25">
      <c r="B67" s="14" t="s">
        <v>94</v>
      </c>
    </row>
    <row r="68" spans="1:6" x14ac:dyDescent="0.25">
      <c r="B68" s="14" t="s">
        <v>143</v>
      </c>
    </row>
    <row r="69" spans="1:6" x14ac:dyDescent="0.25">
      <c r="B69" s="14" t="s">
        <v>141</v>
      </c>
    </row>
    <row r="70" spans="1:6" x14ac:dyDescent="0.25">
      <c r="B70" s="14" t="s">
        <v>93</v>
      </c>
    </row>
    <row r="71" spans="1:6" x14ac:dyDescent="0.25">
      <c r="B71" s="14" t="s">
        <v>94</v>
      </c>
    </row>
    <row r="72" spans="1:6" x14ac:dyDescent="0.25">
      <c r="B72" s="14" t="s">
        <v>219</v>
      </c>
    </row>
    <row r="73" spans="1:6" x14ac:dyDescent="0.25">
      <c r="B73" s="14" t="s">
        <v>141</v>
      </c>
    </row>
    <row r="75" spans="1:6" x14ac:dyDescent="0.25">
      <c r="A75" s="14" t="s">
        <v>119</v>
      </c>
    </row>
    <row r="76" spans="1:6" x14ac:dyDescent="0.25">
      <c r="B76" s="14" t="s">
        <v>95</v>
      </c>
    </row>
    <row r="77" spans="1:6" ht="15.75" thickBot="1" x14ac:dyDescent="0.3">
      <c r="E77" s="9"/>
    </row>
    <row r="78" spans="1:6" x14ac:dyDescent="0.25">
      <c r="B78" s="9"/>
      <c r="C78" s="9"/>
      <c r="D78" s="9"/>
      <c r="E78" s="8" t="s">
        <v>106</v>
      </c>
      <c r="F78" s="8" t="s">
        <v>107</v>
      </c>
    </row>
    <row r="79" spans="1:6" x14ac:dyDescent="0.25">
      <c r="B79" s="31" t="s">
        <v>96</v>
      </c>
      <c r="C79" s="31"/>
      <c r="D79" s="31"/>
      <c r="E79" s="32">
        <v>37</v>
      </c>
      <c r="F79" s="32">
        <v>34</v>
      </c>
    </row>
    <row r="80" spans="1:6" x14ac:dyDescent="0.25">
      <c r="B80" s="31" t="s">
        <v>97</v>
      </c>
      <c r="C80" s="31"/>
      <c r="D80" s="31"/>
      <c r="E80" s="32">
        <v>141.75</v>
      </c>
      <c r="F80" s="32">
        <v>64.333333333333329</v>
      </c>
    </row>
    <row r="81" spans="2:6" x14ac:dyDescent="0.25">
      <c r="B81" s="31" t="s">
        <v>98</v>
      </c>
      <c r="C81" s="31"/>
      <c r="D81" s="31"/>
      <c r="E81" s="32">
        <v>9</v>
      </c>
      <c r="F81" s="32">
        <v>7</v>
      </c>
    </row>
    <row r="82" spans="2:6" x14ac:dyDescent="0.25">
      <c r="B82" s="31" t="s">
        <v>99</v>
      </c>
      <c r="C82" s="31"/>
      <c r="D82" s="31"/>
      <c r="E82" s="32">
        <v>0</v>
      </c>
      <c r="F82" s="32"/>
    </row>
    <row r="83" spans="2:6" x14ac:dyDescent="0.25">
      <c r="B83" s="31" t="s">
        <v>100</v>
      </c>
      <c r="C83" s="31"/>
      <c r="D83" s="31"/>
      <c r="E83" s="32">
        <v>14</v>
      </c>
      <c r="F83" s="32"/>
    </row>
    <row r="84" spans="2:6" x14ac:dyDescent="0.25">
      <c r="B84" s="31" t="s">
        <v>101</v>
      </c>
      <c r="C84" s="31"/>
      <c r="D84" s="31"/>
      <c r="E84" s="32">
        <v>0.6007155637605478</v>
      </c>
      <c r="F84" s="32"/>
    </row>
    <row r="85" spans="2:6" x14ac:dyDescent="0.25">
      <c r="B85" s="31" t="s">
        <v>102</v>
      </c>
      <c r="C85" s="31"/>
      <c r="D85" s="31"/>
      <c r="E85" s="32">
        <v>0.27881504546730163</v>
      </c>
      <c r="F85" s="32"/>
    </row>
    <row r="86" spans="2:6" x14ac:dyDescent="0.25">
      <c r="B86" s="31" t="s">
        <v>103</v>
      </c>
      <c r="C86" s="31"/>
      <c r="D86" s="31"/>
      <c r="E86" s="32">
        <v>1.7613101357748921</v>
      </c>
      <c r="F86" s="32"/>
    </row>
    <row r="87" spans="2:6" x14ac:dyDescent="0.25">
      <c r="B87" s="31" t="s">
        <v>104</v>
      </c>
      <c r="C87" s="31"/>
      <c r="D87" s="31"/>
      <c r="E87" s="32">
        <v>0.55763009093460325</v>
      </c>
      <c r="F87" s="32"/>
    </row>
    <row r="88" spans="2:6" ht="15.75" thickBot="1" x14ac:dyDescent="0.3">
      <c r="B88" s="31" t="s">
        <v>105</v>
      </c>
      <c r="C88" s="31"/>
      <c r="D88" s="31"/>
      <c r="E88" s="33">
        <v>2.1447866879178044</v>
      </c>
      <c r="F88" s="33"/>
    </row>
  </sheetData>
  <mergeCells count="16">
    <mergeCell ref="C1:H1"/>
    <mergeCell ref="D2:G2"/>
    <mergeCell ref="A3:C3"/>
    <mergeCell ref="A4:C4"/>
    <mergeCell ref="A5:C5"/>
    <mergeCell ref="A16:I26"/>
    <mergeCell ref="B85:D85"/>
    <mergeCell ref="B86:D86"/>
    <mergeCell ref="B87:D87"/>
    <mergeCell ref="B88:D88"/>
    <mergeCell ref="B84:D84"/>
    <mergeCell ref="B83:D83"/>
    <mergeCell ref="B82:D82"/>
    <mergeCell ref="B81:D81"/>
    <mergeCell ref="B80:D80"/>
    <mergeCell ref="B79:D79"/>
  </mergeCells>
  <printOptions headings="1" gridLines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0"/>
  <sheetViews>
    <sheetView view="pageLayout" topLeftCell="A71" zoomScaleNormal="100" workbookViewId="0">
      <selection activeCell="I6" sqref="I6"/>
    </sheetView>
  </sheetViews>
  <sheetFormatPr defaultRowHeight="15" x14ac:dyDescent="0.25"/>
  <sheetData>
    <row r="1" spans="1:9" x14ac:dyDescent="0.25">
      <c r="A1" s="5"/>
      <c r="B1" s="5"/>
      <c r="C1" s="24" t="s">
        <v>0</v>
      </c>
      <c r="D1" s="24"/>
      <c r="E1" s="24"/>
      <c r="F1" s="24"/>
      <c r="G1" s="24"/>
      <c r="H1" s="24"/>
      <c r="I1" s="5"/>
    </row>
    <row r="2" spans="1:9" x14ac:dyDescent="0.25">
      <c r="A2" s="5"/>
      <c r="B2" s="5"/>
      <c r="C2" s="5"/>
      <c r="D2" s="24" t="s">
        <v>109</v>
      </c>
      <c r="E2" s="24"/>
      <c r="F2" s="24"/>
      <c r="G2" s="24"/>
      <c r="H2" s="5"/>
      <c r="I2" s="5"/>
    </row>
    <row r="3" spans="1:9" x14ac:dyDescent="0.25">
      <c r="A3" s="25" t="s">
        <v>1</v>
      </c>
      <c r="B3" s="25"/>
      <c r="C3" s="25"/>
      <c r="D3" s="5"/>
      <c r="E3" s="5"/>
      <c r="F3" s="5"/>
      <c r="G3" s="5"/>
      <c r="H3" s="5"/>
      <c r="I3" s="5"/>
    </row>
    <row r="4" spans="1:9" x14ac:dyDescent="0.25">
      <c r="A4" s="25" t="s">
        <v>2</v>
      </c>
      <c r="B4" s="25"/>
      <c r="C4" s="25"/>
      <c r="D4" s="5"/>
      <c r="E4" s="5"/>
      <c r="F4" s="5"/>
      <c r="G4" s="5"/>
      <c r="H4" s="1" t="s">
        <v>204</v>
      </c>
      <c r="I4" s="1"/>
    </row>
    <row r="5" spans="1:9" x14ac:dyDescent="0.25">
      <c r="A5" s="25" t="s">
        <v>56</v>
      </c>
      <c r="B5" s="25"/>
      <c r="C5" s="25"/>
      <c r="D5" s="5"/>
      <c r="E5" s="5"/>
      <c r="F5" s="5"/>
      <c r="G5" s="5"/>
      <c r="H5" s="5"/>
      <c r="I5" s="5"/>
    </row>
    <row r="6" spans="1:9" x14ac:dyDescent="0.25">
      <c r="A6" s="5"/>
      <c r="B6" s="5"/>
      <c r="C6" s="5"/>
      <c r="D6" s="5" t="s">
        <v>110</v>
      </c>
      <c r="E6" s="5"/>
      <c r="F6" s="5"/>
      <c r="G6" s="5"/>
      <c r="H6" s="5"/>
      <c r="I6" s="5"/>
    </row>
    <row r="7" spans="1:9" x14ac:dyDescent="0.25">
      <c r="A7" s="6" t="s">
        <v>61</v>
      </c>
      <c r="B7" s="6"/>
      <c r="C7" s="6"/>
      <c r="D7" s="6"/>
      <c r="E7" s="6"/>
      <c r="F7" s="6"/>
      <c r="G7" s="6"/>
      <c r="H7" s="6"/>
      <c r="I7" s="6"/>
    </row>
    <row r="8" spans="1:9" x14ac:dyDescent="0.25">
      <c r="A8" t="s">
        <v>111</v>
      </c>
    </row>
    <row r="9" spans="1:9" x14ac:dyDescent="0.25">
      <c r="A9" t="s">
        <v>112</v>
      </c>
    </row>
    <row r="11" spans="1:9" x14ac:dyDescent="0.25">
      <c r="C11" t="s">
        <v>114</v>
      </c>
      <c r="D11" t="s">
        <v>116</v>
      </c>
    </row>
    <row r="12" spans="1:9" x14ac:dyDescent="0.25">
      <c r="B12" t="s">
        <v>113</v>
      </c>
      <c r="C12" t="s">
        <v>115</v>
      </c>
      <c r="D12" t="s">
        <v>115</v>
      </c>
    </row>
    <row r="13" spans="1:9" x14ac:dyDescent="0.25">
      <c r="B13">
        <v>1</v>
      </c>
      <c r="C13">
        <v>12</v>
      </c>
      <c r="D13">
        <v>15</v>
      </c>
    </row>
    <row r="14" spans="1:9" x14ac:dyDescent="0.25">
      <c r="B14">
        <v>2</v>
      </c>
      <c r="C14">
        <v>14</v>
      </c>
      <c r="D14">
        <v>16</v>
      </c>
    </row>
    <row r="15" spans="1:9" x14ac:dyDescent="0.25">
      <c r="B15">
        <v>3</v>
      </c>
      <c r="C15">
        <v>11</v>
      </c>
      <c r="D15">
        <v>10</v>
      </c>
    </row>
    <row r="16" spans="1:9" x14ac:dyDescent="0.25">
      <c r="B16">
        <v>4</v>
      </c>
      <c r="C16">
        <v>8</v>
      </c>
      <c r="D16">
        <v>7</v>
      </c>
    </row>
    <row r="17" spans="1:9" x14ac:dyDescent="0.25">
      <c r="B17">
        <v>5</v>
      </c>
      <c r="C17">
        <v>7</v>
      </c>
      <c r="D17">
        <v>5</v>
      </c>
    </row>
    <row r="18" spans="1:9" x14ac:dyDescent="0.25">
      <c r="B18">
        <v>6</v>
      </c>
      <c r="C18">
        <v>10</v>
      </c>
      <c r="D18">
        <v>12</v>
      </c>
    </row>
    <row r="19" spans="1:9" x14ac:dyDescent="0.25">
      <c r="B19">
        <v>7</v>
      </c>
      <c r="C19">
        <v>3</v>
      </c>
      <c r="D19">
        <v>10</v>
      </c>
    </row>
    <row r="20" spans="1:9" x14ac:dyDescent="0.25">
      <c r="B20">
        <v>8</v>
      </c>
      <c r="C20">
        <v>0</v>
      </c>
      <c r="D20">
        <v>2</v>
      </c>
    </row>
    <row r="21" spans="1:9" x14ac:dyDescent="0.25">
      <c r="B21">
        <v>9</v>
      </c>
      <c r="C21">
        <v>5</v>
      </c>
      <c r="D21">
        <v>3</v>
      </c>
    </row>
    <row r="22" spans="1:9" x14ac:dyDescent="0.25">
      <c r="B22">
        <v>10</v>
      </c>
      <c r="C22">
        <v>6</v>
      </c>
      <c r="D22">
        <v>8</v>
      </c>
    </row>
    <row r="24" spans="1:9" x14ac:dyDescent="0.25">
      <c r="A24" t="s">
        <v>67</v>
      </c>
    </row>
    <row r="25" spans="1:9" x14ac:dyDescent="0.25">
      <c r="A25" s="24"/>
      <c r="B25" s="24"/>
      <c r="C25" s="24"/>
      <c r="D25" s="24"/>
      <c r="E25" s="24"/>
      <c r="F25" s="24"/>
      <c r="G25" s="24"/>
      <c r="H25" s="24"/>
      <c r="I25" s="24"/>
    </row>
    <row r="26" spans="1:9" x14ac:dyDescent="0.25">
      <c r="A26" s="24"/>
      <c r="B26" s="24"/>
      <c r="C26" s="24"/>
      <c r="D26" s="24"/>
      <c r="E26" s="24"/>
      <c r="F26" s="24"/>
      <c r="G26" s="24"/>
      <c r="H26" s="24"/>
      <c r="I26" s="24"/>
    </row>
    <row r="27" spans="1:9" x14ac:dyDescent="0.25">
      <c r="A27" s="24"/>
      <c r="B27" s="24"/>
      <c r="C27" s="24"/>
      <c r="D27" s="24"/>
      <c r="E27" s="24"/>
      <c r="F27" s="24"/>
      <c r="G27" s="24"/>
      <c r="H27" s="24"/>
      <c r="I27" s="24"/>
    </row>
    <row r="28" spans="1:9" x14ac:dyDescent="0.25">
      <c r="A28" s="24"/>
      <c r="B28" s="24"/>
      <c r="C28" s="24"/>
      <c r="D28" s="24"/>
      <c r="E28" s="24"/>
      <c r="F28" s="24"/>
      <c r="G28" s="24"/>
      <c r="H28" s="24"/>
      <c r="I28" s="24"/>
    </row>
    <row r="29" spans="1:9" x14ac:dyDescent="0.25">
      <c r="A29" s="24"/>
      <c r="B29" s="24"/>
      <c r="C29" s="24"/>
      <c r="D29" s="24"/>
      <c r="E29" s="24"/>
      <c r="F29" s="24"/>
      <c r="G29" s="24"/>
      <c r="H29" s="24"/>
      <c r="I29" s="24"/>
    </row>
    <row r="30" spans="1:9" x14ac:dyDescent="0.25">
      <c r="A30" s="24"/>
      <c r="B30" s="24"/>
      <c r="C30" s="24"/>
      <c r="D30" s="24"/>
      <c r="E30" s="24"/>
      <c r="F30" s="24"/>
      <c r="G30" s="24"/>
      <c r="H30" s="24"/>
      <c r="I30" s="24"/>
    </row>
    <row r="31" spans="1:9" x14ac:dyDescent="0.25">
      <c r="A31" s="24"/>
      <c r="B31" s="24"/>
      <c r="C31" s="24"/>
      <c r="D31" s="24"/>
      <c r="E31" s="24"/>
      <c r="F31" s="24"/>
      <c r="G31" s="24"/>
      <c r="H31" s="24"/>
      <c r="I31" s="24"/>
    </row>
    <row r="32" spans="1:9" x14ac:dyDescent="0.25">
      <c r="A32" s="24"/>
      <c r="B32" s="24"/>
      <c r="C32" s="24"/>
      <c r="D32" s="24"/>
      <c r="E32" s="24"/>
      <c r="F32" s="24"/>
      <c r="G32" s="24"/>
      <c r="H32" s="24"/>
      <c r="I32" s="24"/>
    </row>
    <row r="33" spans="1:9" x14ac:dyDescent="0.25">
      <c r="A33" s="24"/>
      <c r="B33" s="24"/>
      <c r="C33" s="24"/>
      <c r="D33" s="24"/>
      <c r="E33" s="24"/>
      <c r="F33" s="24"/>
      <c r="G33" s="24"/>
      <c r="H33" s="24"/>
      <c r="I33" s="24"/>
    </row>
    <row r="34" spans="1:9" x14ac:dyDescent="0.25">
      <c r="A34" s="24"/>
      <c r="B34" s="24"/>
      <c r="C34" s="24"/>
      <c r="D34" s="24"/>
      <c r="E34" s="24"/>
      <c r="F34" s="24"/>
      <c r="G34" s="24"/>
      <c r="H34" s="24"/>
      <c r="I34" s="24"/>
    </row>
    <row r="35" spans="1:9" x14ac:dyDescent="0.25">
      <c r="A35" s="24"/>
      <c r="B35" s="24"/>
      <c r="C35" s="24"/>
      <c r="D35" s="24"/>
      <c r="E35" s="24"/>
      <c r="F35" s="24"/>
      <c r="G35" s="24"/>
      <c r="H35" s="24"/>
      <c r="I35" s="24"/>
    </row>
    <row r="36" spans="1:9" x14ac:dyDescent="0.25">
      <c r="A36" s="24"/>
      <c r="B36" s="24"/>
      <c r="C36" s="24"/>
      <c r="D36" s="24"/>
      <c r="E36" s="24"/>
      <c r="F36" s="24"/>
      <c r="G36" s="24"/>
      <c r="H36" s="24"/>
      <c r="I36" s="24"/>
    </row>
    <row r="37" spans="1:9" x14ac:dyDescent="0.25">
      <c r="A37" s="24"/>
      <c r="B37" s="24"/>
      <c r="C37" s="24"/>
      <c r="D37" s="24"/>
      <c r="E37" s="24"/>
      <c r="F37" s="24"/>
      <c r="G37" s="24"/>
      <c r="H37" s="24"/>
      <c r="I37" s="24"/>
    </row>
    <row r="38" spans="1:9" x14ac:dyDescent="0.25">
      <c r="A38" s="24"/>
      <c r="B38" s="24"/>
      <c r="C38" s="24"/>
      <c r="D38" s="24"/>
      <c r="E38" s="24"/>
      <c r="F38" s="24"/>
      <c r="G38" s="24"/>
      <c r="H38" s="24"/>
      <c r="I38" s="24"/>
    </row>
    <row r="39" spans="1:9" x14ac:dyDescent="0.25">
      <c r="A39" s="24"/>
      <c r="B39" s="24"/>
      <c r="C39" s="24"/>
      <c r="D39" s="24"/>
      <c r="E39" s="24"/>
      <c r="F39" s="24"/>
      <c r="G39" s="24"/>
      <c r="H39" s="24"/>
      <c r="I39" s="24"/>
    </row>
    <row r="40" spans="1:9" x14ac:dyDescent="0.25">
      <c r="A40" s="24"/>
      <c r="B40" s="24"/>
      <c r="C40" s="24"/>
      <c r="D40" s="24"/>
      <c r="E40" s="24"/>
      <c r="F40" s="24"/>
      <c r="G40" s="24"/>
      <c r="H40" s="24"/>
      <c r="I40" s="24"/>
    </row>
    <row r="49" spans="1:8" x14ac:dyDescent="0.25">
      <c r="A49" t="s">
        <v>9</v>
      </c>
    </row>
    <row r="51" spans="1:8" x14ac:dyDescent="0.25">
      <c r="B51" s="5"/>
      <c r="C51" s="5" t="s">
        <v>114</v>
      </c>
      <c r="D51" s="5" t="s">
        <v>116</v>
      </c>
    </row>
    <row r="52" spans="1:8" x14ac:dyDescent="0.25">
      <c r="B52" s="5" t="s">
        <v>113</v>
      </c>
      <c r="C52" s="5" t="s">
        <v>131</v>
      </c>
      <c r="D52" s="5" t="s">
        <v>132</v>
      </c>
      <c r="E52" t="s">
        <v>130</v>
      </c>
    </row>
    <row r="53" spans="1:8" x14ac:dyDescent="0.25">
      <c r="B53" s="5">
        <v>1</v>
      </c>
      <c r="C53" s="5">
        <v>12</v>
      </c>
      <c r="D53" s="5">
        <v>15</v>
      </c>
      <c r="E53">
        <f>C53-D53</f>
        <v>-3</v>
      </c>
    </row>
    <row r="54" spans="1:8" x14ac:dyDescent="0.25">
      <c r="B54" s="5">
        <v>2</v>
      </c>
      <c r="C54" s="5">
        <v>14</v>
      </c>
      <c r="D54" s="5">
        <v>16</v>
      </c>
      <c r="E54" s="10">
        <f t="shared" ref="E54:E62" si="0">C54-D54</f>
        <v>-2</v>
      </c>
    </row>
    <row r="55" spans="1:8" x14ac:dyDescent="0.25">
      <c r="B55" s="5">
        <v>3</v>
      </c>
      <c r="C55" s="5">
        <v>11</v>
      </c>
      <c r="D55" s="5">
        <v>10</v>
      </c>
      <c r="E55" s="10">
        <f t="shared" si="0"/>
        <v>1</v>
      </c>
    </row>
    <row r="56" spans="1:8" x14ac:dyDescent="0.25">
      <c r="B56" s="5">
        <v>4</v>
      </c>
      <c r="C56" s="5">
        <v>8</v>
      </c>
      <c r="D56" s="5">
        <v>7</v>
      </c>
      <c r="E56" s="10">
        <f t="shared" si="0"/>
        <v>1</v>
      </c>
    </row>
    <row r="57" spans="1:8" x14ac:dyDescent="0.25">
      <c r="B57" s="5">
        <v>5</v>
      </c>
      <c r="C57" s="5">
        <v>7</v>
      </c>
      <c r="D57" s="5">
        <v>5</v>
      </c>
      <c r="E57" s="10">
        <f t="shared" si="0"/>
        <v>2</v>
      </c>
    </row>
    <row r="58" spans="1:8" x14ac:dyDescent="0.25">
      <c r="B58" s="5">
        <v>6</v>
      </c>
      <c r="C58" s="5">
        <v>10</v>
      </c>
      <c r="D58" s="5">
        <v>12</v>
      </c>
      <c r="E58" s="10">
        <f t="shared" si="0"/>
        <v>-2</v>
      </c>
    </row>
    <row r="59" spans="1:8" x14ac:dyDescent="0.25">
      <c r="B59" s="5">
        <v>7</v>
      </c>
      <c r="C59" s="5">
        <v>3</v>
      </c>
      <c r="D59" s="5">
        <v>10</v>
      </c>
      <c r="E59" s="10">
        <f t="shared" si="0"/>
        <v>-7</v>
      </c>
    </row>
    <row r="60" spans="1:8" x14ac:dyDescent="0.25">
      <c r="B60" s="5">
        <v>8</v>
      </c>
      <c r="C60" s="5">
        <v>0</v>
      </c>
      <c r="D60" s="5">
        <v>2</v>
      </c>
      <c r="E60" s="10">
        <f t="shared" si="0"/>
        <v>-2</v>
      </c>
    </row>
    <row r="61" spans="1:8" x14ac:dyDescent="0.25">
      <c r="B61" s="5">
        <v>9</v>
      </c>
      <c r="C61" s="5">
        <v>5</v>
      </c>
      <c r="D61" s="5">
        <v>3</v>
      </c>
      <c r="E61" s="10">
        <f t="shared" si="0"/>
        <v>2</v>
      </c>
    </row>
    <row r="62" spans="1:8" x14ac:dyDescent="0.25">
      <c r="B62" s="5">
        <v>10</v>
      </c>
      <c r="C62" s="5">
        <v>6</v>
      </c>
      <c r="D62" s="5">
        <v>8</v>
      </c>
      <c r="E62" s="10">
        <f t="shared" si="0"/>
        <v>-2</v>
      </c>
    </row>
    <row r="64" spans="1:8" x14ac:dyDescent="0.25">
      <c r="A64" s="6" t="s">
        <v>10</v>
      </c>
      <c r="B64" s="6" t="s">
        <v>11</v>
      </c>
      <c r="C64" s="6"/>
      <c r="D64" s="6"/>
      <c r="E64" s="6"/>
      <c r="F64" s="6"/>
      <c r="G64" s="6"/>
      <c r="H64" s="6"/>
    </row>
    <row r="65" spans="1:8" x14ac:dyDescent="0.25">
      <c r="A65" s="7" t="s">
        <v>117</v>
      </c>
      <c r="B65" s="5"/>
      <c r="C65" s="5"/>
      <c r="D65" s="5"/>
      <c r="E65" s="5"/>
      <c r="F65" s="5"/>
      <c r="G65" s="5"/>
      <c r="H65" s="5"/>
    </row>
    <row r="66" spans="1:8" x14ac:dyDescent="0.25">
      <c r="A66" s="7" t="s">
        <v>118</v>
      </c>
      <c r="B66" s="5"/>
      <c r="C66" s="5"/>
      <c r="D66" s="5"/>
      <c r="E66" s="5"/>
      <c r="F66" s="5"/>
      <c r="G66" s="5"/>
      <c r="H66" s="5"/>
    </row>
    <row r="70" spans="1:8" x14ac:dyDescent="0.25">
      <c r="A70" t="s">
        <v>70</v>
      </c>
      <c r="D70" t="s">
        <v>16</v>
      </c>
      <c r="E70" t="s">
        <v>41</v>
      </c>
      <c r="F70" t="s">
        <v>42</v>
      </c>
    </row>
    <row r="71" spans="1:8" x14ac:dyDescent="0.25">
      <c r="A71" s="10" t="s">
        <v>120</v>
      </c>
      <c r="B71" s="10"/>
      <c r="D71" s="12" t="s">
        <v>20</v>
      </c>
      <c r="E71">
        <f>COUNT(E53:E62)</f>
        <v>10</v>
      </c>
      <c r="F71" t="s">
        <v>133</v>
      </c>
    </row>
    <row r="72" spans="1:8" x14ac:dyDescent="0.25">
      <c r="A72" s="10" t="s">
        <v>121</v>
      </c>
      <c r="B72" s="10"/>
      <c r="D72" s="13" t="s">
        <v>122</v>
      </c>
      <c r="E72">
        <f>AVERAGE(E53:E62)</f>
        <v>-1.2</v>
      </c>
      <c r="F72" t="s">
        <v>134</v>
      </c>
    </row>
    <row r="73" spans="1:8" ht="18" x14ac:dyDescent="0.35">
      <c r="A73" s="10" t="s">
        <v>123</v>
      </c>
      <c r="B73" s="10"/>
      <c r="D73" s="13" t="s">
        <v>124</v>
      </c>
      <c r="E73">
        <f>STDEV(E53:E62)</f>
        <v>2.780887148615228</v>
      </c>
      <c r="F73" t="s">
        <v>135</v>
      </c>
    </row>
    <row r="74" spans="1:8" x14ac:dyDescent="0.25">
      <c r="A74" s="10" t="s">
        <v>35</v>
      </c>
      <c r="B74" s="10"/>
      <c r="D74" s="13" t="s">
        <v>125</v>
      </c>
      <c r="E74">
        <f>E73/SQRT(E71)</f>
        <v>0.87939373055152792</v>
      </c>
      <c r="F74" t="s">
        <v>136</v>
      </c>
    </row>
    <row r="75" spans="1:8" x14ac:dyDescent="0.25">
      <c r="A75" s="10" t="s">
        <v>81</v>
      </c>
      <c r="B75" s="10"/>
      <c r="D75" s="13"/>
      <c r="E75">
        <f>E72/E74</f>
        <v>-1.364576478442026</v>
      </c>
      <c r="F75" t="s">
        <v>137</v>
      </c>
    </row>
    <row r="76" spans="1:8" x14ac:dyDescent="0.25">
      <c r="A76" s="10"/>
      <c r="B76" s="10"/>
      <c r="D76" s="13" t="s">
        <v>126</v>
      </c>
      <c r="E76">
        <v>1.3645799999999999</v>
      </c>
    </row>
    <row r="77" spans="1:8" x14ac:dyDescent="0.25">
      <c r="A77" s="10" t="s">
        <v>27</v>
      </c>
      <c r="B77" s="10"/>
      <c r="D77" s="13" t="s">
        <v>28</v>
      </c>
      <c r="E77">
        <v>0.05</v>
      </c>
    </row>
    <row r="78" spans="1:8" x14ac:dyDescent="0.25">
      <c r="A78" s="10" t="s">
        <v>29</v>
      </c>
      <c r="B78" s="10"/>
      <c r="D78" s="13" t="s">
        <v>127</v>
      </c>
      <c r="E78">
        <f>E71-1</f>
        <v>9</v>
      </c>
      <c r="F78" t="s">
        <v>138</v>
      </c>
    </row>
    <row r="79" spans="1:8" x14ac:dyDescent="0.25">
      <c r="A79" s="10" t="s">
        <v>128</v>
      </c>
      <c r="B79" s="10"/>
      <c r="C79" s="12"/>
      <c r="E79">
        <f>TINV(E77,E78)</f>
        <v>2.2621571627982053</v>
      </c>
      <c r="F79" t="s">
        <v>139</v>
      </c>
    </row>
    <row r="80" spans="1:8" x14ac:dyDescent="0.25">
      <c r="A80" s="10" t="s">
        <v>129</v>
      </c>
      <c r="B80" s="10"/>
      <c r="C80" s="12"/>
      <c r="E80">
        <f>TDIST(E76,E78,2)</f>
        <v>0.20552684780891312</v>
      </c>
      <c r="F80" t="s">
        <v>140</v>
      </c>
    </row>
    <row r="81" spans="1:7" x14ac:dyDescent="0.25">
      <c r="A81" s="10"/>
      <c r="B81" s="10"/>
      <c r="C81" s="12"/>
    </row>
    <row r="82" spans="1:7" x14ac:dyDescent="0.25">
      <c r="A82" t="s">
        <v>54</v>
      </c>
    </row>
    <row r="83" spans="1:7" x14ac:dyDescent="0.25">
      <c r="A83" s="11"/>
      <c r="B83" s="11" t="s">
        <v>92</v>
      </c>
      <c r="C83" s="11"/>
      <c r="D83" s="11"/>
      <c r="E83" s="11"/>
      <c r="F83" s="11"/>
      <c r="G83" s="11"/>
    </row>
    <row r="84" spans="1:7" x14ac:dyDescent="0.25">
      <c r="A84" s="11"/>
      <c r="B84" s="11" t="s">
        <v>94</v>
      </c>
      <c r="C84" s="11"/>
      <c r="D84" s="11"/>
      <c r="E84" s="11"/>
      <c r="F84" s="11"/>
      <c r="G84" s="11"/>
    </row>
    <row r="85" spans="1:7" x14ac:dyDescent="0.25">
      <c r="A85" s="11"/>
      <c r="B85" s="11" t="s">
        <v>148</v>
      </c>
      <c r="C85" s="11"/>
      <c r="D85" s="11"/>
      <c r="E85" s="11"/>
      <c r="F85" s="11"/>
      <c r="G85" s="11"/>
    </row>
    <row r="86" spans="1:7" x14ac:dyDescent="0.25">
      <c r="A86" s="11"/>
      <c r="B86" s="11" t="s">
        <v>149</v>
      </c>
      <c r="C86" s="11"/>
      <c r="D86" s="11"/>
      <c r="E86" s="11"/>
      <c r="F86" s="11"/>
      <c r="G86" s="11"/>
    </row>
    <row r="87" spans="1:7" x14ac:dyDescent="0.25">
      <c r="A87" s="11"/>
      <c r="B87" s="11" t="s">
        <v>93</v>
      </c>
      <c r="C87" s="11"/>
      <c r="D87" s="11"/>
      <c r="E87" s="11"/>
      <c r="F87" s="11"/>
      <c r="G87" s="11"/>
    </row>
    <row r="88" spans="1:7" x14ac:dyDescent="0.25">
      <c r="A88" s="11"/>
      <c r="B88" s="11" t="s">
        <v>94</v>
      </c>
      <c r="C88" s="11"/>
      <c r="D88" s="11"/>
      <c r="E88" s="11"/>
      <c r="F88" s="11"/>
      <c r="G88" s="11"/>
    </row>
    <row r="89" spans="1:7" x14ac:dyDescent="0.25">
      <c r="A89" s="10"/>
      <c r="B89" s="11" t="s">
        <v>150</v>
      </c>
      <c r="C89" s="11"/>
      <c r="D89" s="11"/>
      <c r="E89" s="11"/>
      <c r="F89" s="11"/>
      <c r="G89" s="11"/>
    </row>
    <row r="90" spans="1:7" x14ac:dyDescent="0.25">
      <c r="A90" s="10"/>
      <c r="B90" s="11" t="s">
        <v>149</v>
      </c>
      <c r="C90" s="10"/>
      <c r="D90" s="10"/>
      <c r="E90" s="10"/>
      <c r="F90" s="10"/>
      <c r="G90" s="10"/>
    </row>
  </sheetData>
  <mergeCells count="6">
    <mergeCell ref="A25:I40"/>
    <mergeCell ref="C1:H1"/>
    <mergeCell ref="D2:G2"/>
    <mergeCell ref="A3:C3"/>
    <mergeCell ref="A4:C4"/>
    <mergeCell ref="A5:C5"/>
  </mergeCells>
  <printOptions headings="1" gridLine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074" r:id="rId4">
          <objectPr defaultSize="0" autoPict="0" r:id="rId5">
            <anchor moveWithCells="1" sizeWithCells="1">
              <from>
                <xdr:col>0</xdr:col>
                <xdr:colOff>333375</xdr:colOff>
                <xdr:row>24</xdr:row>
                <xdr:rowOff>114300</xdr:rowOff>
              </from>
              <to>
                <xdr:col>8</xdr:col>
                <xdr:colOff>152400</xdr:colOff>
                <xdr:row>39</xdr:row>
                <xdr:rowOff>47625</xdr:rowOff>
              </to>
            </anchor>
          </objectPr>
        </oleObject>
      </mc:Choice>
      <mc:Fallback>
        <oleObject progId="Word.Document.12" shapeId="3074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view="pageLayout" topLeftCell="A46" zoomScaleNormal="100" workbookViewId="0">
      <selection activeCell="F5" sqref="F5"/>
    </sheetView>
  </sheetViews>
  <sheetFormatPr defaultRowHeight="15" x14ac:dyDescent="0.25"/>
  <sheetData>
    <row r="1" spans="1:10" x14ac:dyDescent="0.25">
      <c r="A1" s="10"/>
      <c r="B1" s="10"/>
      <c r="C1" s="24" t="s">
        <v>0</v>
      </c>
      <c r="D1" s="24"/>
      <c r="E1" s="24"/>
      <c r="F1" s="24"/>
      <c r="G1" s="24"/>
      <c r="H1" s="24"/>
      <c r="I1" s="10"/>
    </row>
    <row r="2" spans="1:10" x14ac:dyDescent="0.25">
      <c r="A2" s="10"/>
      <c r="B2" s="10"/>
      <c r="C2" s="10"/>
      <c r="D2" s="24" t="s">
        <v>151</v>
      </c>
      <c r="E2" s="24"/>
      <c r="F2" s="24"/>
      <c r="G2" s="24"/>
      <c r="H2" s="10"/>
      <c r="I2" s="10"/>
    </row>
    <row r="3" spans="1:10" x14ac:dyDescent="0.25">
      <c r="A3" s="25" t="s">
        <v>1</v>
      </c>
      <c r="B3" s="25"/>
      <c r="C3" s="25"/>
      <c r="D3" s="10"/>
      <c r="E3" s="10"/>
      <c r="F3" s="10"/>
      <c r="G3" s="10"/>
      <c r="H3" s="10"/>
      <c r="I3" s="10"/>
    </row>
    <row r="4" spans="1:10" x14ac:dyDescent="0.25">
      <c r="A4" s="25" t="s">
        <v>2</v>
      </c>
      <c r="B4" s="25"/>
      <c r="C4" s="25"/>
      <c r="D4" s="10"/>
      <c r="E4" s="10"/>
      <c r="F4" s="10"/>
      <c r="G4" s="10"/>
      <c r="H4" s="1" t="s">
        <v>204</v>
      </c>
      <c r="I4" s="1"/>
    </row>
    <row r="5" spans="1:10" x14ac:dyDescent="0.25">
      <c r="A5" s="25" t="s">
        <v>56</v>
      </c>
      <c r="B5" s="25"/>
      <c r="C5" s="25"/>
      <c r="D5" s="10"/>
      <c r="E5" s="10"/>
      <c r="F5" s="10"/>
      <c r="G5" s="10"/>
      <c r="H5" s="10"/>
      <c r="I5" s="10"/>
    </row>
    <row r="6" spans="1:10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10" x14ac:dyDescent="0.25">
      <c r="D7" s="16" t="s">
        <v>166</v>
      </c>
      <c r="E7" s="16"/>
    </row>
    <row r="8" spans="1:10" x14ac:dyDescent="0.25">
      <c r="A8" s="14" t="s">
        <v>61</v>
      </c>
      <c r="B8" s="11"/>
      <c r="C8" s="11"/>
      <c r="D8" s="11"/>
      <c r="E8" s="11"/>
      <c r="F8" s="11"/>
      <c r="G8" s="11"/>
      <c r="H8" s="11"/>
      <c r="I8" s="11"/>
      <c r="J8" s="10"/>
    </row>
    <row r="9" spans="1:10" x14ac:dyDescent="0.25">
      <c r="A9" s="15" t="s">
        <v>152</v>
      </c>
      <c r="B9" s="15"/>
      <c r="C9" s="15"/>
      <c r="D9" s="15"/>
      <c r="E9" s="15"/>
      <c r="F9" s="15"/>
      <c r="G9" s="15"/>
      <c r="H9" s="10"/>
      <c r="I9" s="10"/>
      <c r="J9" s="10"/>
    </row>
    <row r="10" spans="1:10" x14ac:dyDescent="0.25">
      <c r="A10" s="15" t="s">
        <v>153</v>
      </c>
      <c r="B10" s="15"/>
      <c r="C10" s="15"/>
      <c r="D10" s="15"/>
      <c r="E10" s="15"/>
      <c r="F10" s="15"/>
      <c r="G10" s="15"/>
      <c r="H10" s="10"/>
      <c r="I10" s="10"/>
    </row>
    <row r="12" spans="1:10" x14ac:dyDescent="0.25">
      <c r="B12" s="24" t="s">
        <v>154</v>
      </c>
      <c r="C12" s="24"/>
      <c r="D12" s="17" t="s">
        <v>155</v>
      </c>
      <c r="E12" s="17" t="s">
        <v>156</v>
      </c>
      <c r="F12" s="17" t="s">
        <v>157</v>
      </c>
      <c r="G12" s="17" t="s">
        <v>158</v>
      </c>
    </row>
    <row r="13" spans="1:10" ht="18" x14ac:dyDescent="0.35">
      <c r="B13" s="17"/>
      <c r="C13" s="17" t="s">
        <v>159</v>
      </c>
      <c r="D13" s="17" t="s">
        <v>160</v>
      </c>
      <c r="E13" s="17" t="s">
        <v>161</v>
      </c>
      <c r="F13" s="17" t="s">
        <v>160</v>
      </c>
      <c r="G13" s="17" t="s">
        <v>161</v>
      </c>
    </row>
    <row r="14" spans="1:10" ht="18" x14ac:dyDescent="0.35">
      <c r="B14" s="17"/>
      <c r="C14" s="17" t="s">
        <v>162</v>
      </c>
      <c r="D14" s="17" t="s">
        <v>161</v>
      </c>
      <c r="E14" s="17" t="s">
        <v>160</v>
      </c>
      <c r="F14" s="17" t="s">
        <v>160</v>
      </c>
      <c r="G14" s="17" t="s">
        <v>161</v>
      </c>
    </row>
    <row r="15" spans="1:10" ht="18" x14ac:dyDescent="0.35">
      <c r="B15" s="17"/>
      <c r="C15" s="17" t="s">
        <v>163</v>
      </c>
      <c r="D15" s="17" t="s">
        <v>161</v>
      </c>
      <c r="E15" s="17" t="s">
        <v>160</v>
      </c>
      <c r="F15" s="17" t="s">
        <v>161</v>
      </c>
      <c r="G15" s="17" t="s">
        <v>160</v>
      </c>
    </row>
    <row r="16" spans="1:10" ht="18" x14ac:dyDescent="0.35">
      <c r="B16" s="17"/>
      <c r="C16" s="17" t="s">
        <v>164</v>
      </c>
      <c r="D16" s="17" t="s">
        <v>160</v>
      </c>
      <c r="E16" s="17" t="s">
        <v>161</v>
      </c>
      <c r="F16" s="17" t="s">
        <v>161</v>
      </c>
      <c r="G16" s="17" t="s">
        <v>161</v>
      </c>
    </row>
    <row r="17" spans="1:9" ht="18" x14ac:dyDescent="0.35">
      <c r="B17" s="17"/>
      <c r="C17" s="17" t="s">
        <v>165</v>
      </c>
      <c r="D17" s="17" t="s">
        <v>160</v>
      </c>
      <c r="E17" s="17" t="s">
        <v>160</v>
      </c>
      <c r="F17" s="17" t="s">
        <v>161</v>
      </c>
      <c r="G17" s="17" t="s">
        <v>160</v>
      </c>
    </row>
    <row r="19" spans="1:9" x14ac:dyDescent="0.25">
      <c r="A19" s="18" t="s">
        <v>167</v>
      </c>
      <c r="B19" s="18"/>
      <c r="C19" s="18"/>
      <c r="D19" s="18"/>
      <c r="E19" s="18"/>
      <c r="F19" s="18"/>
      <c r="G19" s="18"/>
      <c r="H19" s="18"/>
      <c r="I19" s="18"/>
    </row>
    <row r="20" spans="1:9" x14ac:dyDescent="0.25">
      <c r="A20" s="24" t="s">
        <v>168</v>
      </c>
      <c r="B20" s="24"/>
      <c r="C20" s="18"/>
      <c r="D20" s="18"/>
      <c r="E20" s="18"/>
      <c r="F20" s="18"/>
      <c r="G20" s="18"/>
      <c r="H20" s="18"/>
      <c r="I20" s="18"/>
    </row>
    <row r="21" spans="1:9" x14ac:dyDescent="0.25">
      <c r="A21" s="18"/>
      <c r="B21" s="24" t="s">
        <v>169</v>
      </c>
      <c r="C21" s="24"/>
      <c r="D21" s="18"/>
      <c r="E21" s="18"/>
      <c r="F21" s="18"/>
      <c r="G21" s="18"/>
      <c r="H21" s="18"/>
      <c r="I21" s="18"/>
    </row>
    <row r="22" spans="1:9" x14ac:dyDescent="0.25">
      <c r="A22" s="17"/>
      <c r="B22" s="17"/>
      <c r="C22" s="17"/>
      <c r="D22" s="17"/>
      <c r="E22" s="17"/>
      <c r="F22" s="17"/>
      <c r="G22" s="17"/>
      <c r="H22" s="17"/>
      <c r="I22" s="17"/>
    </row>
    <row r="23" spans="1:9" x14ac:dyDescent="0.25">
      <c r="A23" s="17"/>
      <c r="B23" s="17"/>
      <c r="C23" s="17"/>
      <c r="D23" s="17"/>
      <c r="E23" s="17"/>
      <c r="F23" s="17"/>
      <c r="G23" s="17"/>
      <c r="H23" s="17"/>
      <c r="I23" s="17"/>
    </row>
    <row r="24" spans="1:9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9" x14ac:dyDescent="0.25">
      <c r="A25" s="18"/>
      <c r="B25" s="24" t="s">
        <v>170</v>
      </c>
      <c r="C25" s="24"/>
      <c r="D25" s="18"/>
      <c r="E25" s="18"/>
      <c r="F25" s="18"/>
      <c r="G25" s="18"/>
      <c r="H25" s="18"/>
      <c r="I25" s="18"/>
    </row>
    <row r="26" spans="1:9" x14ac:dyDescent="0.25">
      <c r="A26" s="17"/>
      <c r="B26" s="17"/>
      <c r="C26" s="17"/>
      <c r="D26" s="17"/>
      <c r="E26" s="17"/>
      <c r="F26" s="17"/>
      <c r="G26" s="17"/>
      <c r="H26" s="17"/>
      <c r="I26" s="17"/>
    </row>
    <row r="27" spans="1:9" x14ac:dyDescent="0.25">
      <c r="A27" s="17"/>
      <c r="B27" s="17"/>
      <c r="C27" s="17"/>
      <c r="D27" s="17"/>
      <c r="E27" s="17"/>
      <c r="F27" s="17"/>
      <c r="G27" s="17"/>
      <c r="H27" s="17"/>
      <c r="I27" s="17"/>
    </row>
    <row r="28" spans="1:9" x14ac:dyDescent="0.25">
      <c r="A28" s="18" t="s">
        <v>9</v>
      </c>
      <c r="B28" s="18"/>
      <c r="C28" s="18"/>
      <c r="D28" s="18"/>
      <c r="E28" s="18"/>
      <c r="F28" s="18"/>
      <c r="G28" s="18"/>
      <c r="H28" s="18"/>
      <c r="I28" s="18"/>
    </row>
    <row r="29" spans="1:9" x14ac:dyDescent="0.25">
      <c r="A29" s="18"/>
      <c r="B29" s="18" t="s">
        <v>171</v>
      </c>
      <c r="C29" s="18" t="s">
        <v>172</v>
      </c>
      <c r="D29" s="18"/>
      <c r="E29" s="18"/>
      <c r="F29" s="18"/>
      <c r="G29" s="18"/>
      <c r="H29" s="18"/>
      <c r="I29" s="18"/>
    </row>
    <row r="30" spans="1:9" x14ac:dyDescent="0.25">
      <c r="A30" s="18"/>
      <c r="B30" s="18" t="s">
        <v>173</v>
      </c>
      <c r="C30" s="24" t="s">
        <v>174</v>
      </c>
      <c r="D30" s="24"/>
      <c r="E30" s="24"/>
      <c r="F30" s="18"/>
      <c r="G30" s="18"/>
      <c r="H30" s="18"/>
      <c r="I30" s="18"/>
    </row>
    <row r="31" spans="1:9" x14ac:dyDescent="0.25">
      <c r="A31" s="18"/>
    </row>
    <row r="32" spans="1:9" x14ac:dyDescent="0.25">
      <c r="A32" s="18"/>
    </row>
    <row r="33" spans="1:9" x14ac:dyDescent="0.25">
      <c r="A33" s="24" t="s">
        <v>154</v>
      </c>
      <c r="B33" s="24"/>
      <c r="C33" s="24" t="s">
        <v>175</v>
      </c>
      <c r="D33" s="24"/>
      <c r="E33" s="24"/>
      <c r="F33" s="24"/>
      <c r="G33" s="19" t="s">
        <v>176</v>
      </c>
      <c r="H33" s="19" t="s">
        <v>177</v>
      </c>
    </row>
    <row r="34" spans="1:9" x14ac:dyDescent="0.25">
      <c r="A34" s="19"/>
      <c r="B34" s="19"/>
      <c r="C34" s="19" t="s">
        <v>155</v>
      </c>
      <c r="D34" s="19" t="s">
        <v>156</v>
      </c>
      <c r="E34" s="19" t="s">
        <v>157</v>
      </c>
      <c r="F34" s="19" t="s">
        <v>158</v>
      </c>
      <c r="G34" s="19"/>
      <c r="H34" s="19"/>
    </row>
    <row r="35" spans="1:9" ht="18" x14ac:dyDescent="0.35">
      <c r="A35" s="19"/>
      <c r="B35" s="19" t="s">
        <v>159</v>
      </c>
      <c r="C35" s="19" t="s">
        <v>160</v>
      </c>
      <c r="D35" s="19" t="s">
        <v>161</v>
      </c>
      <c r="E35" s="19" t="s">
        <v>160</v>
      </c>
      <c r="F35" s="19" t="s">
        <v>161</v>
      </c>
      <c r="G35" s="19">
        <v>2</v>
      </c>
      <c r="H35" s="19">
        <v>4</v>
      </c>
    </row>
    <row r="36" spans="1:9" ht="18" x14ac:dyDescent="0.35">
      <c r="A36" s="19"/>
      <c r="B36" s="19" t="s">
        <v>162</v>
      </c>
      <c r="C36" s="19" t="s">
        <v>161</v>
      </c>
      <c r="D36" s="19" t="s">
        <v>160</v>
      </c>
      <c r="E36" s="19" t="s">
        <v>160</v>
      </c>
      <c r="F36" s="19" t="s">
        <v>161</v>
      </c>
      <c r="G36" s="19">
        <v>2</v>
      </c>
      <c r="H36" s="19">
        <v>4</v>
      </c>
    </row>
    <row r="37" spans="1:9" ht="18" x14ac:dyDescent="0.35">
      <c r="A37" s="19"/>
      <c r="B37" s="19" t="s">
        <v>163</v>
      </c>
      <c r="C37" s="19" t="s">
        <v>161</v>
      </c>
      <c r="D37" s="19" t="s">
        <v>160</v>
      </c>
      <c r="E37" s="19" t="s">
        <v>161</v>
      </c>
      <c r="F37" s="19" t="s">
        <v>160</v>
      </c>
      <c r="G37" s="19">
        <v>2</v>
      </c>
      <c r="H37" s="19">
        <v>4</v>
      </c>
    </row>
    <row r="38" spans="1:9" ht="18" x14ac:dyDescent="0.35">
      <c r="A38" s="19"/>
      <c r="B38" s="19" t="s">
        <v>164</v>
      </c>
      <c r="C38" s="19" t="s">
        <v>160</v>
      </c>
      <c r="D38" s="19" t="s">
        <v>161</v>
      </c>
      <c r="E38" s="19" t="s">
        <v>161</v>
      </c>
      <c r="F38" s="19" t="s">
        <v>161</v>
      </c>
      <c r="G38" s="19">
        <v>1</v>
      </c>
      <c r="H38" s="19">
        <v>1</v>
      </c>
    </row>
    <row r="39" spans="1:9" ht="18" x14ac:dyDescent="0.35">
      <c r="A39" s="19"/>
      <c r="B39" s="19" t="s">
        <v>165</v>
      </c>
      <c r="C39" s="19" t="s">
        <v>160</v>
      </c>
      <c r="D39" s="19" t="s">
        <v>160</v>
      </c>
      <c r="E39" s="19" t="s">
        <v>161</v>
      </c>
      <c r="F39" s="19" t="s">
        <v>160</v>
      </c>
      <c r="G39" s="19">
        <v>3</v>
      </c>
      <c r="H39" s="19">
        <v>9</v>
      </c>
    </row>
    <row r="40" spans="1:9" x14ac:dyDescent="0.25">
      <c r="A40" s="19"/>
      <c r="B40" s="19" t="s">
        <v>178</v>
      </c>
      <c r="C40" s="19">
        <v>3</v>
      </c>
      <c r="D40" s="19">
        <v>3</v>
      </c>
      <c r="E40" s="19">
        <v>2</v>
      </c>
      <c r="F40" s="19">
        <v>2</v>
      </c>
      <c r="G40" s="19">
        <v>10</v>
      </c>
      <c r="H40" s="19">
        <v>22</v>
      </c>
    </row>
    <row r="41" spans="1:9" x14ac:dyDescent="0.25">
      <c r="A41" s="19"/>
      <c r="B41" s="19" t="s">
        <v>179</v>
      </c>
      <c r="C41" s="19">
        <v>9</v>
      </c>
      <c r="D41" s="19">
        <v>9</v>
      </c>
      <c r="E41" s="19">
        <v>4</v>
      </c>
      <c r="F41" s="19">
        <v>4</v>
      </c>
      <c r="G41" s="19">
        <v>26</v>
      </c>
      <c r="H41" s="19"/>
    </row>
    <row r="47" spans="1:9" x14ac:dyDescent="0.25">
      <c r="A47" s="21"/>
      <c r="B47" s="21"/>
      <c r="C47" s="22" t="s">
        <v>180</v>
      </c>
      <c r="D47" s="22" t="s">
        <v>41</v>
      </c>
      <c r="E47" s="22" t="s">
        <v>42</v>
      </c>
      <c r="F47" s="22"/>
      <c r="G47" s="21"/>
      <c r="H47" s="21"/>
      <c r="I47" s="21"/>
    </row>
    <row r="48" spans="1:9" x14ac:dyDescent="0.25">
      <c r="A48" s="21" t="s">
        <v>181</v>
      </c>
      <c r="B48" s="21"/>
      <c r="C48" s="22" t="s">
        <v>182</v>
      </c>
      <c r="D48" s="22">
        <v>4</v>
      </c>
      <c r="E48" s="24" t="s">
        <v>195</v>
      </c>
      <c r="F48" s="24"/>
      <c r="G48" s="21"/>
      <c r="H48" s="21"/>
      <c r="I48" s="21"/>
    </row>
    <row r="49" spans="1:9" x14ac:dyDescent="0.25">
      <c r="A49" s="21" t="s">
        <v>183</v>
      </c>
      <c r="B49" s="21"/>
      <c r="C49" s="23" t="s">
        <v>184</v>
      </c>
      <c r="D49" s="22">
        <f>SUM(G35:G39)</f>
        <v>10</v>
      </c>
      <c r="E49" s="24" t="s">
        <v>196</v>
      </c>
      <c r="F49" s="24"/>
      <c r="G49" s="21"/>
      <c r="H49" s="21"/>
      <c r="I49" s="21"/>
    </row>
    <row r="50" spans="1:9" x14ac:dyDescent="0.25">
      <c r="A50" s="21" t="s">
        <v>185</v>
      </c>
      <c r="B50" s="21"/>
      <c r="C50" s="23" t="s">
        <v>186</v>
      </c>
      <c r="D50" s="22">
        <f>SUM(C40:F40)</f>
        <v>10</v>
      </c>
      <c r="E50" s="24" t="s">
        <v>198</v>
      </c>
      <c r="F50" s="24"/>
      <c r="G50" s="21"/>
      <c r="H50" s="21"/>
      <c r="I50" s="21"/>
    </row>
    <row r="51" spans="1:9" x14ac:dyDescent="0.25">
      <c r="A51" s="21" t="s">
        <v>187</v>
      </c>
      <c r="B51" s="21"/>
      <c r="C51" s="23" t="s">
        <v>188</v>
      </c>
      <c r="D51" s="22">
        <f>SUM(H35:H39)</f>
        <v>22</v>
      </c>
      <c r="E51" s="24" t="s">
        <v>197</v>
      </c>
      <c r="F51" s="24"/>
      <c r="G51" s="21"/>
      <c r="H51" s="21"/>
      <c r="I51" s="21"/>
    </row>
    <row r="52" spans="1:9" x14ac:dyDescent="0.25">
      <c r="A52" s="21" t="s">
        <v>189</v>
      </c>
      <c r="B52" s="21"/>
      <c r="C52" s="23" t="s">
        <v>190</v>
      </c>
      <c r="D52" s="22">
        <f>SUM(C41:F41)</f>
        <v>26</v>
      </c>
      <c r="E52" s="24" t="s">
        <v>199</v>
      </c>
      <c r="F52" s="24"/>
      <c r="G52" s="21"/>
      <c r="H52" s="21"/>
      <c r="I52" s="21"/>
    </row>
    <row r="53" spans="1:9" x14ac:dyDescent="0.25">
      <c r="A53" s="21"/>
      <c r="B53" s="21"/>
      <c r="C53" s="23"/>
      <c r="D53" s="22"/>
      <c r="E53" s="22"/>
      <c r="F53" s="22"/>
      <c r="G53" s="21"/>
      <c r="H53" s="21"/>
      <c r="I53" s="21"/>
    </row>
    <row r="54" spans="1:9" x14ac:dyDescent="0.25">
      <c r="A54" s="21" t="s">
        <v>27</v>
      </c>
      <c r="B54" s="21"/>
      <c r="C54" s="23" t="s">
        <v>28</v>
      </c>
      <c r="D54" s="22">
        <v>0.05</v>
      </c>
      <c r="E54" s="22"/>
      <c r="F54" s="22"/>
      <c r="G54" s="21"/>
      <c r="H54" s="21"/>
      <c r="I54" s="21"/>
    </row>
    <row r="55" spans="1:9" x14ac:dyDescent="0.25">
      <c r="A55" s="21" t="s">
        <v>29</v>
      </c>
      <c r="B55" s="21"/>
      <c r="C55" s="23" t="s">
        <v>191</v>
      </c>
      <c r="D55" s="22">
        <v>3</v>
      </c>
      <c r="E55" s="24" t="s">
        <v>200</v>
      </c>
      <c r="F55" s="24"/>
      <c r="G55" s="21"/>
      <c r="H55" s="21"/>
      <c r="I55" s="21"/>
    </row>
    <row r="56" spans="1:9" x14ac:dyDescent="0.25">
      <c r="A56" s="21" t="s">
        <v>192</v>
      </c>
      <c r="B56" s="21"/>
      <c r="C56" s="22"/>
      <c r="D56" s="22">
        <f>((D48-1)*(D48*D52-(D50)^2))/(D48*D49-D51)</f>
        <v>0.66666666666666663</v>
      </c>
      <c r="E56" s="1" t="s">
        <v>201</v>
      </c>
      <c r="F56" s="1"/>
      <c r="G56" s="1"/>
      <c r="H56" s="1"/>
      <c r="I56" s="1"/>
    </row>
    <row r="57" spans="1:9" x14ac:dyDescent="0.25">
      <c r="A57" s="21" t="s">
        <v>193</v>
      </c>
      <c r="B57" s="21"/>
      <c r="C57" s="22"/>
      <c r="D57" s="22">
        <f>_xlfn.CHISQ.DIST.RT(D54,D55)</f>
        <v>0.99707066723538007</v>
      </c>
      <c r="E57" s="21" t="s">
        <v>202</v>
      </c>
      <c r="F57" s="21"/>
      <c r="G57" s="21"/>
      <c r="H57" s="21"/>
      <c r="I57" s="21"/>
    </row>
    <row r="58" spans="1:9" x14ac:dyDescent="0.25">
      <c r="A58" s="20"/>
      <c r="B58" s="20"/>
      <c r="C58" s="20"/>
      <c r="D58" s="20"/>
      <c r="E58" s="20"/>
      <c r="F58" s="20"/>
      <c r="G58" s="20"/>
      <c r="H58" s="20"/>
      <c r="I58" s="20"/>
    </row>
    <row r="59" spans="1:9" x14ac:dyDescent="0.25">
      <c r="A59" s="21" t="s">
        <v>54</v>
      </c>
      <c r="B59" s="21" t="s">
        <v>194</v>
      </c>
      <c r="C59" s="21"/>
      <c r="D59" s="21"/>
      <c r="E59" s="21"/>
      <c r="F59" s="21"/>
      <c r="G59" s="21"/>
      <c r="H59" s="21"/>
      <c r="I59" s="21"/>
    </row>
    <row r="60" spans="1:9" x14ac:dyDescent="0.25">
      <c r="A60" s="21"/>
      <c r="B60" s="21" t="s">
        <v>203</v>
      </c>
      <c r="C60" s="21"/>
      <c r="D60" s="21"/>
      <c r="E60" s="21"/>
      <c r="F60" s="21"/>
      <c r="G60" s="21"/>
      <c r="H60" s="21"/>
      <c r="I60" s="21"/>
    </row>
  </sheetData>
  <mergeCells count="18">
    <mergeCell ref="C1:H1"/>
    <mergeCell ref="D2:G2"/>
    <mergeCell ref="A3:C3"/>
    <mergeCell ref="A4:C4"/>
    <mergeCell ref="A5:C5"/>
    <mergeCell ref="E48:F48"/>
    <mergeCell ref="B12:C12"/>
    <mergeCell ref="C30:E30"/>
    <mergeCell ref="A33:B33"/>
    <mergeCell ref="C33:F33"/>
    <mergeCell ref="A20:B20"/>
    <mergeCell ref="B21:C21"/>
    <mergeCell ref="B25:C25"/>
    <mergeCell ref="E49:F49"/>
    <mergeCell ref="E50:F50"/>
    <mergeCell ref="E51:F51"/>
    <mergeCell ref="E52:F52"/>
    <mergeCell ref="E55:F55"/>
  </mergeCells>
  <printOptions headings="1" gridLine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2023-08-20T03:27:12Z</cp:lastPrinted>
  <dcterms:created xsi:type="dcterms:W3CDTF">2023-08-08T06:13:00Z</dcterms:created>
  <dcterms:modified xsi:type="dcterms:W3CDTF">2023-08-20T03:28:26Z</dcterms:modified>
</cp:coreProperties>
</file>