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493A9FD0-C66B-4F86-B586-0B19C2BEE30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Effort" sheetId="1" r:id="rId1"/>
    <sheet name="RL" sheetId="2" r:id="rId2"/>
    <sheet name="Assumption - New" sheetId="4" r:id="rId3"/>
    <sheet name="Assumption - Migr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2" l="1"/>
  <c r="U20" i="2" s="1"/>
  <c r="V20" i="2" s="1"/>
  <c r="Y20" i="2" s="1"/>
  <c r="T15" i="2"/>
  <c r="T16" i="2"/>
  <c r="T17" i="2"/>
  <c r="T18" i="2"/>
  <c r="T19" i="2"/>
  <c r="T14" i="2"/>
  <c r="E8" i="1"/>
  <c r="C11" i="2"/>
  <c r="E4" i="1"/>
  <c r="E5" i="1"/>
  <c r="E6" i="1"/>
  <c r="E7" i="1"/>
  <c r="E9" i="1"/>
  <c r="E10" i="1"/>
  <c r="E11" i="1"/>
  <c r="E12" i="1" l="1"/>
  <c r="I4" i="1" s="1"/>
  <c r="U17" i="2"/>
  <c r="V17" i="2" s="1"/>
  <c r="Y17" i="2" s="1"/>
  <c r="Y22" i="2" l="1"/>
  <c r="K25" i="1"/>
  <c r="U19" i="2"/>
  <c r="V19" i="2" s="1"/>
  <c r="Y19" i="2" s="1"/>
  <c r="U15" i="2"/>
  <c r="V15" i="2" s="1"/>
  <c r="Y15" i="2" s="1"/>
  <c r="U14" i="2"/>
  <c r="V14" i="2" s="1"/>
  <c r="Y14" i="2" s="1"/>
  <c r="U18" i="2"/>
  <c r="V18" i="2" s="1"/>
  <c r="Y18" i="2" s="1"/>
  <c r="K5" i="1"/>
  <c r="K6" i="1"/>
  <c r="K4" i="1"/>
  <c r="H24" i="1"/>
  <c r="I7" i="1"/>
  <c r="K7" i="1" l="1"/>
  <c r="K11" i="1" s="1"/>
  <c r="J25" i="1"/>
  <c r="T21" i="2"/>
  <c r="U16" i="2"/>
  <c r="U21" i="2" s="1"/>
  <c r="V16" i="2" l="1"/>
  <c r="J21" i="1"/>
  <c r="L11" i="1"/>
  <c r="M11" i="1" s="1"/>
  <c r="Y16" i="2" l="1"/>
  <c r="Y21" i="2" s="1"/>
  <c r="Y23" i="2" s="1"/>
  <c r="V21" i="2"/>
  <c r="K21" i="1"/>
  <c r="L21" i="1" s="1"/>
  <c r="J22" i="1"/>
  <c r="K22" i="1" s="1"/>
  <c r="L22" i="1" s="1"/>
  <c r="J20" i="1"/>
  <c r="K20" i="1" s="1"/>
  <c r="L20" i="1" s="1"/>
  <c r="J23" i="1"/>
  <c r="K23" i="1" s="1"/>
  <c r="L23" i="1" s="1"/>
  <c r="J19" i="1"/>
  <c r="K19" i="1" l="1"/>
  <c r="J24" i="1"/>
  <c r="J27" i="1" s="1"/>
  <c r="K24" i="1" l="1"/>
  <c r="K27" i="1" s="1"/>
  <c r="L19" i="1"/>
  <c r="L24" i="1" s="1"/>
  <c r="L27" i="1" s="1"/>
</calcChain>
</file>

<file path=xl/sharedStrings.xml><?xml version="1.0" encoding="utf-8"?>
<sst xmlns="http://schemas.openxmlformats.org/spreadsheetml/2006/main" count="131" uniqueCount="101">
  <si>
    <t>Cut Effort</t>
  </si>
  <si>
    <t>Activities</t>
  </si>
  <si>
    <t>NLP</t>
  </si>
  <si>
    <t>Dev</t>
  </si>
  <si>
    <t>QA/Pre Prod</t>
  </si>
  <si>
    <t>Prod</t>
  </si>
  <si>
    <t>PH</t>
  </si>
  <si>
    <t>PD</t>
  </si>
  <si>
    <t>PW</t>
  </si>
  <si>
    <t>Total Effort</t>
  </si>
  <si>
    <t>Requirement Gathering</t>
  </si>
  <si>
    <t>Design</t>
  </si>
  <si>
    <t>Development</t>
  </si>
  <si>
    <t>SIT</t>
  </si>
  <si>
    <t>Phases</t>
  </si>
  <si>
    <t>Total</t>
  </si>
  <si>
    <t>Warranty Support</t>
  </si>
  <si>
    <t>UAT &amp; Go Live</t>
  </si>
  <si>
    <t>W1</t>
  </si>
  <si>
    <t>W2</t>
  </si>
  <si>
    <t>W3</t>
  </si>
  <si>
    <t>W4</t>
  </si>
  <si>
    <t>W5</t>
  </si>
  <si>
    <t>W6</t>
  </si>
  <si>
    <t>W7</t>
  </si>
  <si>
    <t>Tester</t>
  </si>
  <si>
    <t>Sr. Tester</t>
  </si>
  <si>
    <t>Level</t>
  </si>
  <si>
    <t>M</t>
  </si>
  <si>
    <t>SA</t>
  </si>
  <si>
    <t>A</t>
  </si>
  <si>
    <t>Rate</t>
  </si>
  <si>
    <t>Travel &amp; Stay</t>
  </si>
  <si>
    <t>Total TCV</t>
  </si>
  <si>
    <t>W12</t>
  </si>
  <si>
    <t>W13</t>
  </si>
  <si>
    <t>Technical Architect Onshore</t>
  </si>
  <si>
    <t>Project Manager</t>
  </si>
  <si>
    <t>Sr Dev</t>
  </si>
  <si>
    <t>Chatbot Dev</t>
  </si>
  <si>
    <t>The following documents will be expected for ‘As-Is’ applications during definition scope phase to deliver the outputs:</t>
  </si>
  <si>
    <t xml:space="preserve">It is assumed that IVR will only have English as supported languages </t>
  </si>
  <si>
    <t>All Hardware, Software and licenses are already available before the start of development</t>
  </si>
  <si>
    <t>Post requirement gathering and analysis, estimates will be visited again if there is difference which can't be accommodated with the current estimate</t>
  </si>
  <si>
    <t>Business Requirements</t>
  </si>
  <si>
    <t>Functional Specifications</t>
  </si>
  <si>
    <t>Technical Designs</t>
  </si>
  <si>
    <t>Test Cases (If possible)</t>
  </si>
  <si>
    <t>Integration Landscape and Specifications</t>
  </si>
  <si>
    <t>Non-functional requirements</t>
  </si>
  <si>
    <t>Built in and third party tools used in contact center and their licenses applicable to be extended.</t>
  </si>
  <si>
    <t xml:space="preserve">End to end contact center technical architecture depicting integration between various components </t>
  </si>
  <si>
    <t>Concurrent agents split across channels under different geographic locations</t>
  </si>
  <si>
    <t>Understanding of existing self-service scripts, routing and Queuing scripts.</t>
  </si>
  <si>
    <t>Development of possible response when intent is triggered by integrating with decision and third party engine via webservice.</t>
  </si>
  <si>
    <t>Use existing  routing logic in queue based from regular skill based routing.</t>
  </si>
  <si>
    <t>Activity</t>
  </si>
  <si>
    <t>Development Unit Effort</t>
  </si>
  <si>
    <t>Total Efforts</t>
  </si>
  <si>
    <t>Tuning</t>
  </si>
  <si>
    <t>Web page UI development</t>
  </si>
  <si>
    <t>Integration to Chat</t>
  </si>
  <si>
    <t>Conversational IVR/ Chatbot Effort Summary</t>
  </si>
  <si>
    <t>Number of Call flow</t>
  </si>
  <si>
    <t>Bot development - Simple Flow</t>
  </si>
  <si>
    <t>Bot development - Medium Flow</t>
  </si>
  <si>
    <t>Bot development -Complex Flow</t>
  </si>
  <si>
    <t xml:space="preserve">CC platform - Integration </t>
  </si>
  <si>
    <t>Efforts are estimated for 2 environments (Test and Production)</t>
  </si>
  <si>
    <t>No warranty supported is included in the  estimates</t>
  </si>
  <si>
    <t>Hardware and Licensing cost would be extra</t>
  </si>
  <si>
    <t>Infra costing of port , server cost will be extra</t>
  </si>
  <si>
    <t>These costs are derived based on Onshore + Offshore implementation model</t>
  </si>
  <si>
    <t>All the system access and sign off on the requirements will be provided on time</t>
  </si>
  <si>
    <t>Existing solution environment is XYZ Platform with all the components of contact center.</t>
  </si>
  <si>
    <t>Client will provide the necessary information, documents and application walkthroughs for the existing contact center applications relevant for this project implementation and scope.</t>
  </si>
  <si>
    <t>Design Standards at Client</t>
  </si>
  <si>
    <t>Security Standards to be followed as per Client</t>
  </si>
  <si>
    <t>Existing security module would be re-used to avoid building module from scratch</t>
  </si>
  <si>
    <t>Standard reporting available as part of XYZ Platform  would be utilized where ever possible</t>
  </si>
  <si>
    <t>User Acceptance Testing will be done by the business and only UAT Support will be provided by us.</t>
  </si>
  <si>
    <t>Client need to procure NLP solution  Licenses</t>
  </si>
  <si>
    <t xml:space="preserve">Design and developing NLU </t>
  </si>
  <si>
    <t>Use existing system to pass of variable like call types,  variables and  data to agent desktop application.</t>
  </si>
  <si>
    <t>Only  IVR (TFN based) or Text channel consider for solution. XYZ Platform will be in use</t>
  </si>
  <si>
    <t>No custom reports have been considered for the estimates (Only OOB)</t>
  </si>
  <si>
    <t>Web services are readily available to consume</t>
  </si>
  <si>
    <t>Only English language is considered in the scope</t>
  </si>
  <si>
    <t>Test Data is readily available for testing and it would be provided by client</t>
  </si>
  <si>
    <t xml:space="preserve">Features implemented would be dependent on the product features available with XYZ Platform Capability </t>
  </si>
  <si>
    <t>Onsite Location would be XYZ  and Offshore location would be in  Pune</t>
  </si>
  <si>
    <t>Translator for multi lang</t>
  </si>
  <si>
    <t>Webservice ( extra)</t>
  </si>
  <si>
    <t>W8</t>
  </si>
  <si>
    <t>W9</t>
  </si>
  <si>
    <t>W10</t>
  </si>
  <si>
    <t>W11</t>
  </si>
  <si>
    <t>Consider 2 Simple, 2 Medium and 1 complex call flow</t>
  </si>
  <si>
    <t xml:space="preserve"> Development of NLU  capability for 5 use case scenario shared.</t>
  </si>
  <si>
    <t>Developing new call scripts in XYZ Platform for 5 use case scenario shared.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</si>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</sst>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7" borderId="1" xfId="0" applyFont="1" applyFill="1" applyBorder="1"/>
    <xf numFmtId="0" fontId="0" fillId="8" borderId="2" xfId="0" applyFill="1" applyBorder="1"/>
    <xf numFmtId="0" fontId="2" fillId="5" borderId="1" xfId="0" applyFont="1" applyFill="1" applyBorder="1" applyAlignment="1">
      <alignment horizontal="center" vertical="center"/>
    </xf>
    <xf numFmtId="164" fontId="0" fillId="0" borderId="1" xfId="1" applyFont="1" applyBorder="1"/>
    <xf numFmtId="164" fontId="0" fillId="0" borderId="1" xfId="0" applyNumberForma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5" borderId="4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3" fillId="13" borderId="13" xfId="0" applyFont="1" applyFill="1" applyBorder="1"/>
    <xf numFmtId="0" fontId="3" fillId="0" borderId="9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11" borderId="11" xfId="0" applyFont="1" applyFill="1" applyBorder="1" applyAlignment="1" applyProtection="1">
      <alignment horizontal="left"/>
      <protection hidden="1"/>
    </xf>
    <xf numFmtId="0" fontId="6" fillId="10" borderId="7" xfId="0" applyFont="1" applyFill="1" applyBorder="1" applyAlignment="1" applyProtection="1">
      <alignment horizontal="left" vertical="center"/>
      <protection hidden="1"/>
    </xf>
    <xf numFmtId="0" fontId="6" fillId="10" borderId="8" xfId="0" applyFont="1" applyFill="1" applyBorder="1" applyAlignment="1" applyProtection="1">
      <alignment horizontal="left" vertical="center" wrapText="1"/>
      <protection hidden="1"/>
    </xf>
    <xf numFmtId="0" fontId="6" fillId="9" borderId="0" xfId="0" applyFont="1" applyFill="1" applyAlignment="1">
      <alignment horizontal="left"/>
    </xf>
    <xf numFmtId="0" fontId="6" fillId="10" borderId="12" xfId="0" applyFont="1" applyFill="1" applyBorder="1" applyAlignment="1" applyProtection="1">
      <alignment horizontal="left" vertical="center" wrapText="1"/>
      <protection hidden="1"/>
    </xf>
    <xf numFmtId="0" fontId="5" fillId="12" borderId="1" xfId="0" applyFont="1" applyFill="1" applyBorder="1" applyAlignment="1" applyProtection="1">
      <alignment horizontal="left" vertical="center" wrapText="1"/>
      <protection hidden="1"/>
    </xf>
    <xf numFmtId="0" fontId="3" fillId="13" borderId="1" xfId="0" applyFont="1" applyFill="1" applyBorder="1"/>
    <xf numFmtId="16" fontId="0" fillId="0" borderId="0" xfId="0" applyNumberFormat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</cellXfs>
  <cellStyles count="4">
    <cellStyle name="Comma 3" xfId="3" xr:uid="{649A6408-847D-441D-8353-C838FBB15DC8}"/>
    <cellStyle name="Currency" xfId="1" builtinId="4"/>
    <cellStyle name="Normal" xfId="0" builtinId="0"/>
    <cellStyle name="Normal 2 2" xfId="2" xr:uid="{BFE3A10B-C962-4FF8-A204-D2EFDD222E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"/>
  <sheetViews>
    <sheetView topLeftCell="B1" zoomScaleNormal="100" workbookViewId="0">
      <selection activeCell="C4" sqref="C4:D4"/>
    </sheetView>
  </sheetViews>
  <sheetFormatPr defaultRowHeight="14.5" x14ac:dyDescent="0.35"/>
  <cols>
    <col min="2" max="2" width="27.26953125" customWidth="1"/>
    <col min="3" max="3" width="22.26953125" customWidth="1"/>
    <col min="4" max="4" width="12.1796875" customWidth="1"/>
    <col min="8" max="8" width="24.1796875" customWidth="1"/>
    <col min="9" max="9" width="18.54296875" customWidth="1"/>
  </cols>
  <sheetData>
    <row r="1" spans="2:13" ht="15" thickBot="1" x14ac:dyDescent="0.4">
      <c r="B1" s="34" t="s">
        <v>62</v>
      </c>
    </row>
    <row r="2" spans="2:13" ht="26" x14ac:dyDescent="0.35">
      <c r="B2" s="32" t="s">
        <v>56</v>
      </c>
      <c r="C2" s="33" t="s">
        <v>57</v>
      </c>
      <c r="D2" s="35" t="s">
        <v>63</v>
      </c>
      <c r="E2" s="36" t="s">
        <v>58</v>
      </c>
      <c r="H2" t="s">
        <v>0</v>
      </c>
    </row>
    <row r="3" spans="2:13" x14ac:dyDescent="0.35">
      <c r="B3" s="31"/>
      <c r="C3" s="29"/>
      <c r="D3" s="30"/>
      <c r="E3" s="37"/>
      <c r="H3" s="5" t="s">
        <v>1</v>
      </c>
      <c r="I3" s="6" t="s">
        <v>3</v>
      </c>
      <c r="J3" s="6" t="s">
        <v>4</v>
      </c>
      <c r="K3" s="6" t="s">
        <v>5</v>
      </c>
    </row>
    <row r="4" spans="2:13" ht="29" x14ac:dyDescent="0.35">
      <c r="B4" s="31" t="s">
        <v>91</v>
      </c>
      <c r="C4" s="29">
        <v>40</v>
      </c>
      <c r="D4" s="30">
        <v>4</v>
      </c>
      <c r="E4" s="37">
        <f t="shared" ref="E4:E11" si="0">D4*C4</f>
        <v>160</v>
      </c>
      <c r="H4" s="3" t="s">
        <v>39</v>
      </c>
      <c r="I4" s="1">
        <f>E12</f>
        <v>484</v>
      </c>
      <c r="J4" s="1"/>
      <c r="K4" s="1">
        <f>I4*0.2</f>
        <v>96.800000000000011</v>
      </c>
    </row>
    <row r="5" spans="2:13" x14ac:dyDescent="0.35">
      <c r="B5" s="31" t="s">
        <v>64</v>
      </c>
      <c r="C5" s="29">
        <v>8</v>
      </c>
      <c r="D5" s="30">
        <v>2</v>
      </c>
      <c r="E5" s="37">
        <f t="shared" si="0"/>
        <v>16</v>
      </c>
      <c r="H5" s="3" t="s">
        <v>2</v>
      </c>
      <c r="I5" s="1">
        <v>40</v>
      </c>
      <c r="J5" s="1"/>
      <c r="K5" s="1">
        <f>I5*0.2</f>
        <v>8</v>
      </c>
    </row>
    <row r="6" spans="2:13" ht="58" x14ac:dyDescent="0.35">
      <c r="B6" s="31" t="s">
        <v>65</v>
      </c>
      <c r="C6" s="29">
        <v>24</v>
      </c>
      <c r="D6" s="30">
        <v>2</v>
      </c>
      <c r="E6" s="37">
        <f t="shared" si="0"/>
        <v>48</v>
      </c>
      <c r="H6" s="3" t="s">
        <v>67</v>
      </c>
      <c r="I6" s="1">
        <v>0</v>
      </c>
      <c r="J6" s="1"/>
      <c r="K6" s="1">
        <f>I6*0.2</f>
        <v>0</v>
      </c>
    </row>
    <row r="7" spans="2:13" x14ac:dyDescent="0.35">
      <c r="B7" s="31" t="s">
        <v>66</v>
      </c>
      <c r="C7" s="29">
        <v>40</v>
      </c>
      <c r="D7" s="30">
        <v>1</v>
      </c>
      <c r="E7" s="37">
        <f t="shared" si="0"/>
        <v>40</v>
      </c>
      <c r="I7">
        <f>SUM(I4:I6)</f>
        <v>524</v>
      </c>
      <c r="K7">
        <f>SUM(K4:K6)</f>
        <v>104.80000000000001</v>
      </c>
    </row>
    <row r="8" spans="2:13" x14ac:dyDescent="0.35">
      <c r="B8" s="31" t="s">
        <v>92</v>
      </c>
      <c r="C8" s="29">
        <v>0</v>
      </c>
      <c r="D8" s="30"/>
      <c r="E8" s="37">
        <f t="shared" si="0"/>
        <v>0</v>
      </c>
    </row>
    <row r="9" spans="2:13" x14ac:dyDescent="0.35">
      <c r="B9" s="31" t="s">
        <v>59</v>
      </c>
      <c r="C9" s="29">
        <v>20</v>
      </c>
      <c r="D9" s="30">
        <v>5</v>
      </c>
      <c r="E9" s="37">
        <f t="shared" si="0"/>
        <v>100</v>
      </c>
    </row>
    <row r="10" spans="2:13" x14ac:dyDescent="0.35">
      <c r="B10" s="31" t="s">
        <v>60</v>
      </c>
      <c r="C10" s="29">
        <v>20</v>
      </c>
      <c r="D10" s="30">
        <v>1</v>
      </c>
      <c r="E10" s="37">
        <f t="shared" si="0"/>
        <v>20</v>
      </c>
      <c r="J10" s="2"/>
      <c r="K10" s="6" t="s">
        <v>6</v>
      </c>
      <c r="L10" s="6" t="s">
        <v>7</v>
      </c>
      <c r="M10" s="6" t="s">
        <v>8</v>
      </c>
    </row>
    <row r="11" spans="2:13" x14ac:dyDescent="0.35">
      <c r="B11" s="31" t="s">
        <v>61</v>
      </c>
      <c r="C11" s="29">
        <v>20</v>
      </c>
      <c r="D11" s="30">
        <v>5</v>
      </c>
      <c r="E11" s="37">
        <f t="shared" si="0"/>
        <v>100</v>
      </c>
      <c r="J11" s="2" t="s">
        <v>9</v>
      </c>
      <c r="K11" s="2">
        <f>SUM(I7:K7)</f>
        <v>628.79999999999995</v>
      </c>
      <c r="L11" s="2">
        <f>K11/8</f>
        <v>78.599999999999994</v>
      </c>
      <c r="M11" s="2">
        <f>L11/5</f>
        <v>15.719999999999999</v>
      </c>
    </row>
    <row r="12" spans="2:13" x14ac:dyDescent="0.35">
      <c r="D12" t="s">
        <v>15</v>
      </c>
      <c r="E12" s="28">
        <f>SUM(E3:E11)</f>
        <v>484</v>
      </c>
    </row>
    <row r="18" spans="8:12" x14ac:dyDescent="0.35">
      <c r="I18" s="10" t="s">
        <v>14</v>
      </c>
      <c r="J18" s="10" t="s">
        <v>6</v>
      </c>
      <c r="K18" s="10" t="s">
        <v>7</v>
      </c>
      <c r="L18" s="10" t="s">
        <v>8</v>
      </c>
    </row>
    <row r="19" spans="8:12" ht="29" x14ac:dyDescent="0.35">
      <c r="H19" s="8">
        <v>0.1</v>
      </c>
      <c r="I19" s="3" t="s">
        <v>10</v>
      </c>
      <c r="J19" s="1">
        <f>ROUND(((H19*$J$21)/$H$21),0)</f>
        <v>140</v>
      </c>
      <c r="K19" s="1">
        <f>J19/8</f>
        <v>17.5</v>
      </c>
      <c r="L19" s="1">
        <f>K19/5</f>
        <v>3.5</v>
      </c>
    </row>
    <row r="20" spans="8:12" x14ac:dyDescent="0.35">
      <c r="H20" s="8">
        <v>0.15</v>
      </c>
      <c r="I20" s="3" t="s">
        <v>11</v>
      </c>
      <c r="J20" s="1">
        <f>ROUND(((H20*$J$21)/$H$21),0)</f>
        <v>210</v>
      </c>
      <c r="K20" s="1">
        <f t="shared" ref="K20:K23" si="1">J20/8</f>
        <v>26.25</v>
      </c>
      <c r="L20" s="1">
        <f t="shared" ref="L20:L23" si="2">K20/5</f>
        <v>5.25</v>
      </c>
    </row>
    <row r="21" spans="8:12" x14ac:dyDescent="0.35">
      <c r="H21" s="8">
        <v>0.45</v>
      </c>
      <c r="I21" s="3" t="s">
        <v>12</v>
      </c>
      <c r="J21" s="1">
        <f>K11</f>
        <v>628.79999999999995</v>
      </c>
      <c r="K21" s="1">
        <f t="shared" si="1"/>
        <v>78.599999999999994</v>
      </c>
      <c r="L21" s="1">
        <f t="shared" si="2"/>
        <v>15.719999999999999</v>
      </c>
    </row>
    <row r="22" spans="8:12" x14ac:dyDescent="0.35">
      <c r="H22" s="8">
        <v>0.25</v>
      </c>
      <c r="I22" s="3" t="s">
        <v>13</v>
      </c>
      <c r="J22" s="1">
        <f>ROUND((($J$21*H22)/$H$21),0)</f>
        <v>349</v>
      </c>
      <c r="K22" s="1">
        <f t="shared" si="1"/>
        <v>43.625</v>
      </c>
      <c r="L22" s="1">
        <f t="shared" si="2"/>
        <v>8.7249999999999996</v>
      </c>
    </row>
    <row r="23" spans="8:12" x14ac:dyDescent="0.35">
      <c r="H23" s="8">
        <v>0.05</v>
      </c>
      <c r="I23" s="3" t="s">
        <v>17</v>
      </c>
      <c r="J23" s="1">
        <f t="shared" ref="J23" si="3">ROUND((($J$21*H23)/$H$21),0)</f>
        <v>70</v>
      </c>
      <c r="K23" s="1">
        <f t="shared" si="1"/>
        <v>8.75</v>
      </c>
      <c r="L23" s="1">
        <f t="shared" si="2"/>
        <v>1.75</v>
      </c>
    </row>
    <row r="24" spans="8:12" x14ac:dyDescent="0.35">
      <c r="H24" s="7">
        <f>SUM(H19:H23)</f>
        <v>1</v>
      </c>
      <c r="I24" s="3" t="s">
        <v>15</v>
      </c>
      <c r="J24" s="1">
        <f>SUM(J19:J23)</f>
        <v>1397.8</v>
      </c>
      <c r="K24" s="1">
        <f>SUM(K19:K23)</f>
        <v>174.72499999999999</v>
      </c>
      <c r="L24" s="1">
        <f>SUM(L19:L23)</f>
        <v>34.945</v>
      </c>
    </row>
    <row r="25" spans="8:12" x14ac:dyDescent="0.35">
      <c r="I25" s="3" t="s">
        <v>16</v>
      </c>
      <c r="J25" s="1">
        <f>K25*8</f>
        <v>120</v>
      </c>
      <c r="K25" s="1">
        <f>L25*5</f>
        <v>15</v>
      </c>
      <c r="L25" s="1">
        <v>3</v>
      </c>
    </row>
    <row r="26" spans="8:12" x14ac:dyDescent="0.35">
      <c r="I26" s="3"/>
      <c r="J26" s="1"/>
      <c r="K26" s="1"/>
      <c r="L26" s="1"/>
    </row>
    <row r="27" spans="8:12" x14ac:dyDescent="0.35">
      <c r="I27" s="17" t="s">
        <v>9</v>
      </c>
      <c r="J27" s="17">
        <f>SUM(J24:J26)</f>
        <v>1517.8</v>
      </c>
      <c r="K27" s="17">
        <f t="shared" ref="K27:L27" si="4">SUM(K24:K26)</f>
        <v>189.72499999999999</v>
      </c>
      <c r="L27" s="17">
        <f t="shared" si="4"/>
        <v>37.945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23"/>
  <sheetViews>
    <sheetView zoomScale="80" zoomScaleNormal="80" workbookViewId="0">
      <selection activeCell="A10" sqref="A10:D10"/>
    </sheetView>
  </sheetViews>
  <sheetFormatPr defaultRowHeight="14.5" x14ac:dyDescent="0.35"/>
  <cols>
    <col min="4" max="4" width="30.36328125" customWidth="1"/>
    <col min="5" max="6" width="4.7265625" customWidth="1"/>
    <col min="7" max="7" width="5.7265625" customWidth="1"/>
    <col min="8" max="8" width="5.54296875" customWidth="1"/>
    <col min="9" max="9" width="6.1796875" customWidth="1"/>
    <col min="10" max="11" width="5.7265625" customWidth="1"/>
    <col min="12" max="12" width="5" customWidth="1"/>
    <col min="13" max="13" width="5.7265625" customWidth="1"/>
    <col min="14" max="15" width="5.26953125" customWidth="1"/>
    <col min="16" max="17" width="6.7265625" customWidth="1"/>
    <col min="18" max="18" width="7" customWidth="1"/>
    <col min="21" max="21" width="11.26953125" bestFit="1" customWidth="1"/>
    <col min="24" max="24" width="9.54296875" bestFit="1" customWidth="1"/>
    <col min="25" max="25" width="13.81640625" bestFit="1" customWidth="1"/>
  </cols>
  <sheetData>
    <row r="3" spans="1:25" ht="30" customHeight="1" x14ac:dyDescent="0.35"/>
    <row r="4" spans="1:25" ht="18" customHeight="1" x14ac:dyDescent="0.35">
      <c r="B4" t="s">
        <v>6</v>
      </c>
      <c r="C4" t="s">
        <v>8</v>
      </c>
      <c r="D4" s="10" t="s">
        <v>14</v>
      </c>
      <c r="E4" s="10" t="s">
        <v>18</v>
      </c>
      <c r="F4" s="10" t="s">
        <v>19</v>
      </c>
      <c r="G4" s="10" t="s">
        <v>20</v>
      </c>
      <c r="H4" s="10" t="s">
        <v>21</v>
      </c>
      <c r="I4" s="10" t="s">
        <v>22</v>
      </c>
      <c r="J4" s="10" t="s">
        <v>23</v>
      </c>
      <c r="K4" s="10" t="s">
        <v>24</v>
      </c>
      <c r="L4" s="10" t="s">
        <v>93</v>
      </c>
      <c r="M4" s="10" t="s">
        <v>94</v>
      </c>
      <c r="N4" s="10" t="s">
        <v>95</v>
      </c>
      <c r="O4" s="10" t="s">
        <v>96</v>
      </c>
      <c r="P4" s="10" t="s">
        <v>34</v>
      </c>
      <c r="Q4" s="10" t="s">
        <v>35</v>
      </c>
    </row>
    <row r="5" spans="1:25" ht="21" customHeight="1" x14ac:dyDescent="0.35">
      <c r="A5" t="s">
        <v>10</v>
      </c>
      <c r="B5">
        <v>140</v>
      </c>
      <c r="C5">
        <v>3.5</v>
      </c>
      <c r="D5" s="11" t="s">
        <v>10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5" x14ac:dyDescent="0.35">
      <c r="A6" t="s">
        <v>11</v>
      </c>
      <c r="B6">
        <v>210</v>
      </c>
      <c r="C6">
        <v>5.25</v>
      </c>
      <c r="D6" s="11" t="s">
        <v>11</v>
      </c>
      <c r="E6" s="1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5" ht="12.65" customHeight="1" x14ac:dyDescent="0.35">
      <c r="A7" t="s">
        <v>12</v>
      </c>
      <c r="B7">
        <v>628.79999999999995</v>
      </c>
      <c r="C7">
        <v>15.719999999999999</v>
      </c>
      <c r="D7" s="11" t="s">
        <v>12</v>
      </c>
      <c r="E7" s="1"/>
      <c r="F7" s="1"/>
      <c r="G7" s="1"/>
      <c r="H7" s="13"/>
      <c r="I7" s="13"/>
      <c r="J7" s="13"/>
      <c r="K7" s="13"/>
      <c r="L7" s="13"/>
      <c r="M7" s="1"/>
      <c r="N7" s="1"/>
      <c r="O7" s="1"/>
      <c r="P7" s="1"/>
      <c r="Q7" s="1"/>
    </row>
    <row r="8" spans="1:25" x14ac:dyDescent="0.35">
      <c r="A8" t="s">
        <v>13</v>
      </c>
      <c r="B8">
        <v>349</v>
      </c>
      <c r="C8">
        <v>8.7249999999999996</v>
      </c>
      <c r="D8" s="11" t="s">
        <v>13</v>
      </c>
      <c r="E8" s="1"/>
      <c r="F8" s="1"/>
      <c r="G8" s="1"/>
      <c r="H8" s="1"/>
      <c r="I8" s="1"/>
      <c r="J8" s="1"/>
      <c r="K8" s="1"/>
      <c r="L8" s="14"/>
      <c r="M8" s="14"/>
      <c r="N8" s="1"/>
      <c r="O8" s="1"/>
      <c r="P8" s="1"/>
      <c r="Q8" s="1"/>
    </row>
    <row r="9" spans="1:25" x14ac:dyDescent="0.35">
      <c r="A9" t="s">
        <v>17</v>
      </c>
      <c r="B9">
        <v>70</v>
      </c>
      <c r="C9">
        <v>1.75</v>
      </c>
      <c r="D9" s="11" t="s">
        <v>17</v>
      </c>
      <c r="E9" s="1"/>
      <c r="F9" s="1"/>
      <c r="G9" s="1"/>
      <c r="H9" s="1"/>
      <c r="I9" s="1"/>
      <c r="J9" s="1"/>
      <c r="K9" s="1"/>
      <c r="L9" s="1"/>
      <c r="M9" s="1"/>
      <c r="N9" s="15"/>
      <c r="O9" s="1"/>
      <c r="P9" s="1"/>
      <c r="Q9" s="1"/>
    </row>
    <row r="10" spans="1:25" x14ac:dyDescent="0.35">
      <c r="A10" t="s">
        <v>16</v>
      </c>
      <c r="B10">
        <v>120</v>
      </c>
      <c r="C10">
        <v>3</v>
      </c>
      <c r="D10" s="11" t="s">
        <v>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6"/>
      <c r="P10" s="16"/>
      <c r="Q10" s="16"/>
    </row>
    <row r="11" spans="1:25" x14ac:dyDescent="0.35">
      <c r="C11">
        <f>SUM(C5:C10)</f>
        <v>37.945</v>
      </c>
    </row>
    <row r="13" spans="1:25" ht="15" thickBot="1" x14ac:dyDescent="0.4">
      <c r="T13" s="19" t="s">
        <v>8</v>
      </c>
      <c r="U13" s="19" t="s">
        <v>7</v>
      </c>
      <c r="V13" s="19" t="s">
        <v>6</v>
      </c>
      <c r="W13" s="19" t="s">
        <v>27</v>
      </c>
      <c r="X13" s="19" t="s">
        <v>31</v>
      </c>
    </row>
    <row r="14" spans="1:25" ht="15" thickBot="1" x14ac:dyDescent="0.4">
      <c r="D14" t="s">
        <v>36</v>
      </c>
      <c r="E14" s="12">
        <v>1</v>
      </c>
      <c r="F14" s="4">
        <v>1</v>
      </c>
      <c r="G14" s="4">
        <v>1</v>
      </c>
      <c r="H14" s="24">
        <v>1</v>
      </c>
      <c r="I14" s="24">
        <v>1</v>
      </c>
      <c r="J14" s="24">
        <v>1</v>
      </c>
      <c r="K14" s="24">
        <v>1</v>
      </c>
      <c r="L14" s="26">
        <v>1</v>
      </c>
      <c r="M14" s="26">
        <v>1</v>
      </c>
      <c r="N14" s="15">
        <v>1</v>
      </c>
      <c r="O14" s="18"/>
      <c r="P14" s="18"/>
      <c r="Q14" s="18"/>
      <c r="T14" s="1">
        <f>SUM(E14:Q14)</f>
        <v>10</v>
      </c>
      <c r="U14" s="1">
        <f>T14*5</f>
        <v>50</v>
      </c>
      <c r="V14" s="1">
        <f>U14*8</f>
        <v>400</v>
      </c>
      <c r="W14" s="9" t="s">
        <v>28</v>
      </c>
      <c r="X14" s="20">
        <v>100</v>
      </c>
      <c r="Y14" s="21">
        <f>X14*V14</f>
        <v>40000</v>
      </c>
    </row>
    <row r="15" spans="1:25" ht="15" thickBot="1" x14ac:dyDescent="0.4">
      <c r="D15" t="s">
        <v>37</v>
      </c>
      <c r="E15" s="12">
        <v>1</v>
      </c>
      <c r="F15" s="4">
        <v>1</v>
      </c>
      <c r="G15" s="4">
        <v>1</v>
      </c>
      <c r="H15" s="24">
        <v>1</v>
      </c>
      <c r="I15" s="24">
        <v>1</v>
      </c>
      <c r="J15" s="24">
        <v>1</v>
      </c>
      <c r="K15" s="24">
        <v>1</v>
      </c>
      <c r="L15" s="26">
        <v>1</v>
      </c>
      <c r="M15" s="26">
        <v>1</v>
      </c>
      <c r="N15" s="15">
        <v>1</v>
      </c>
      <c r="O15" s="18"/>
      <c r="P15" s="18"/>
      <c r="Q15" s="18"/>
      <c r="T15" s="1">
        <f t="shared" ref="T15:T19" si="0">SUM(E15:Q15)</f>
        <v>10</v>
      </c>
      <c r="U15" s="1">
        <f t="shared" ref="U15:U19" si="1">T15*5</f>
        <v>50</v>
      </c>
      <c r="V15" s="1">
        <f t="shared" ref="V15:V19" si="2">U15*8</f>
        <v>400</v>
      </c>
      <c r="W15" s="9" t="s">
        <v>28</v>
      </c>
      <c r="X15" s="20">
        <v>30</v>
      </c>
      <c r="Y15" s="21">
        <f t="shared" ref="Y15:Y19" si="3">X15*V15</f>
        <v>12000</v>
      </c>
    </row>
    <row r="16" spans="1:25" ht="15" thickBot="1" x14ac:dyDescent="0.4">
      <c r="D16" t="s">
        <v>38</v>
      </c>
      <c r="E16" s="12">
        <v>1</v>
      </c>
      <c r="F16" s="4">
        <v>1</v>
      </c>
      <c r="G16" s="4">
        <v>1</v>
      </c>
      <c r="H16" s="24">
        <v>1</v>
      </c>
      <c r="I16" s="24">
        <v>1</v>
      </c>
      <c r="J16" s="24">
        <v>1</v>
      </c>
      <c r="K16" s="24">
        <v>1</v>
      </c>
      <c r="L16" s="26">
        <v>1</v>
      </c>
      <c r="M16" s="25">
        <v>1</v>
      </c>
      <c r="N16" s="15">
        <v>1</v>
      </c>
      <c r="O16" s="18"/>
      <c r="P16" s="18"/>
      <c r="Q16" s="18"/>
      <c r="T16" s="1">
        <f t="shared" si="0"/>
        <v>10</v>
      </c>
      <c r="U16" s="1">
        <f t="shared" si="1"/>
        <v>50</v>
      </c>
      <c r="V16" s="1">
        <f t="shared" si="2"/>
        <v>400</v>
      </c>
      <c r="W16" s="9" t="s">
        <v>29</v>
      </c>
      <c r="X16" s="20">
        <v>25</v>
      </c>
      <c r="Y16" s="21">
        <f t="shared" si="3"/>
        <v>10000</v>
      </c>
    </row>
    <row r="17" spans="1:25" ht="15" thickBot="1" x14ac:dyDescent="0.4">
      <c r="A17" s="38"/>
      <c r="D17" t="s">
        <v>3</v>
      </c>
      <c r="E17" s="12"/>
      <c r="F17" s="4"/>
      <c r="G17" s="4"/>
      <c r="H17" s="24">
        <v>1</v>
      </c>
      <c r="I17" s="24">
        <v>1</v>
      </c>
      <c r="J17" s="24">
        <v>1</v>
      </c>
      <c r="K17" s="24">
        <v>1</v>
      </c>
      <c r="L17" s="26">
        <v>1</v>
      </c>
      <c r="M17" s="25">
        <v>1</v>
      </c>
      <c r="N17" s="15"/>
      <c r="O17" s="18"/>
      <c r="P17" s="18"/>
      <c r="Q17" s="18"/>
      <c r="T17" s="1">
        <f t="shared" si="0"/>
        <v>6</v>
      </c>
      <c r="U17" s="1">
        <f t="shared" ref="U17" si="4">T17*5</f>
        <v>30</v>
      </c>
      <c r="V17" s="1">
        <f t="shared" ref="V17" si="5">U17*8</f>
        <v>240</v>
      </c>
      <c r="W17" s="9" t="s">
        <v>30</v>
      </c>
      <c r="X17" s="20">
        <v>20</v>
      </c>
      <c r="Y17" s="21">
        <f t="shared" ref="Y17" si="6">X17*V17</f>
        <v>4800</v>
      </c>
    </row>
    <row r="18" spans="1:25" ht="15" thickBot="1" x14ac:dyDescent="0.4">
      <c r="D18" t="s">
        <v>26</v>
      </c>
      <c r="E18" s="12"/>
      <c r="F18" s="4"/>
      <c r="G18" s="4"/>
      <c r="H18" s="24"/>
      <c r="I18" s="24"/>
      <c r="J18" s="24"/>
      <c r="K18" s="24"/>
      <c r="L18" s="26">
        <v>1</v>
      </c>
      <c r="M18" s="25">
        <v>1</v>
      </c>
      <c r="N18" s="15">
        <v>1</v>
      </c>
      <c r="O18" s="18"/>
      <c r="P18" s="18"/>
      <c r="Q18" s="18"/>
      <c r="T18" s="1">
        <f t="shared" si="0"/>
        <v>3</v>
      </c>
      <c r="U18" s="1">
        <f t="shared" si="1"/>
        <v>15</v>
      </c>
      <c r="V18" s="1">
        <f t="shared" si="2"/>
        <v>120</v>
      </c>
      <c r="W18" s="9" t="s">
        <v>29</v>
      </c>
      <c r="X18" s="20">
        <v>25</v>
      </c>
      <c r="Y18" s="21">
        <f t="shared" si="3"/>
        <v>3000</v>
      </c>
    </row>
    <row r="19" spans="1:25" ht="15" thickBot="1" x14ac:dyDescent="0.4">
      <c r="D19" t="s">
        <v>25</v>
      </c>
      <c r="E19" s="12"/>
      <c r="F19" s="4"/>
      <c r="G19" s="4"/>
      <c r="H19" s="24"/>
      <c r="I19" s="24"/>
      <c r="J19" s="24"/>
      <c r="K19" s="24"/>
      <c r="L19" s="27">
        <v>1</v>
      </c>
      <c r="M19" s="25">
        <v>1</v>
      </c>
      <c r="N19" s="15"/>
      <c r="O19" s="18"/>
      <c r="P19" s="18"/>
      <c r="Q19" s="18"/>
      <c r="T19" s="1">
        <f t="shared" si="0"/>
        <v>2</v>
      </c>
      <c r="U19" s="1">
        <f t="shared" si="1"/>
        <v>10</v>
      </c>
      <c r="V19" s="1">
        <f t="shared" si="2"/>
        <v>80</v>
      </c>
      <c r="W19" s="9" t="s">
        <v>30</v>
      </c>
      <c r="X19" s="20">
        <v>20</v>
      </c>
      <c r="Y19" s="21">
        <f t="shared" si="3"/>
        <v>1600</v>
      </c>
    </row>
    <row r="20" spans="1:25" x14ac:dyDescent="0.35">
      <c r="D20" t="s">
        <v>100</v>
      </c>
      <c r="E20" s="39"/>
      <c r="F20" s="40"/>
      <c r="G20" s="40"/>
      <c r="H20" s="41"/>
      <c r="I20" s="41"/>
      <c r="J20" s="41"/>
      <c r="K20" s="41"/>
      <c r="L20" s="42"/>
      <c r="M20" s="42"/>
      <c r="N20" s="43"/>
      <c r="O20" s="18">
        <v>1</v>
      </c>
      <c r="P20" s="18">
        <v>1</v>
      </c>
      <c r="Q20" s="18">
        <v>1</v>
      </c>
      <c r="T20" s="1">
        <f t="shared" ref="T20" si="7">SUM(E20:Q20)</f>
        <v>3</v>
      </c>
      <c r="U20" s="1">
        <f t="shared" ref="U20" si="8">T20*5</f>
        <v>15</v>
      </c>
      <c r="V20" s="1">
        <f t="shared" ref="V20" si="9">U20*8</f>
        <v>120</v>
      </c>
      <c r="W20" s="9" t="s">
        <v>30</v>
      </c>
      <c r="X20" s="20">
        <v>10</v>
      </c>
      <c r="Y20" s="21">
        <f t="shared" ref="Y20" si="10">X20*V20</f>
        <v>1200</v>
      </c>
    </row>
    <row r="21" spans="1:25" x14ac:dyDescent="0.35">
      <c r="D21" t="s">
        <v>100</v>
      </c>
      <c r="T21">
        <f>SUM(T14:T19)</f>
        <v>41</v>
      </c>
      <c r="U21">
        <f>SUM(U14:U19)</f>
        <v>205</v>
      </c>
      <c r="V21">
        <f>SUM(V14:V19)</f>
        <v>1640</v>
      </c>
      <c r="Y21" s="21">
        <f>SUM(Y14:Y19)</f>
        <v>71400</v>
      </c>
    </row>
    <row r="22" spans="1:25" ht="29" x14ac:dyDescent="0.35">
      <c r="X22" s="3" t="s">
        <v>32</v>
      </c>
      <c r="Y22" s="21">
        <f>2000+(100*15)</f>
        <v>3500</v>
      </c>
    </row>
    <row r="23" spans="1:25" x14ac:dyDescent="0.35">
      <c r="X23" s="22" t="s">
        <v>33</v>
      </c>
      <c r="Y23" s="23">
        <f>SUM(Y21:Y22)</f>
        <v>74900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83B4-F58B-4183-A69B-05A30EDABD76}">
  <dimension ref="A1:A20"/>
  <sheetViews>
    <sheetView topLeftCell="A4" workbookViewId="0">
      <selection activeCell="A19" sqref="A19"/>
    </sheetView>
  </sheetViews>
  <sheetFormatPr defaultRowHeight="14.5" x14ac:dyDescent="0.35"/>
  <sheetData>
    <row r="1" spans="1:1" x14ac:dyDescent="0.35">
      <c r="A1" t="s">
        <v>99</v>
      </c>
    </row>
    <row r="2" spans="1:1" x14ac:dyDescent="0.35">
      <c r="A2" t="s">
        <v>97</v>
      </c>
    </row>
    <row r="3" spans="1:1" x14ac:dyDescent="0.35">
      <c r="A3" t="s">
        <v>82</v>
      </c>
    </row>
    <row r="4" spans="1:1" x14ac:dyDescent="0.35">
      <c r="A4" t="s">
        <v>98</v>
      </c>
    </row>
    <row r="5" spans="1:1" x14ac:dyDescent="0.35">
      <c r="A5" t="s">
        <v>54</v>
      </c>
    </row>
    <row r="6" spans="1:1" x14ac:dyDescent="0.35">
      <c r="A6" t="s">
        <v>83</v>
      </c>
    </row>
    <row r="7" spans="1:1" x14ac:dyDescent="0.35">
      <c r="A7" t="s">
        <v>84</v>
      </c>
    </row>
    <row r="8" spans="1:1" x14ac:dyDescent="0.35">
      <c r="A8" t="s">
        <v>68</v>
      </c>
    </row>
    <row r="9" spans="1:1" x14ac:dyDescent="0.35">
      <c r="A9" t="s">
        <v>85</v>
      </c>
    </row>
    <row r="10" spans="1:1" x14ac:dyDescent="0.35">
      <c r="A10" t="s">
        <v>86</v>
      </c>
    </row>
    <row r="11" spans="1:1" x14ac:dyDescent="0.35">
      <c r="A11" t="s">
        <v>69</v>
      </c>
    </row>
    <row r="12" spans="1:1" x14ac:dyDescent="0.35">
      <c r="A12" t="s">
        <v>87</v>
      </c>
    </row>
    <row r="13" spans="1:1" x14ac:dyDescent="0.35">
      <c r="A13" t="s">
        <v>70</v>
      </c>
    </row>
    <row r="14" spans="1:1" x14ac:dyDescent="0.35">
      <c r="A14" t="s">
        <v>71</v>
      </c>
    </row>
    <row r="15" spans="1:1" x14ac:dyDescent="0.35">
      <c r="A15" t="s">
        <v>80</v>
      </c>
    </row>
    <row r="16" spans="1:1" x14ac:dyDescent="0.35">
      <c r="A16" t="s">
        <v>88</v>
      </c>
    </row>
    <row r="17" spans="1:1" x14ac:dyDescent="0.35">
      <c r="A17" t="s">
        <v>89</v>
      </c>
    </row>
    <row r="18" spans="1:1" x14ac:dyDescent="0.35">
      <c r="A18" t="s">
        <v>72</v>
      </c>
    </row>
    <row r="19" spans="1:1" x14ac:dyDescent="0.35">
      <c r="A19" t="s">
        <v>90</v>
      </c>
    </row>
    <row r="20" spans="1:1" x14ac:dyDescent="0.35">
      <c r="A20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FEAD-DC40-445F-8081-0342A1487D0E}">
  <dimension ref="A1:B23"/>
  <sheetViews>
    <sheetView tabSelected="1" workbookViewId="0">
      <selection activeCell="B4" sqref="B4:B11"/>
    </sheetView>
  </sheetViews>
  <sheetFormatPr defaultRowHeight="14.5" x14ac:dyDescent="0.35"/>
  <sheetData>
    <row r="1" spans="1:2" x14ac:dyDescent="0.35">
      <c r="A1" t="s">
        <v>74</v>
      </c>
    </row>
    <row r="2" spans="1:2" x14ac:dyDescent="0.35">
      <c r="A2" t="s">
        <v>75</v>
      </c>
    </row>
    <row r="3" spans="1:2" x14ac:dyDescent="0.35">
      <c r="A3" t="s">
        <v>40</v>
      </c>
    </row>
    <row r="4" spans="1:2" x14ac:dyDescent="0.35">
      <c r="B4" t="s">
        <v>44</v>
      </c>
    </row>
    <row r="5" spans="1:2" x14ac:dyDescent="0.35">
      <c r="B5" t="s">
        <v>45</v>
      </c>
    </row>
    <row r="6" spans="1:2" x14ac:dyDescent="0.35">
      <c r="B6" t="s">
        <v>46</v>
      </c>
    </row>
    <row r="7" spans="1:2" x14ac:dyDescent="0.35">
      <c r="B7" t="s">
        <v>47</v>
      </c>
    </row>
    <row r="8" spans="1:2" x14ac:dyDescent="0.35">
      <c r="B8" t="s">
        <v>48</v>
      </c>
    </row>
    <row r="9" spans="1:2" x14ac:dyDescent="0.35">
      <c r="B9" t="s">
        <v>76</v>
      </c>
    </row>
    <row r="10" spans="1:2" x14ac:dyDescent="0.35">
      <c r="B10" t="s">
        <v>77</v>
      </c>
    </row>
    <row r="11" spans="1:2" x14ac:dyDescent="0.35">
      <c r="B11" t="s">
        <v>49</v>
      </c>
    </row>
    <row r="12" spans="1:2" x14ac:dyDescent="0.35">
      <c r="A12" t="s">
        <v>50</v>
      </c>
    </row>
    <row r="13" spans="1:2" x14ac:dyDescent="0.35">
      <c r="A13" t="s">
        <v>51</v>
      </c>
    </row>
    <row r="14" spans="1:2" x14ac:dyDescent="0.35">
      <c r="A14" t="s">
        <v>52</v>
      </c>
    </row>
    <row r="15" spans="1:2" x14ac:dyDescent="0.35">
      <c r="A15" t="s">
        <v>41</v>
      </c>
    </row>
    <row r="16" spans="1:2" x14ac:dyDescent="0.35">
      <c r="A16" t="s">
        <v>42</v>
      </c>
    </row>
    <row r="17" spans="1:1" x14ac:dyDescent="0.35">
      <c r="A17" t="s">
        <v>78</v>
      </c>
    </row>
    <row r="18" spans="1:1" x14ac:dyDescent="0.35">
      <c r="A18" t="s">
        <v>79</v>
      </c>
    </row>
    <row r="19" spans="1:1" x14ac:dyDescent="0.35">
      <c r="A19" t="s">
        <v>43</v>
      </c>
    </row>
    <row r="20" spans="1:1" x14ac:dyDescent="0.35">
      <c r="A20" t="s">
        <v>80</v>
      </c>
    </row>
    <row r="21" spans="1:1" x14ac:dyDescent="0.35">
      <c r="A21" t="s">
        <v>81</v>
      </c>
    </row>
    <row r="22" spans="1:1" x14ac:dyDescent="0.35">
      <c r="A22" t="s">
        <v>53</v>
      </c>
    </row>
    <row r="23" spans="1:1" x14ac:dyDescent="0.35">
      <c r="A2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Effort</vt:lpstr>
      <vt:lpstr>RL</vt:lpstr>
      <vt:lpstr>Assumption - New</vt:lpstr>
      <vt:lpstr>Assumption - 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2022-12-29T09:59:01Z</dcterms:modified>
</cp:coreProperties>
</file>