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enus.alwyn\Downloads\"/>
    </mc:Choice>
  </mc:AlternateContent>
  <bookViews>
    <workbookView xWindow="0" yWindow="0" windowWidth="20490" windowHeight="6750" activeTab="1"/>
  </bookViews>
  <sheets>
    <sheet name="Three Ways to Time The Market" sheetId="1" r:id="rId1"/>
    <sheet name="Sheet1" sheetId="2" r:id="rId2"/>
  </sheets>
  <definedNames>
    <definedName name="_xlnm._FilterDatabase" localSheetId="0" hidden="1">'Three Ways to Time The Market'!$A$4:$N$365</definedName>
  </definedName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2" i="2"/>
  <c r="N367" i="1"/>
  <c r="L367" i="1"/>
  <c r="K142" i="1"/>
  <c r="H139" i="1"/>
  <c r="G139" i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60" i="1"/>
  <c r="G261" i="1"/>
  <c r="G262" i="1"/>
  <c r="G263" i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J286" i="1" l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142" i="1"/>
  <c r="J143" i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K138" i="1"/>
  <c r="J108" i="1"/>
  <c r="J109" i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K109" i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02" i="1"/>
  <c r="K54" i="1"/>
  <c r="I33" i="1"/>
  <c r="H137" i="1"/>
  <c r="H101" i="1"/>
  <c r="H53" i="1"/>
  <c r="G6" i="1" l="1"/>
  <c r="C365" i="1"/>
  <c r="D365" i="1" s="1"/>
  <c r="C353" i="1"/>
  <c r="D342" i="1"/>
  <c r="C341" i="1"/>
  <c r="D341" i="1" s="1"/>
  <c r="D354" i="1"/>
  <c r="D355" i="1"/>
  <c r="D356" i="1"/>
  <c r="D357" i="1"/>
  <c r="D358" i="1"/>
  <c r="D359" i="1"/>
  <c r="D360" i="1"/>
  <c r="D361" i="1"/>
  <c r="D362" i="1"/>
  <c r="D363" i="1"/>
  <c r="D364" i="1"/>
  <c r="D330" i="1"/>
  <c r="D331" i="1"/>
  <c r="D332" i="1"/>
  <c r="D333" i="1"/>
  <c r="D334" i="1"/>
  <c r="D335" i="1"/>
  <c r="D336" i="1"/>
  <c r="D337" i="1"/>
  <c r="D338" i="1"/>
  <c r="D339" i="1"/>
  <c r="D340" i="1"/>
  <c r="D329" i="1"/>
  <c r="D318" i="1"/>
  <c r="D319" i="1"/>
  <c r="D320" i="1"/>
  <c r="D321" i="1"/>
  <c r="D322" i="1"/>
  <c r="D323" i="1"/>
  <c r="D324" i="1"/>
  <c r="D325" i="1"/>
  <c r="D326" i="1"/>
  <c r="D327" i="1"/>
  <c r="D328" i="1"/>
  <c r="D317" i="1"/>
  <c r="D306" i="1"/>
  <c r="D307" i="1"/>
  <c r="D308" i="1"/>
  <c r="D309" i="1"/>
  <c r="D310" i="1"/>
  <c r="D311" i="1"/>
  <c r="D312" i="1"/>
  <c r="D313" i="1"/>
  <c r="D314" i="1"/>
  <c r="D315" i="1"/>
  <c r="D316" i="1"/>
  <c r="D305" i="1"/>
  <c r="D294" i="1"/>
  <c r="D295" i="1"/>
  <c r="D296" i="1"/>
  <c r="D297" i="1"/>
  <c r="D298" i="1"/>
  <c r="D299" i="1"/>
  <c r="D300" i="1"/>
  <c r="D301" i="1"/>
  <c r="D302" i="1"/>
  <c r="D303" i="1"/>
  <c r="D304" i="1"/>
  <c r="D293" i="1"/>
  <c r="D282" i="1"/>
  <c r="D283" i="1"/>
  <c r="D284" i="1"/>
  <c r="D285" i="1"/>
  <c r="D286" i="1"/>
  <c r="D287" i="1"/>
  <c r="D288" i="1"/>
  <c r="D289" i="1"/>
  <c r="D290" i="1"/>
  <c r="D291" i="1"/>
  <c r="D292" i="1"/>
  <c r="D281" i="1"/>
  <c r="D280" i="1"/>
  <c r="D269" i="1"/>
  <c r="D270" i="1"/>
  <c r="D271" i="1"/>
  <c r="D272" i="1"/>
  <c r="D273" i="1"/>
  <c r="D274" i="1"/>
  <c r="D275" i="1"/>
  <c r="D276" i="1"/>
  <c r="D277" i="1"/>
  <c r="D278" i="1"/>
  <c r="D279" i="1"/>
  <c r="D258" i="1"/>
  <c r="D259" i="1"/>
  <c r="D260" i="1"/>
  <c r="D261" i="1"/>
  <c r="D262" i="1"/>
  <c r="D263" i="1"/>
  <c r="D264" i="1"/>
  <c r="D265" i="1"/>
  <c r="D266" i="1"/>
  <c r="D267" i="1"/>
  <c r="D268" i="1"/>
  <c r="D257" i="1"/>
  <c r="D246" i="1"/>
  <c r="D247" i="1"/>
  <c r="D248" i="1"/>
  <c r="D249" i="1"/>
  <c r="D250" i="1"/>
  <c r="D251" i="1"/>
  <c r="D252" i="1"/>
  <c r="D253" i="1"/>
  <c r="D254" i="1"/>
  <c r="D255" i="1"/>
  <c r="D256" i="1"/>
  <c r="D245" i="1"/>
  <c r="D234" i="1"/>
  <c r="D235" i="1"/>
  <c r="D236" i="1"/>
  <c r="D237" i="1"/>
  <c r="D238" i="1"/>
  <c r="D239" i="1"/>
  <c r="D240" i="1"/>
  <c r="D241" i="1"/>
  <c r="D242" i="1"/>
  <c r="D243" i="1"/>
  <c r="D244" i="1"/>
  <c r="D233" i="1"/>
  <c r="D222" i="1"/>
  <c r="D223" i="1"/>
  <c r="D224" i="1"/>
  <c r="D225" i="1"/>
  <c r="D226" i="1"/>
  <c r="D227" i="1"/>
  <c r="D228" i="1"/>
  <c r="D229" i="1"/>
  <c r="D230" i="1"/>
  <c r="D231" i="1"/>
  <c r="D232" i="1"/>
  <c r="D221" i="1"/>
  <c r="D210" i="1"/>
  <c r="D211" i="1"/>
  <c r="D212" i="1"/>
  <c r="D213" i="1"/>
  <c r="D214" i="1"/>
  <c r="D215" i="1"/>
  <c r="D216" i="1"/>
  <c r="D217" i="1"/>
  <c r="D218" i="1"/>
  <c r="D219" i="1"/>
  <c r="D220" i="1"/>
  <c r="D209" i="1"/>
  <c r="D198" i="1"/>
  <c r="D199" i="1"/>
  <c r="D200" i="1"/>
  <c r="D201" i="1"/>
  <c r="D202" i="1"/>
  <c r="D203" i="1"/>
  <c r="D204" i="1"/>
  <c r="D205" i="1"/>
  <c r="D206" i="1"/>
  <c r="D207" i="1"/>
  <c r="D208" i="1"/>
  <c r="D197" i="1"/>
  <c r="D186" i="1"/>
  <c r="D187" i="1"/>
  <c r="D188" i="1"/>
  <c r="D189" i="1"/>
  <c r="D190" i="1"/>
  <c r="D191" i="1"/>
  <c r="D192" i="1"/>
  <c r="D193" i="1"/>
  <c r="D194" i="1"/>
  <c r="D195" i="1"/>
  <c r="D196" i="1"/>
  <c r="D185" i="1"/>
  <c r="D174" i="1"/>
  <c r="D175" i="1"/>
  <c r="D176" i="1"/>
  <c r="D177" i="1"/>
  <c r="D178" i="1"/>
  <c r="D179" i="1"/>
  <c r="D180" i="1"/>
  <c r="D181" i="1"/>
  <c r="D182" i="1"/>
  <c r="D183" i="1"/>
  <c r="D184" i="1"/>
  <c r="D173" i="1"/>
  <c r="D162" i="1"/>
  <c r="D163" i="1"/>
  <c r="D164" i="1"/>
  <c r="D165" i="1"/>
  <c r="D166" i="1"/>
  <c r="D167" i="1"/>
  <c r="D168" i="1"/>
  <c r="D169" i="1"/>
  <c r="D170" i="1"/>
  <c r="D171" i="1"/>
  <c r="D172" i="1"/>
  <c r="D161" i="1"/>
  <c r="D160" i="1"/>
  <c r="D149" i="1"/>
  <c r="D150" i="1"/>
  <c r="D151" i="1"/>
  <c r="D152" i="1"/>
  <c r="D153" i="1"/>
  <c r="D154" i="1"/>
  <c r="D155" i="1"/>
  <c r="D156" i="1"/>
  <c r="D157" i="1"/>
  <c r="D158" i="1"/>
  <c r="D159" i="1"/>
  <c r="D138" i="1"/>
  <c r="D139" i="1"/>
  <c r="D140" i="1"/>
  <c r="D141" i="1"/>
  <c r="D142" i="1"/>
  <c r="D143" i="1"/>
  <c r="D144" i="1"/>
  <c r="D145" i="1"/>
  <c r="D146" i="1"/>
  <c r="D147" i="1"/>
  <c r="D148" i="1"/>
  <c r="D137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89" i="1"/>
  <c r="D90" i="1"/>
  <c r="D91" i="1"/>
  <c r="D92" i="1"/>
  <c r="D93" i="1"/>
  <c r="D94" i="1"/>
  <c r="D95" i="1"/>
  <c r="D96" i="1"/>
  <c r="D97" i="1"/>
  <c r="D98" i="1"/>
  <c r="D99" i="1"/>
  <c r="D100" i="1"/>
  <c r="D77" i="1"/>
  <c r="D78" i="1"/>
  <c r="D79" i="1"/>
  <c r="D80" i="1"/>
  <c r="D81" i="1"/>
  <c r="D82" i="1"/>
  <c r="D83" i="1"/>
  <c r="D84" i="1"/>
  <c r="D85" i="1"/>
  <c r="D86" i="1"/>
  <c r="D87" i="1"/>
  <c r="D88" i="1"/>
  <c r="D66" i="1"/>
  <c r="D67" i="1"/>
  <c r="D68" i="1"/>
  <c r="D69" i="1"/>
  <c r="D70" i="1"/>
  <c r="D71" i="1"/>
  <c r="D72" i="1"/>
  <c r="D73" i="1"/>
  <c r="D74" i="1"/>
  <c r="D75" i="1"/>
  <c r="D76" i="1"/>
  <c r="D65" i="1"/>
  <c r="D54" i="1"/>
  <c r="D55" i="1"/>
  <c r="D56" i="1"/>
  <c r="D57" i="1"/>
  <c r="D58" i="1"/>
  <c r="D59" i="1"/>
  <c r="D60" i="1"/>
  <c r="D61" i="1"/>
  <c r="D62" i="1"/>
  <c r="D63" i="1"/>
  <c r="D64" i="1"/>
  <c r="D53" i="1"/>
  <c r="D41" i="1"/>
  <c r="D42" i="1"/>
  <c r="D43" i="1"/>
  <c r="D44" i="1"/>
  <c r="D45" i="1"/>
  <c r="D46" i="1"/>
  <c r="D47" i="1"/>
  <c r="D48" i="1"/>
  <c r="D49" i="1"/>
  <c r="D50" i="1"/>
  <c r="D51" i="1"/>
  <c r="D52" i="1"/>
  <c r="D6" i="1"/>
  <c r="D7" i="1"/>
  <c r="D8" i="1"/>
  <c r="D9" i="1"/>
  <c r="D10" i="1"/>
  <c r="D11" i="1"/>
  <c r="D12" i="1"/>
  <c r="D13" i="1"/>
  <c r="D14" i="1"/>
  <c r="D15" i="1"/>
  <c r="D16" i="1"/>
  <c r="D5" i="1"/>
  <c r="E6" i="1" s="1"/>
  <c r="E7" i="1" l="1"/>
  <c r="E8" i="1" s="1"/>
  <c r="E9" i="1" s="1"/>
  <c r="E10" i="1" s="1"/>
  <c r="E11" i="1" s="1"/>
  <c r="E12" i="1" s="1"/>
  <c r="E13" i="1" s="1"/>
  <c r="E14" i="1" s="1"/>
  <c r="E15" i="1" s="1"/>
  <c r="E16" i="1" s="1"/>
  <c r="F6" i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/>
  <c r="E17" i="1" l="1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F5" i="1"/>
  <c r="M5" i="1" s="1"/>
  <c r="N5" i="1" s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5" i="1"/>
  <c r="G104" i="1" l="1"/>
  <c r="J5" i="1"/>
  <c r="J6" i="1" s="1"/>
  <c r="I5" i="1"/>
  <c r="G5" i="1"/>
  <c r="M6" i="1" l="1"/>
  <c r="G7" i="1"/>
  <c r="I6" i="1"/>
  <c r="L6" i="1"/>
  <c r="J7" i="1"/>
  <c r="L5" i="1"/>
  <c r="G105" i="1"/>
  <c r="G106" i="1" l="1"/>
  <c r="G8" i="1"/>
  <c r="J8" i="1"/>
  <c r="F7" i="1"/>
  <c r="M7" i="1" s="1"/>
  <c r="N6" i="1"/>
  <c r="N7" i="1" l="1"/>
  <c r="J9" i="1"/>
  <c r="L7" i="1"/>
  <c r="G9" i="1"/>
  <c r="I7" i="1"/>
  <c r="G107" i="1"/>
  <c r="F8" i="1"/>
  <c r="M8" i="1" s="1"/>
  <c r="L8" i="1" l="1"/>
  <c r="N8" i="1"/>
  <c r="G108" i="1"/>
  <c r="J10" i="1"/>
  <c r="G10" i="1"/>
  <c r="F9" i="1"/>
  <c r="M9" i="1" s="1"/>
  <c r="I8" i="1"/>
  <c r="I9" i="1" l="1"/>
  <c r="N9" i="1"/>
  <c r="G11" i="1"/>
  <c r="J11" i="1"/>
  <c r="F10" i="1"/>
  <c r="M10" i="1" s="1"/>
  <c r="G109" i="1"/>
  <c r="L9" i="1"/>
  <c r="L10" i="1" l="1"/>
  <c r="N10" i="1"/>
  <c r="G110" i="1"/>
  <c r="J12" i="1"/>
  <c r="F11" i="1"/>
  <c r="M11" i="1" s="1"/>
  <c r="I10" i="1"/>
  <c r="G12" i="1"/>
  <c r="N11" i="1" l="1"/>
  <c r="G13" i="1"/>
  <c r="G111" i="1"/>
  <c r="L11" i="1"/>
  <c r="F12" i="1"/>
  <c r="M12" i="1" s="1"/>
  <c r="I11" i="1"/>
  <c r="J13" i="1"/>
  <c r="N12" i="1" l="1"/>
  <c r="I12" i="1"/>
  <c r="L12" i="1"/>
  <c r="G112" i="1"/>
  <c r="J14" i="1"/>
  <c r="G14" i="1"/>
  <c r="F13" i="1"/>
  <c r="M13" i="1" s="1"/>
  <c r="I13" i="1" l="1"/>
  <c r="N13" i="1"/>
  <c r="G113" i="1"/>
  <c r="G15" i="1"/>
  <c r="J15" i="1"/>
  <c r="F14" i="1"/>
  <c r="M14" i="1" s="1"/>
  <c r="L13" i="1"/>
  <c r="I14" i="1" l="1"/>
  <c r="N14" i="1"/>
  <c r="G16" i="1"/>
  <c r="L14" i="1"/>
  <c r="F15" i="1"/>
  <c r="M15" i="1" s="1"/>
  <c r="J16" i="1"/>
  <c r="G114" i="1"/>
  <c r="L15" i="1" l="1"/>
  <c r="N15" i="1"/>
  <c r="G115" i="1"/>
  <c r="F16" i="1"/>
  <c r="M16" i="1" s="1"/>
  <c r="I15" i="1"/>
  <c r="J17" i="1"/>
  <c r="G17" i="1"/>
  <c r="L16" i="1" l="1"/>
  <c r="N16" i="1"/>
  <c r="G116" i="1"/>
  <c r="G18" i="1"/>
  <c r="I16" i="1"/>
  <c r="J18" i="1"/>
  <c r="E18" i="1"/>
  <c r="F17" i="1"/>
  <c r="M17" i="1" s="1"/>
  <c r="L17" i="1" l="1"/>
  <c r="N17" i="1"/>
  <c r="G117" i="1"/>
  <c r="F18" i="1"/>
  <c r="M18" i="1" s="1"/>
  <c r="E19" i="1"/>
  <c r="I17" i="1"/>
  <c r="J19" i="1"/>
  <c r="G19" i="1"/>
  <c r="L18" i="1" l="1"/>
  <c r="N18" i="1"/>
  <c r="G20" i="1"/>
  <c r="I19" i="1"/>
  <c r="F19" i="1"/>
  <c r="M19" i="1" s="1"/>
  <c r="E20" i="1"/>
  <c r="L19" i="1"/>
  <c r="J20" i="1"/>
  <c r="I18" i="1"/>
  <c r="G118" i="1"/>
  <c r="N19" i="1" l="1"/>
  <c r="E21" i="1"/>
  <c r="F20" i="1"/>
  <c r="M20" i="1" s="1"/>
  <c r="G119" i="1"/>
  <c r="G21" i="1"/>
  <c r="J21" i="1"/>
  <c r="L20" i="1" l="1"/>
  <c r="I20" i="1"/>
  <c r="N20" i="1"/>
  <c r="G22" i="1"/>
  <c r="F21" i="1"/>
  <c r="M21" i="1" s="1"/>
  <c r="E22" i="1"/>
  <c r="J22" i="1"/>
  <c r="G120" i="1"/>
  <c r="L21" i="1" l="1"/>
  <c r="N21" i="1"/>
  <c r="F22" i="1"/>
  <c r="M22" i="1" s="1"/>
  <c r="E23" i="1"/>
  <c r="G121" i="1"/>
  <c r="J23" i="1"/>
  <c r="I21" i="1"/>
  <c r="G23" i="1"/>
  <c r="I22" i="1" l="1"/>
  <c r="L22" i="1"/>
  <c r="N22" i="1"/>
  <c r="E24" i="1"/>
  <c r="F23" i="1"/>
  <c r="M23" i="1" s="1"/>
  <c r="G122" i="1"/>
  <c r="G24" i="1"/>
  <c r="I23" i="1"/>
  <c r="J24" i="1"/>
  <c r="L23" i="1" l="1"/>
  <c r="N23" i="1"/>
  <c r="J25" i="1"/>
  <c r="G25" i="1"/>
  <c r="G123" i="1"/>
  <c r="E25" i="1"/>
  <c r="F24" i="1"/>
  <c r="M24" i="1" s="1"/>
  <c r="N24" i="1" l="1"/>
  <c r="I24" i="1"/>
  <c r="J26" i="1"/>
  <c r="F25" i="1"/>
  <c r="M25" i="1" s="1"/>
  <c r="E26" i="1"/>
  <c r="G26" i="1"/>
  <c r="L24" i="1"/>
  <c r="G124" i="1"/>
  <c r="N25" i="1" l="1"/>
  <c r="G27" i="1"/>
  <c r="L25" i="1"/>
  <c r="J27" i="1"/>
  <c r="G125" i="1"/>
  <c r="I25" i="1"/>
  <c r="F26" i="1"/>
  <c r="M26" i="1" s="1"/>
  <c r="E27" i="1"/>
  <c r="L26" i="1" l="1"/>
  <c r="I26" i="1"/>
  <c r="N26" i="1"/>
  <c r="J28" i="1"/>
  <c r="G28" i="1"/>
  <c r="E28" i="1"/>
  <c r="F27" i="1"/>
  <c r="M27" i="1" s="1"/>
  <c r="G126" i="1"/>
  <c r="N27" i="1" l="1"/>
  <c r="E29" i="1"/>
  <c r="F28" i="1"/>
  <c r="M28" i="1" s="1"/>
  <c r="I27" i="1"/>
  <c r="J29" i="1"/>
  <c r="G127" i="1"/>
  <c r="G29" i="1"/>
  <c r="L27" i="1"/>
  <c r="L28" i="1" l="1"/>
  <c r="N28" i="1"/>
  <c r="E30" i="1"/>
  <c r="F29" i="1"/>
  <c r="M29" i="1" s="1"/>
  <c r="G30" i="1"/>
  <c r="G128" i="1"/>
  <c r="I28" i="1"/>
  <c r="J30" i="1"/>
  <c r="L29" i="1" l="1"/>
  <c r="N29" i="1"/>
  <c r="F30" i="1"/>
  <c r="M30" i="1" s="1"/>
  <c r="E31" i="1"/>
  <c r="I29" i="1"/>
  <c r="G129" i="1"/>
  <c r="J31" i="1"/>
  <c r="G31" i="1"/>
  <c r="I30" i="1" l="1"/>
  <c r="L30" i="1"/>
  <c r="N30" i="1"/>
  <c r="G130" i="1"/>
  <c r="G32" i="1"/>
  <c r="F31" i="1"/>
  <c r="M31" i="1" s="1"/>
  <c r="E32" i="1"/>
  <c r="J32" i="1"/>
  <c r="I31" i="1" l="1"/>
  <c r="L31" i="1"/>
  <c r="N31" i="1"/>
  <c r="J33" i="1"/>
  <c r="G33" i="1"/>
  <c r="G131" i="1"/>
  <c r="E33" i="1"/>
  <c r="F32" i="1"/>
  <c r="M32" i="1" s="1"/>
  <c r="N32" i="1" l="1"/>
  <c r="G132" i="1"/>
  <c r="I32" i="1"/>
  <c r="J34" i="1"/>
  <c r="E34" i="1"/>
  <c r="F33" i="1"/>
  <c r="M33" i="1" s="1"/>
  <c r="G34" i="1"/>
  <c r="L32" i="1"/>
  <c r="N33" i="1" l="1"/>
  <c r="J35" i="1"/>
  <c r="L33" i="1"/>
  <c r="G35" i="1"/>
  <c r="E35" i="1"/>
  <c r="F34" i="1"/>
  <c r="M34" i="1" s="1"/>
  <c r="G133" i="1"/>
  <c r="N34" i="1" l="1"/>
  <c r="G36" i="1"/>
  <c r="F35" i="1"/>
  <c r="M35" i="1" s="1"/>
  <c r="E36" i="1"/>
  <c r="J36" i="1"/>
  <c r="G134" i="1"/>
  <c r="I34" i="1"/>
  <c r="L34" i="1"/>
  <c r="J139" i="1"/>
  <c r="I35" i="1" l="1"/>
  <c r="N35" i="1"/>
  <c r="G37" i="1"/>
  <c r="F36" i="1"/>
  <c r="M36" i="1" s="1"/>
  <c r="E37" i="1"/>
  <c r="J140" i="1"/>
  <c r="L35" i="1"/>
  <c r="G135" i="1"/>
  <c r="J37" i="1"/>
  <c r="I36" i="1" l="1"/>
  <c r="L36" i="1"/>
  <c r="N36" i="1"/>
  <c r="G38" i="1"/>
  <c r="J38" i="1"/>
  <c r="F37" i="1"/>
  <c r="M37" i="1" s="1"/>
  <c r="E38" i="1"/>
  <c r="G136" i="1"/>
  <c r="J141" i="1"/>
  <c r="N37" i="1" l="1"/>
  <c r="F38" i="1"/>
  <c r="M38" i="1" s="1"/>
  <c r="E39" i="1"/>
  <c r="L37" i="1"/>
  <c r="I37" i="1"/>
  <c r="J39" i="1"/>
  <c r="L38" i="1"/>
  <c r="G39" i="1"/>
  <c r="I38" i="1"/>
  <c r="N38" i="1" l="1"/>
  <c r="G138" i="1"/>
  <c r="F39" i="1"/>
  <c r="M39" i="1" s="1"/>
  <c r="E40" i="1"/>
  <c r="J40" i="1"/>
  <c r="G40" i="1"/>
  <c r="I39" i="1" l="1"/>
  <c r="N39" i="1"/>
  <c r="E41" i="1"/>
  <c r="F40" i="1"/>
  <c r="M40" i="1" s="1"/>
  <c r="J41" i="1"/>
  <c r="G41" i="1"/>
  <c r="L39" i="1"/>
  <c r="L40" i="1" l="1"/>
  <c r="I40" i="1"/>
  <c r="N40" i="1"/>
  <c r="J42" i="1"/>
  <c r="G42" i="1"/>
  <c r="E42" i="1"/>
  <c r="F41" i="1"/>
  <c r="M41" i="1" s="1"/>
  <c r="N41" i="1" l="1"/>
  <c r="J43" i="1"/>
  <c r="I41" i="1"/>
  <c r="G43" i="1"/>
  <c r="L41" i="1"/>
  <c r="E43" i="1"/>
  <c r="F42" i="1"/>
  <c r="M42" i="1" s="1"/>
  <c r="N42" i="1" l="1"/>
  <c r="E44" i="1"/>
  <c r="F43" i="1"/>
  <c r="M43" i="1" s="1"/>
  <c r="J44" i="1"/>
  <c r="G44" i="1"/>
  <c r="I42" i="1"/>
  <c r="L42" i="1"/>
  <c r="I43" i="1" l="1"/>
  <c r="N43" i="1"/>
  <c r="J45" i="1"/>
  <c r="G45" i="1"/>
  <c r="E45" i="1"/>
  <c r="F44" i="1"/>
  <c r="M44" i="1" s="1"/>
  <c r="L43" i="1"/>
  <c r="N44" i="1" l="1"/>
  <c r="I44" i="1"/>
  <c r="J46" i="1"/>
  <c r="E46" i="1"/>
  <c r="F45" i="1"/>
  <c r="M45" i="1" s="1"/>
  <c r="G46" i="1"/>
  <c r="L44" i="1"/>
  <c r="I45" i="1" l="1"/>
  <c r="L45" i="1"/>
  <c r="N45" i="1"/>
  <c r="G47" i="1"/>
  <c r="E47" i="1"/>
  <c r="F46" i="1"/>
  <c r="M46" i="1" s="1"/>
  <c r="J47" i="1"/>
  <c r="N46" i="1" l="1"/>
  <c r="J48" i="1"/>
  <c r="I46" i="1"/>
  <c r="L46" i="1"/>
  <c r="E48" i="1"/>
  <c r="F47" i="1"/>
  <c r="M47" i="1" s="1"/>
  <c r="G48" i="1"/>
  <c r="N47" i="1" l="1"/>
  <c r="J49" i="1"/>
  <c r="E49" i="1"/>
  <c r="F48" i="1"/>
  <c r="M48" i="1" s="1"/>
  <c r="L47" i="1"/>
  <c r="I47" i="1"/>
  <c r="G49" i="1"/>
  <c r="I48" i="1" l="1"/>
  <c r="L48" i="1"/>
  <c r="N48" i="1"/>
  <c r="J50" i="1"/>
  <c r="G50" i="1"/>
  <c r="F49" i="1"/>
  <c r="M49" i="1" s="1"/>
  <c r="E50" i="1"/>
  <c r="I49" i="1" l="1"/>
  <c r="N49" i="1"/>
  <c r="L49" i="1"/>
  <c r="J51" i="1"/>
  <c r="E51" i="1"/>
  <c r="F50" i="1"/>
  <c r="M50" i="1" s="1"/>
  <c r="G51" i="1"/>
  <c r="L50" i="1" l="1"/>
  <c r="N50" i="1"/>
  <c r="G52" i="1"/>
  <c r="E52" i="1"/>
  <c r="F51" i="1"/>
  <c r="M51" i="1" s="1"/>
  <c r="I50" i="1"/>
  <c r="J52" i="1"/>
  <c r="N51" i="1" l="1"/>
  <c r="I51" i="1"/>
  <c r="L51" i="1"/>
  <c r="E53" i="1"/>
  <c r="F52" i="1"/>
  <c r="M52" i="1" s="1"/>
  <c r="J53" i="1"/>
  <c r="N52" i="1" l="1"/>
  <c r="E54" i="1"/>
  <c r="F53" i="1"/>
  <c r="M53" i="1" s="1"/>
  <c r="I52" i="1"/>
  <c r="L52" i="1"/>
  <c r="G54" i="1"/>
  <c r="I53" i="1" l="1"/>
  <c r="L53" i="1"/>
  <c r="N53" i="1"/>
  <c r="G55" i="1"/>
  <c r="J55" i="1"/>
  <c r="E55" i="1"/>
  <c r="F54" i="1"/>
  <c r="M54" i="1" s="1"/>
  <c r="N54" i="1" l="1"/>
  <c r="J56" i="1"/>
  <c r="I54" i="1"/>
  <c r="E56" i="1"/>
  <c r="F55" i="1"/>
  <c r="M55" i="1" s="1"/>
  <c r="L54" i="1"/>
  <c r="G56" i="1"/>
  <c r="I55" i="1" l="1"/>
  <c r="N55" i="1"/>
  <c r="J57" i="1"/>
  <c r="E57" i="1"/>
  <c r="F56" i="1"/>
  <c r="M56" i="1" s="1"/>
  <c r="G57" i="1"/>
  <c r="L55" i="1"/>
  <c r="I56" i="1" l="1"/>
  <c r="L56" i="1"/>
  <c r="N56" i="1"/>
  <c r="J58" i="1"/>
  <c r="G58" i="1"/>
  <c r="E58" i="1"/>
  <c r="F57" i="1"/>
  <c r="M57" i="1" s="1"/>
  <c r="N57" i="1" l="1"/>
  <c r="E59" i="1"/>
  <c r="F58" i="1"/>
  <c r="M58" i="1" s="1"/>
  <c r="J59" i="1"/>
  <c r="I57" i="1"/>
  <c r="G59" i="1"/>
  <c r="L57" i="1"/>
  <c r="N58" i="1" l="1"/>
  <c r="L58" i="1"/>
  <c r="F59" i="1"/>
  <c r="M59" i="1" s="1"/>
  <c r="E60" i="1"/>
  <c r="G60" i="1"/>
  <c r="J60" i="1"/>
  <c r="I58" i="1"/>
  <c r="N59" i="1" l="1"/>
  <c r="I59" i="1"/>
  <c r="G61" i="1"/>
  <c r="J61" i="1"/>
  <c r="L59" i="1"/>
  <c r="E61" i="1"/>
  <c r="F60" i="1"/>
  <c r="M60" i="1" s="1"/>
  <c r="N60" i="1" l="1"/>
  <c r="J62" i="1"/>
  <c r="I60" i="1"/>
  <c r="G62" i="1"/>
  <c r="L60" i="1"/>
  <c r="E62" i="1"/>
  <c r="F61" i="1"/>
  <c r="M61" i="1" s="1"/>
  <c r="G317" i="1"/>
  <c r="N61" i="1" l="1"/>
  <c r="J63" i="1"/>
  <c r="E63" i="1"/>
  <c r="F62" i="1"/>
  <c r="M62" i="1" s="1"/>
  <c r="I61" i="1"/>
  <c r="L61" i="1"/>
  <c r="G318" i="1"/>
  <c r="G63" i="1"/>
  <c r="I62" i="1" l="1"/>
  <c r="L62" i="1"/>
  <c r="N62" i="1"/>
  <c r="G319" i="1"/>
  <c r="J64" i="1"/>
  <c r="G64" i="1"/>
  <c r="E64" i="1"/>
  <c r="F63" i="1"/>
  <c r="M63" i="1" s="1"/>
  <c r="N63" i="1" l="1"/>
  <c r="F64" i="1"/>
  <c r="M64" i="1" s="1"/>
  <c r="E65" i="1"/>
  <c r="G320" i="1"/>
  <c r="I63" i="1"/>
  <c r="G65" i="1"/>
  <c r="I64" i="1"/>
  <c r="J65" i="1"/>
  <c r="L63" i="1"/>
  <c r="N64" i="1" l="1"/>
  <c r="F65" i="1"/>
  <c r="M65" i="1" s="1"/>
  <c r="E66" i="1"/>
  <c r="G321" i="1"/>
  <c r="J66" i="1"/>
  <c r="L65" i="1"/>
  <c r="G66" i="1"/>
  <c r="I65" i="1"/>
  <c r="L64" i="1"/>
  <c r="N65" i="1" l="1"/>
  <c r="G67" i="1"/>
  <c r="G322" i="1"/>
  <c r="F66" i="1"/>
  <c r="M66" i="1" s="1"/>
  <c r="E67" i="1"/>
  <c r="J67" i="1"/>
  <c r="L66" i="1" l="1"/>
  <c r="I66" i="1"/>
  <c r="N66" i="1"/>
  <c r="E68" i="1"/>
  <c r="F67" i="1"/>
  <c r="M67" i="1" s="1"/>
  <c r="J68" i="1"/>
  <c r="G68" i="1"/>
  <c r="G323" i="1"/>
  <c r="I67" i="1" l="1"/>
  <c r="N67" i="1"/>
  <c r="G324" i="1"/>
  <c r="G69" i="1"/>
  <c r="E69" i="1"/>
  <c r="F68" i="1"/>
  <c r="M68" i="1" s="1"/>
  <c r="J69" i="1"/>
  <c r="L67" i="1"/>
  <c r="N68" i="1" l="1"/>
  <c r="G325" i="1"/>
  <c r="E70" i="1"/>
  <c r="F69" i="1"/>
  <c r="M69" i="1" s="1"/>
  <c r="I68" i="1"/>
  <c r="J70" i="1"/>
  <c r="L68" i="1"/>
  <c r="G70" i="1"/>
  <c r="N69" i="1" l="1"/>
  <c r="G326" i="1"/>
  <c r="J71" i="1"/>
  <c r="F70" i="1"/>
  <c r="M70" i="1" s="1"/>
  <c r="E71" i="1"/>
  <c r="L69" i="1"/>
  <c r="I69" i="1"/>
  <c r="G71" i="1"/>
  <c r="I70" i="1" l="1"/>
  <c r="L70" i="1"/>
  <c r="N70" i="1"/>
  <c r="G327" i="1"/>
  <c r="J72" i="1"/>
  <c r="F71" i="1"/>
  <c r="M71" i="1" s="1"/>
  <c r="E72" i="1"/>
  <c r="G72" i="1"/>
  <c r="I71" i="1" l="1"/>
  <c r="N71" i="1"/>
  <c r="G328" i="1"/>
  <c r="J73" i="1"/>
  <c r="G73" i="1"/>
  <c r="F72" i="1"/>
  <c r="M72" i="1" s="1"/>
  <c r="E73" i="1"/>
  <c r="L71" i="1"/>
  <c r="I72" i="1" l="1"/>
  <c r="L72" i="1"/>
  <c r="N72" i="1"/>
  <c r="J74" i="1"/>
  <c r="G329" i="1"/>
  <c r="G74" i="1"/>
  <c r="F73" i="1"/>
  <c r="M73" i="1" s="1"/>
  <c r="E74" i="1"/>
  <c r="I73" i="1" l="1"/>
  <c r="N73" i="1"/>
  <c r="J75" i="1"/>
  <c r="G330" i="1"/>
  <c r="L73" i="1"/>
  <c r="G75" i="1"/>
  <c r="F74" i="1"/>
  <c r="I74" i="1" s="1"/>
  <c r="E75" i="1"/>
  <c r="J76" i="1" l="1"/>
  <c r="G76" i="1"/>
  <c r="G331" i="1"/>
  <c r="L74" i="1"/>
  <c r="F75" i="1"/>
  <c r="I75" i="1" s="1"/>
  <c r="E76" i="1"/>
  <c r="M74" i="1"/>
  <c r="J77" i="1" l="1"/>
  <c r="M75" i="1"/>
  <c r="N74" i="1"/>
  <c r="F76" i="1"/>
  <c r="L76" i="1" s="1"/>
  <c r="E77" i="1"/>
  <c r="L75" i="1"/>
  <c r="G332" i="1"/>
  <c r="G77" i="1"/>
  <c r="I76" i="1" l="1"/>
  <c r="G78" i="1"/>
  <c r="N75" i="1"/>
  <c r="M76" i="1"/>
  <c r="G333" i="1"/>
  <c r="J78" i="1"/>
  <c r="F77" i="1"/>
  <c r="I77" i="1" s="1"/>
  <c r="E78" i="1"/>
  <c r="J79" i="1" l="1"/>
  <c r="G334" i="1"/>
  <c r="F78" i="1"/>
  <c r="L78" i="1" s="1"/>
  <c r="E79" i="1"/>
  <c r="N76" i="1"/>
  <c r="M77" i="1"/>
  <c r="L77" i="1"/>
  <c r="G79" i="1"/>
  <c r="I78" i="1" l="1"/>
  <c r="N77" i="1"/>
  <c r="M78" i="1"/>
  <c r="F79" i="1"/>
  <c r="I79" i="1" s="1"/>
  <c r="E80" i="1"/>
  <c r="G335" i="1"/>
  <c r="G80" i="1"/>
  <c r="J80" i="1"/>
  <c r="L79" i="1" l="1"/>
  <c r="N78" i="1"/>
  <c r="M79" i="1"/>
  <c r="G336" i="1"/>
  <c r="J81" i="1"/>
  <c r="F80" i="1"/>
  <c r="L80" i="1" s="1"/>
  <c r="E81" i="1"/>
  <c r="G81" i="1"/>
  <c r="I80" i="1" l="1"/>
  <c r="J82" i="1"/>
  <c r="G337" i="1"/>
  <c r="F81" i="1"/>
  <c r="L81" i="1" s="1"/>
  <c r="E82" i="1"/>
  <c r="N79" i="1"/>
  <c r="M80" i="1"/>
  <c r="G82" i="1"/>
  <c r="I81" i="1" l="1"/>
  <c r="N80" i="1"/>
  <c r="M81" i="1"/>
  <c r="G83" i="1"/>
  <c r="F82" i="1"/>
  <c r="I82" i="1" s="1"/>
  <c r="E83" i="1"/>
  <c r="J83" i="1"/>
  <c r="G338" i="1"/>
  <c r="L82" i="1" l="1"/>
  <c r="N81" i="1"/>
  <c r="M82" i="1"/>
  <c r="G339" i="1"/>
  <c r="F83" i="1"/>
  <c r="I83" i="1" s="1"/>
  <c r="E84" i="1"/>
  <c r="J84" i="1"/>
  <c r="G84" i="1"/>
  <c r="J85" i="1" l="1"/>
  <c r="N82" i="1"/>
  <c r="M83" i="1"/>
  <c r="F84" i="1"/>
  <c r="L84" i="1" s="1"/>
  <c r="E85" i="1"/>
  <c r="L83" i="1"/>
  <c r="G85" i="1"/>
  <c r="G340" i="1"/>
  <c r="I84" i="1" l="1"/>
  <c r="N83" i="1"/>
  <c r="M84" i="1"/>
  <c r="G341" i="1"/>
  <c r="F85" i="1"/>
  <c r="L85" i="1" s="1"/>
  <c r="E86" i="1"/>
  <c r="J86" i="1"/>
  <c r="G86" i="1"/>
  <c r="J223" i="1"/>
  <c r="I85" i="1" l="1"/>
  <c r="G87" i="1"/>
  <c r="N84" i="1"/>
  <c r="M85" i="1"/>
  <c r="F86" i="1"/>
  <c r="I86" i="1" s="1"/>
  <c r="E87" i="1"/>
  <c r="J87" i="1"/>
  <c r="G342" i="1"/>
  <c r="J224" i="1"/>
  <c r="L86" i="1" l="1"/>
  <c r="N85" i="1"/>
  <c r="M86" i="1"/>
  <c r="F87" i="1"/>
  <c r="L87" i="1" s="1"/>
  <c r="E88" i="1"/>
  <c r="J88" i="1"/>
  <c r="J225" i="1"/>
  <c r="G343" i="1"/>
  <c r="G222" i="1"/>
  <c r="G88" i="1"/>
  <c r="I87" i="1" l="1"/>
  <c r="J89" i="1"/>
  <c r="G344" i="1"/>
  <c r="F88" i="1"/>
  <c r="L88" i="1" s="1"/>
  <c r="E89" i="1"/>
  <c r="N86" i="1"/>
  <c r="M87" i="1"/>
  <c r="G89" i="1"/>
  <c r="G223" i="1"/>
  <c r="J226" i="1"/>
  <c r="I88" i="1" l="1"/>
  <c r="G345" i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F89" i="1"/>
  <c r="L89" i="1" s="1"/>
  <c r="E90" i="1"/>
  <c r="J90" i="1"/>
  <c r="N87" i="1"/>
  <c r="M88" i="1"/>
  <c r="G224" i="1"/>
  <c r="G90" i="1"/>
  <c r="J227" i="1"/>
  <c r="I89" i="1" l="1"/>
  <c r="J228" i="1"/>
  <c r="G225" i="1"/>
  <c r="N88" i="1"/>
  <c r="M89" i="1"/>
  <c r="F90" i="1"/>
  <c r="I90" i="1" s="1"/>
  <c r="E91" i="1"/>
  <c r="J91" i="1"/>
  <c r="G91" i="1"/>
  <c r="L90" i="1" l="1"/>
  <c r="J92" i="1"/>
  <c r="N89" i="1"/>
  <c r="M90" i="1"/>
  <c r="J229" i="1"/>
  <c r="F91" i="1"/>
  <c r="L91" i="1" s="1"/>
  <c r="E92" i="1"/>
  <c r="I91" i="1"/>
  <c r="G92" i="1"/>
  <c r="G226" i="1"/>
  <c r="N90" i="1" l="1"/>
  <c r="M91" i="1"/>
  <c r="G93" i="1"/>
  <c r="J93" i="1"/>
  <c r="J230" i="1"/>
  <c r="F92" i="1"/>
  <c r="I92" i="1" s="1"/>
  <c r="E93" i="1"/>
  <c r="G227" i="1"/>
  <c r="J94" i="1" l="1"/>
  <c r="G94" i="1"/>
  <c r="L92" i="1"/>
  <c r="N91" i="1"/>
  <c r="M92" i="1"/>
  <c r="F93" i="1"/>
  <c r="L93" i="1" s="1"/>
  <c r="E94" i="1"/>
  <c r="G228" i="1"/>
  <c r="J231" i="1"/>
  <c r="G95" i="1" l="1"/>
  <c r="N92" i="1"/>
  <c r="M93" i="1"/>
  <c r="I93" i="1"/>
  <c r="J232" i="1"/>
  <c r="J95" i="1"/>
  <c r="G229" i="1"/>
  <c r="F94" i="1"/>
  <c r="L94" i="1" s="1"/>
  <c r="E95" i="1"/>
  <c r="G96" i="1" l="1"/>
  <c r="N93" i="1"/>
  <c r="M94" i="1"/>
  <c r="I94" i="1"/>
  <c r="G230" i="1"/>
  <c r="J233" i="1"/>
  <c r="F95" i="1"/>
  <c r="I95" i="1" s="1"/>
  <c r="E96" i="1"/>
  <c r="J96" i="1"/>
  <c r="L95" i="1" l="1"/>
  <c r="N94" i="1"/>
  <c r="M95" i="1"/>
  <c r="J234" i="1"/>
  <c r="G231" i="1"/>
  <c r="G97" i="1"/>
  <c r="F96" i="1"/>
  <c r="L96" i="1" s="1"/>
  <c r="E97" i="1"/>
  <c r="J97" i="1"/>
  <c r="I96" i="1" l="1"/>
  <c r="G232" i="1"/>
  <c r="N95" i="1"/>
  <c r="M96" i="1"/>
  <c r="J98" i="1"/>
  <c r="F97" i="1"/>
  <c r="L97" i="1" s="1"/>
  <c r="E98" i="1"/>
  <c r="G98" i="1"/>
  <c r="J235" i="1"/>
  <c r="N96" i="1" l="1"/>
  <c r="M97" i="1"/>
  <c r="G99" i="1"/>
  <c r="F98" i="1"/>
  <c r="I98" i="1" s="1"/>
  <c r="E99" i="1"/>
  <c r="J236" i="1"/>
  <c r="J99" i="1"/>
  <c r="I97" i="1"/>
  <c r="G233" i="1"/>
  <c r="L98" i="1" l="1"/>
  <c r="G234" i="1"/>
  <c r="N97" i="1"/>
  <c r="M98" i="1"/>
  <c r="J100" i="1"/>
  <c r="G100" i="1"/>
  <c r="F99" i="1"/>
  <c r="L99" i="1" s="1"/>
  <c r="E100" i="1"/>
  <c r="J237" i="1"/>
  <c r="I99" i="1" l="1"/>
  <c r="N98" i="1"/>
  <c r="M99" i="1"/>
  <c r="F100" i="1"/>
  <c r="I100" i="1" s="1"/>
  <c r="E101" i="1"/>
  <c r="J101" i="1"/>
  <c r="J238" i="1"/>
  <c r="G235" i="1"/>
  <c r="N99" i="1" l="1"/>
  <c r="M100" i="1"/>
  <c r="G236" i="1"/>
  <c r="G102" i="1"/>
  <c r="F101" i="1"/>
  <c r="I101" i="1" s="1"/>
  <c r="E102" i="1"/>
  <c r="J239" i="1"/>
  <c r="L100" i="1"/>
  <c r="L101" i="1" l="1"/>
  <c r="G103" i="1"/>
  <c r="J103" i="1"/>
  <c r="F102" i="1"/>
  <c r="I102" i="1" s="1"/>
  <c r="E103" i="1"/>
  <c r="N100" i="1"/>
  <c r="M101" i="1"/>
  <c r="J240" i="1"/>
  <c r="G237" i="1"/>
  <c r="F103" i="1" l="1"/>
  <c r="I103" i="1" s="1"/>
  <c r="E104" i="1"/>
  <c r="J241" i="1"/>
  <c r="G238" i="1"/>
  <c r="N101" i="1"/>
  <c r="M102" i="1"/>
  <c r="J104" i="1"/>
  <c r="L102" i="1"/>
  <c r="L103" i="1" l="1"/>
  <c r="N102" i="1"/>
  <c r="M103" i="1"/>
  <c r="J242" i="1"/>
  <c r="E105" i="1"/>
  <c r="F104" i="1"/>
  <c r="L104" i="1" s="1"/>
  <c r="J105" i="1"/>
  <c r="G239" i="1"/>
  <c r="I104" i="1" l="1"/>
  <c r="G240" i="1"/>
  <c r="F105" i="1"/>
  <c r="I105" i="1" s="1"/>
  <c r="E106" i="1"/>
  <c r="M104" i="1"/>
  <c r="N103" i="1"/>
  <c r="J243" i="1"/>
  <c r="J106" i="1"/>
  <c r="M105" i="1" l="1"/>
  <c r="N104" i="1"/>
  <c r="J107" i="1"/>
  <c r="F106" i="1"/>
  <c r="L106" i="1" s="1"/>
  <c r="E107" i="1"/>
  <c r="G241" i="1"/>
  <c r="J244" i="1"/>
  <c r="L105" i="1"/>
  <c r="I106" i="1" l="1"/>
  <c r="J245" i="1"/>
  <c r="G242" i="1"/>
  <c r="E108" i="1"/>
  <c r="F107" i="1"/>
  <c r="L107" i="1" s="1"/>
  <c r="M106" i="1"/>
  <c r="N105" i="1"/>
  <c r="I107" i="1" l="1"/>
  <c r="M107" i="1"/>
  <c r="N106" i="1"/>
  <c r="G243" i="1"/>
  <c r="F108" i="1"/>
  <c r="E109" i="1"/>
  <c r="J246" i="1"/>
  <c r="L108" i="1" l="1"/>
  <c r="I108" i="1"/>
  <c r="J247" i="1"/>
  <c r="E110" i="1"/>
  <c r="F109" i="1"/>
  <c r="I109" i="1" s="1"/>
  <c r="G244" i="1"/>
  <c r="M108" i="1"/>
  <c r="N107" i="1"/>
  <c r="L109" i="1" l="1"/>
  <c r="J248" i="1"/>
  <c r="N108" i="1"/>
  <c r="M109" i="1"/>
  <c r="G245" i="1"/>
  <c r="F110" i="1"/>
  <c r="I110" i="1" s="1"/>
  <c r="E111" i="1"/>
  <c r="L110" i="1" l="1"/>
  <c r="M110" i="1"/>
  <c r="N109" i="1"/>
  <c r="G246" i="1"/>
  <c r="J249" i="1"/>
  <c r="E112" i="1"/>
  <c r="F111" i="1"/>
  <c r="I111" i="1" s="1"/>
  <c r="G247" i="1" l="1"/>
  <c r="L111" i="1"/>
  <c r="F112" i="1"/>
  <c r="I112" i="1" s="1"/>
  <c r="E113" i="1"/>
  <c r="J250" i="1"/>
  <c r="N110" i="1"/>
  <c r="M111" i="1"/>
  <c r="L112" i="1" l="1"/>
  <c r="J251" i="1"/>
  <c r="E114" i="1"/>
  <c r="F113" i="1"/>
  <c r="I113" i="1" s="1"/>
  <c r="M112" i="1"/>
  <c r="N111" i="1"/>
  <c r="G248" i="1"/>
  <c r="L113" i="1" l="1"/>
  <c r="G249" i="1"/>
  <c r="J252" i="1"/>
  <c r="N112" i="1"/>
  <c r="M113" i="1"/>
  <c r="F114" i="1"/>
  <c r="I114" i="1" s="1"/>
  <c r="E115" i="1"/>
  <c r="M114" i="1" l="1"/>
  <c r="N113" i="1"/>
  <c r="L114" i="1"/>
  <c r="E116" i="1"/>
  <c r="F115" i="1"/>
  <c r="I115" i="1" s="1"/>
  <c r="J253" i="1"/>
  <c r="G250" i="1"/>
  <c r="N114" i="1" l="1"/>
  <c r="M115" i="1"/>
  <c r="G251" i="1"/>
  <c r="F116" i="1"/>
  <c r="L116" i="1" s="1"/>
  <c r="E117" i="1"/>
  <c r="J254" i="1"/>
  <c r="L115" i="1"/>
  <c r="I116" i="1" l="1"/>
  <c r="M116" i="1"/>
  <c r="N115" i="1"/>
  <c r="E118" i="1"/>
  <c r="F117" i="1"/>
  <c r="I117" i="1" s="1"/>
  <c r="J255" i="1"/>
  <c r="L117" i="1"/>
  <c r="G252" i="1"/>
  <c r="F118" i="1" l="1"/>
  <c r="L118" i="1" s="1"/>
  <c r="E119" i="1"/>
  <c r="G253" i="1"/>
  <c r="J256" i="1"/>
  <c r="N116" i="1"/>
  <c r="M117" i="1"/>
  <c r="E120" i="1" l="1"/>
  <c r="F119" i="1"/>
  <c r="L119" i="1" s="1"/>
  <c r="J257" i="1"/>
  <c r="I118" i="1"/>
  <c r="M118" i="1"/>
  <c r="N117" i="1"/>
  <c r="G254" i="1"/>
  <c r="I119" i="1" l="1"/>
  <c r="N118" i="1"/>
  <c r="M119" i="1"/>
  <c r="G255" i="1"/>
  <c r="J258" i="1"/>
  <c r="F120" i="1"/>
  <c r="I120" i="1" s="1"/>
  <c r="E121" i="1"/>
  <c r="L120" i="1" l="1"/>
  <c r="E122" i="1"/>
  <c r="F121" i="1"/>
  <c r="L121" i="1" s="1"/>
  <c r="G256" i="1"/>
  <c r="M120" i="1"/>
  <c r="N119" i="1"/>
  <c r="J259" i="1"/>
  <c r="I121" i="1" l="1"/>
  <c r="G257" i="1"/>
  <c r="J260" i="1"/>
  <c r="N120" i="1"/>
  <c r="M121" i="1"/>
  <c r="F122" i="1"/>
  <c r="I122" i="1" s="1"/>
  <c r="E123" i="1"/>
  <c r="L122" i="1" l="1"/>
  <c r="E124" i="1"/>
  <c r="F123" i="1"/>
  <c r="L123" i="1" s="1"/>
  <c r="G258" i="1"/>
  <c r="M122" i="1"/>
  <c r="N121" i="1"/>
  <c r="J261" i="1"/>
  <c r="I123" i="1" l="1"/>
  <c r="F124" i="1"/>
  <c r="I124" i="1" s="1"/>
  <c r="E125" i="1"/>
  <c r="J262" i="1"/>
  <c r="N122" i="1"/>
  <c r="M123" i="1"/>
  <c r="G259" i="1"/>
  <c r="E126" i="1" l="1"/>
  <c r="F125" i="1"/>
  <c r="I125" i="1" s="1"/>
  <c r="L124" i="1"/>
  <c r="M124" i="1"/>
  <c r="N123" i="1"/>
  <c r="J263" i="1"/>
  <c r="F126" i="1" l="1"/>
  <c r="I126" i="1" s="1"/>
  <c r="E127" i="1"/>
  <c r="N124" i="1"/>
  <c r="M125" i="1"/>
  <c r="J264" i="1"/>
  <c r="L125" i="1"/>
  <c r="L126" i="1" l="1"/>
  <c r="E128" i="1"/>
  <c r="F127" i="1"/>
  <c r="I127" i="1" s="1"/>
  <c r="M126" i="1"/>
  <c r="N125" i="1"/>
  <c r="J265" i="1"/>
  <c r="L127" i="1" l="1"/>
  <c r="N126" i="1"/>
  <c r="M127" i="1"/>
  <c r="J266" i="1"/>
  <c r="F128" i="1"/>
  <c r="I128" i="1" s="1"/>
  <c r="E129" i="1"/>
  <c r="L128" i="1" l="1"/>
  <c r="E130" i="1"/>
  <c r="F129" i="1"/>
  <c r="L129" i="1" s="1"/>
  <c r="M128" i="1"/>
  <c r="N127" i="1"/>
  <c r="J267" i="1"/>
  <c r="I129" i="1" l="1"/>
  <c r="F130" i="1"/>
  <c r="L130" i="1" s="1"/>
  <c r="E131" i="1"/>
  <c r="J268" i="1"/>
  <c r="N128" i="1"/>
  <c r="M129" i="1"/>
  <c r="I130" i="1" l="1"/>
  <c r="M130" i="1"/>
  <c r="N129" i="1"/>
  <c r="J269" i="1"/>
  <c r="E132" i="1"/>
  <c r="F131" i="1"/>
  <c r="L131" i="1" s="1"/>
  <c r="I131" i="1" l="1"/>
  <c r="F132" i="1"/>
  <c r="I132" i="1" s="1"/>
  <c r="E133" i="1"/>
  <c r="J270" i="1"/>
  <c r="N130" i="1"/>
  <c r="M131" i="1"/>
  <c r="M132" i="1" l="1"/>
  <c r="N131" i="1"/>
  <c r="E134" i="1"/>
  <c r="F133" i="1"/>
  <c r="I133" i="1" s="1"/>
  <c r="L132" i="1"/>
  <c r="J271" i="1"/>
  <c r="L133" i="1" l="1"/>
  <c r="J272" i="1"/>
  <c r="F134" i="1"/>
  <c r="L134" i="1" s="1"/>
  <c r="E135" i="1"/>
  <c r="N132" i="1"/>
  <c r="M133" i="1"/>
  <c r="E136" i="1" l="1"/>
  <c r="F135" i="1"/>
  <c r="L135" i="1" s="1"/>
  <c r="I134" i="1"/>
  <c r="M134" i="1"/>
  <c r="N133" i="1"/>
  <c r="J273" i="1"/>
  <c r="I135" i="1" l="1"/>
  <c r="N134" i="1"/>
  <c r="M135" i="1"/>
  <c r="K137" i="1"/>
  <c r="J274" i="1"/>
  <c r="F136" i="1"/>
  <c r="L136" i="1" s="1"/>
  <c r="E137" i="1"/>
  <c r="I136" i="1" l="1"/>
  <c r="E138" i="1"/>
  <c r="F137" i="1"/>
  <c r="I137" i="1" s="1"/>
  <c r="H138" i="1"/>
  <c r="M136" i="1"/>
  <c r="N135" i="1"/>
  <c r="J275" i="1"/>
  <c r="L137" i="1" l="1"/>
  <c r="J276" i="1"/>
  <c r="K139" i="1"/>
  <c r="N136" i="1"/>
  <c r="M137" i="1"/>
  <c r="F138" i="1"/>
  <c r="E139" i="1"/>
  <c r="L138" i="1" l="1"/>
  <c r="E140" i="1"/>
  <c r="F139" i="1"/>
  <c r="I139" i="1" s="1"/>
  <c r="M138" i="1"/>
  <c r="N137" i="1"/>
  <c r="J277" i="1"/>
  <c r="H140" i="1"/>
  <c r="I138" i="1"/>
  <c r="K140" i="1"/>
  <c r="L139" i="1" l="1"/>
  <c r="H141" i="1"/>
  <c r="N138" i="1"/>
  <c r="M139" i="1"/>
  <c r="K141" i="1"/>
  <c r="J278" i="1"/>
  <c r="F140" i="1"/>
  <c r="I140" i="1" s="1"/>
  <c r="E141" i="1"/>
  <c r="L140" i="1" l="1"/>
  <c r="E142" i="1"/>
  <c r="F141" i="1"/>
  <c r="J279" i="1"/>
  <c r="M140" i="1"/>
  <c r="N139" i="1"/>
  <c r="H142" i="1"/>
  <c r="L141" i="1" l="1"/>
  <c r="I141" i="1"/>
  <c r="K143" i="1"/>
  <c r="H143" i="1"/>
  <c r="J280" i="1"/>
  <c r="N140" i="1"/>
  <c r="M141" i="1"/>
  <c r="F142" i="1"/>
  <c r="I142" i="1" s="1"/>
  <c r="E143" i="1"/>
  <c r="E144" i="1" l="1"/>
  <c r="F143" i="1"/>
  <c r="I143" i="1" s="1"/>
  <c r="H144" i="1"/>
  <c r="L142" i="1"/>
  <c r="J281" i="1"/>
  <c r="M142" i="1"/>
  <c r="N141" i="1"/>
  <c r="K144" i="1"/>
  <c r="L143" i="1" l="1"/>
  <c r="N142" i="1"/>
  <c r="M143" i="1"/>
  <c r="K145" i="1"/>
  <c r="H145" i="1"/>
  <c r="J282" i="1"/>
  <c r="F144" i="1"/>
  <c r="L144" i="1" s="1"/>
  <c r="E145" i="1"/>
  <c r="I144" i="1" l="1"/>
  <c r="J283" i="1"/>
  <c r="K146" i="1"/>
  <c r="E146" i="1"/>
  <c r="F145" i="1"/>
  <c r="I145" i="1" s="1"/>
  <c r="M144" i="1"/>
  <c r="N143" i="1"/>
  <c r="H146" i="1"/>
  <c r="L145" i="1" l="1"/>
  <c r="K147" i="1"/>
  <c r="N144" i="1"/>
  <c r="M145" i="1"/>
  <c r="H147" i="1"/>
  <c r="F146" i="1"/>
  <c r="L146" i="1" s="1"/>
  <c r="E147" i="1"/>
  <c r="J284" i="1"/>
  <c r="M146" i="1" l="1"/>
  <c r="N145" i="1"/>
  <c r="E148" i="1"/>
  <c r="F147" i="1"/>
  <c r="I147" i="1" s="1"/>
  <c r="J285" i="1"/>
  <c r="I146" i="1"/>
  <c r="H148" i="1"/>
  <c r="K148" i="1"/>
  <c r="H149" i="1" l="1"/>
  <c r="L147" i="1"/>
  <c r="K149" i="1"/>
  <c r="F148" i="1"/>
  <c r="L148" i="1" s="1"/>
  <c r="E149" i="1"/>
  <c r="N146" i="1"/>
  <c r="M147" i="1"/>
  <c r="E150" i="1" l="1"/>
  <c r="F149" i="1"/>
  <c r="I149" i="1" s="1"/>
  <c r="M148" i="1"/>
  <c r="N147" i="1"/>
  <c r="K150" i="1"/>
  <c r="I148" i="1"/>
  <c r="H150" i="1"/>
  <c r="L149" i="1" l="1"/>
  <c r="H151" i="1"/>
  <c r="N148" i="1"/>
  <c r="M149" i="1"/>
  <c r="K151" i="1"/>
  <c r="F150" i="1"/>
  <c r="I150" i="1" s="1"/>
  <c r="E151" i="1"/>
  <c r="E152" i="1" l="1"/>
  <c r="F151" i="1"/>
  <c r="I151" i="1" s="1"/>
  <c r="M150" i="1"/>
  <c r="N149" i="1"/>
  <c r="L150" i="1"/>
  <c r="K152" i="1"/>
  <c r="H152" i="1"/>
  <c r="L151" i="1" l="1"/>
  <c r="H153" i="1"/>
  <c r="N150" i="1"/>
  <c r="M151" i="1"/>
  <c r="K153" i="1"/>
  <c r="F152" i="1"/>
  <c r="I152" i="1" s="1"/>
  <c r="E153" i="1"/>
  <c r="E154" i="1" l="1"/>
  <c r="F153" i="1"/>
  <c r="I153" i="1" s="1"/>
  <c r="M152" i="1"/>
  <c r="N151" i="1"/>
  <c r="L152" i="1"/>
  <c r="K154" i="1"/>
  <c r="H154" i="1"/>
  <c r="L153" i="1" l="1"/>
  <c r="H155" i="1"/>
  <c r="N152" i="1"/>
  <c r="M153" i="1"/>
  <c r="K155" i="1"/>
  <c r="F154" i="1"/>
  <c r="I154" i="1" s="1"/>
  <c r="E155" i="1"/>
  <c r="M154" i="1" l="1"/>
  <c r="N153" i="1"/>
  <c r="E156" i="1"/>
  <c r="F155" i="1"/>
  <c r="I155" i="1" s="1"/>
  <c r="L154" i="1"/>
  <c r="K156" i="1"/>
  <c r="H156" i="1"/>
  <c r="L155" i="1" l="1"/>
  <c r="K157" i="1"/>
  <c r="H157" i="1"/>
  <c r="F156" i="1"/>
  <c r="I156" i="1" s="1"/>
  <c r="E157" i="1"/>
  <c r="N154" i="1"/>
  <c r="M155" i="1"/>
  <c r="L156" i="1" l="1"/>
  <c r="H158" i="1"/>
  <c r="K158" i="1"/>
  <c r="E158" i="1"/>
  <c r="F157" i="1"/>
  <c r="I157" i="1" s="1"/>
  <c r="M156" i="1"/>
  <c r="N155" i="1"/>
  <c r="L157" i="1" l="1"/>
  <c r="N156" i="1"/>
  <c r="M157" i="1"/>
  <c r="K159" i="1"/>
  <c r="F158" i="1"/>
  <c r="L158" i="1" s="1"/>
  <c r="E159" i="1"/>
  <c r="H159" i="1"/>
  <c r="I158" i="1" l="1"/>
  <c r="H160" i="1"/>
  <c r="K160" i="1"/>
  <c r="E160" i="1"/>
  <c r="F159" i="1"/>
  <c r="I159" i="1" s="1"/>
  <c r="M158" i="1"/>
  <c r="N157" i="1"/>
  <c r="L159" i="1" l="1"/>
  <c r="N158" i="1"/>
  <c r="M159" i="1"/>
  <c r="K161" i="1"/>
  <c r="F160" i="1"/>
  <c r="L160" i="1" s="1"/>
  <c r="E161" i="1"/>
  <c r="H161" i="1"/>
  <c r="I160" i="1" l="1"/>
  <c r="M160" i="1"/>
  <c r="N159" i="1"/>
  <c r="H162" i="1"/>
  <c r="K162" i="1"/>
  <c r="E162" i="1"/>
  <c r="F161" i="1"/>
  <c r="I161" i="1" s="1"/>
  <c r="F162" i="1" l="1"/>
  <c r="L162" i="1" s="1"/>
  <c r="E163" i="1"/>
  <c r="L161" i="1"/>
  <c r="H163" i="1"/>
  <c r="K163" i="1"/>
  <c r="N160" i="1"/>
  <c r="M161" i="1"/>
  <c r="I162" i="1" l="1"/>
  <c r="H164" i="1"/>
  <c r="E164" i="1"/>
  <c r="F163" i="1"/>
  <c r="I163" i="1" s="1"/>
  <c r="K164" i="1"/>
  <c r="M162" i="1"/>
  <c r="N161" i="1"/>
  <c r="N162" i="1" l="1"/>
  <c r="M163" i="1"/>
  <c r="F164" i="1"/>
  <c r="I164" i="1" s="1"/>
  <c r="E165" i="1"/>
  <c r="L163" i="1"/>
  <c r="K165" i="1"/>
  <c r="H165" i="1"/>
  <c r="L164" i="1" l="1"/>
  <c r="H166" i="1"/>
  <c r="K166" i="1"/>
  <c r="E166" i="1"/>
  <c r="F165" i="1"/>
  <c r="I165" i="1" s="1"/>
  <c r="M164" i="1"/>
  <c r="N163" i="1"/>
  <c r="L165" i="1" l="1"/>
  <c r="N164" i="1"/>
  <c r="M165" i="1"/>
  <c r="K167" i="1"/>
  <c r="E167" i="1"/>
  <c r="F166" i="1"/>
  <c r="L166" i="1" s="1"/>
  <c r="H167" i="1"/>
  <c r="I166" i="1" l="1"/>
  <c r="H168" i="1"/>
  <c r="K168" i="1"/>
  <c r="M166" i="1"/>
  <c r="N165" i="1"/>
  <c r="E168" i="1"/>
  <c r="F167" i="1"/>
  <c r="I167" i="1" s="1"/>
  <c r="L167" i="1" l="1"/>
  <c r="E169" i="1"/>
  <c r="F168" i="1"/>
  <c r="L168" i="1" s="1"/>
  <c r="K169" i="1"/>
  <c r="M167" i="1"/>
  <c r="N166" i="1"/>
  <c r="H169" i="1"/>
  <c r="H170" i="1" l="1"/>
  <c r="K170" i="1"/>
  <c r="M168" i="1"/>
  <c r="N167" i="1"/>
  <c r="E170" i="1"/>
  <c r="F169" i="1"/>
  <c r="I169" i="1" s="1"/>
  <c r="I168" i="1"/>
  <c r="L169" i="1" l="1"/>
  <c r="E171" i="1"/>
  <c r="F170" i="1"/>
  <c r="L170" i="1" s="1"/>
  <c r="K171" i="1"/>
  <c r="M169" i="1"/>
  <c r="N168" i="1"/>
  <c r="H171" i="1"/>
  <c r="H172" i="1" l="1"/>
  <c r="K172" i="1"/>
  <c r="M170" i="1"/>
  <c r="N169" i="1"/>
  <c r="E172" i="1"/>
  <c r="F171" i="1"/>
  <c r="I171" i="1" s="1"/>
  <c r="I170" i="1"/>
  <c r="L171" i="1" l="1"/>
  <c r="E173" i="1"/>
  <c r="F172" i="1"/>
  <c r="L172" i="1" s="1"/>
  <c r="K173" i="1"/>
  <c r="M171" i="1"/>
  <c r="N170" i="1"/>
  <c r="H173" i="1"/>
  <c r="K174" i="1" l="1"/>
  <c r="M172" i="1"/>
  <c r="N171" i="1"/>
  <c r="H174" i="1"/>
  <c r="E174" i="1"/>
  <c r="F173" i="1"/>
  <c r="L173" i="1" s="1"/>
  <c r="I172" i="1"/>
  <c r="I173" i="1" l="1"/>
  <c r="E175" i="1"/>
  <c r="F174" i="1"/>
  <c r="L174" i="1" s="1"/>
  <c r="M173" i="1"/>
  <c r="N172" i="1"/>
  <c r="H175" i="1"/>
  <c r="K175" i="1"/>
  <c r="I174" i="1" l="1"/>
  <c r="K176" i="1"/>
  <c r="M174" i="1"/>
  <c r="N173" i="1"/>
  <c r="H176" i="1"/>
  <c r="E176" i="1"/>
  <c r="F175" i="1"/>
  <c r="L175" i="1" s="1"/>
  <c r="E177" i="1" l="1"/>
  <c r="F176" i="1"/>
  <c r="L176" i="1" s="1"/>
  <c r="M175" i="1"/>
  <c r="N174" i="1"/>
  <c r="I175" i="1"/>
  <c r="H177" i="1"/>
  <c r="K177" i="1"/>
  <c r="I176" i="1" l="1"/>
  <c r="K178" i="1"/>
  <c r="M176" i="1"/>
  <c r="N175" i="1"/>
  <c r="H178" i="1"/>
  <c r="E178" i="1"/>
  <c r="F177" i="1"/>
  <c r="L177" i="1" s="1"/>
  <c r="E179" i="1" l="1"/>
  <c r="F178" i="1"/>
  <c r="L178" i="1" s="1"/>
  <c r="M177" i="1"/>
  <c r="N176" i="1"/>
  <c r="I177" i="1"/>
  <c r="H179" i="1"/>
  <c r="K179" i="1"/>
  <c r="I178" i="1" l="1"/>
  <c r="K180" i="1"/>
  <c r="M178" i="1"/>
  <c r="N177" i="1"/>
  <c r="H180" i="1"/>
  <c r="E180" i="1"/>
  <c r="F179" i="1"/>
  <c r="L179" i="1" s="1"/>
  <c r="E181" i="1" l="1"/>
  <c r="F180" i="1"/>
  <c r="L180" i="1" s="1"/>
  <c r="M179" i="1"/>
  <c r="N178" i="1"/>
  <c r="I179" i="1"/>
  <c r="H181" i="1"/>
  <c r="K181" i="1"/>
  <c r="I180" i="1" l="1"/>
  <c r="K182" i="1"/>
  <c r="M180" i="1"/>
  <c r="N179" i="1"/>
  <c r="H182" i="1"/>
  <c r="E182" i="1"/>
  <c r="F181" i="1"/>
  <c r="L181" i="1" s="1"/>
  <c r="E183" i="1" l="1"/>
  <c r="F182" i="1"/>
  <c r="L182" i="1" s="1"/>
  <c r="M181" i="1"/>
  <c r="N180" i="1"/>
  <c r="I181" i="1"/>
  <c r="H183" i="1"/>
  <c r="K183" i="1"/>
  <c r="I182" i="1" l="1"/>
  <c r="K184" i="1"/>
  <c r="M182" i="1"/>
  <c r="N181" i="1"/>
  <c r="H184" i="1"/>
  <c r="E184" i="1"/>
  <c r="F183" i="1"/>
  <c r="L183" i="1" s="1"/>
  <c r="E185" i="1" l="1"/>
  <c r="F184" i="1"/>
  <c r="L184" i="1" s="1"/>
  <c r="M183" i="1"/>
  <c r="N182" i="1"/>
  <c r="I183" i="1"/>
  <c r="H185" i="1"/>
  <c r="K185" i="1"/>
  <c r="I184" i="1" l="1"/>
  <c r="K186" i="1"/>
  <c r="M184" i="1"/>
  <c r="N183" i="1"/>
  <c r="H186" i="1"/>
  <c r="E186" i="1"/>
  <c r="F185" i="1"/>
  <c r="L185" i="1" s="1"/>
  <c r="E187" i="1" l="1"/>
  <c r="F186" i="1"/>
  <c r="L186" i="1" s="1"/>
  <c r="M185" i="1"/>
  <c r="N184" i="1"/>
  <c r="I185" i="1"/>
  <c r="H187" i="1"/>
  <c r="K187" i="1"/>
  <c r="I186" i="1" l="1"/>
  <c r="K188" i="1"/>
  <c r="M186" i="1"/>
  <c r="N185" i="1"/>
  <c r="H188" i="1"/>
  <c r="E188" i="1"/>
  <c r="F187" i="1"/>
  <c r="L187" i="1" s="1"/>
  <c r="E189" i="1" l="1"/>
  <c r="F188" i="1"/>
  <c r="L188" i="1" s="1"/>
  <c r="M187" i="1"/>
  <c r="N186" i="1"/>
  <c r="I187" i="1"/>
  <c r="H189" i="1"/>
  <c r="K189" i="1"/>
  <c r="I188" i="1" l="1"/>
  <c r="K190" i="1"/>
  <c r="M188" i="1"/>
  <c r="N187" i="1"/>
  <c r="H190" i="1"/>
  <c r="E190" i="1"/>
  <c r="F189" i="1"/>
  <c r="L189" i="1" s="1"/>
  <c r="E191" i="1" l="1"/>
  <c r="F190" i="1"/>
  <c r="L190" i="1" s="1"/>
  <c r="M189" i="1"/>
  <c r="N188" i="1"/>
  <c r="I189" i="1"/>
  <c r="H191" i="1"/>
  <c r="K191" i="1"/>
  <c r="I190" i="1" l="1"/>
  <c r="K192" i="1"/>
  <c r="M190" i="1"/>
  <c r="N189" i="1"/>
  <c r="H192" i="1"/>
  <c r="E192" i="1"/>
  <c r="F191" i="1"/>
  <c r="L191" i="1" s="1"/>
  <c r="E193" i="1" l="1"/>
  <c r="F192" i="1"/>
  <c r="L192" i="1" s="1"/>
  <c r="M191" i="1"/>
  <c r="N190" i="1"/>
  <c r="I191" i="1"/>
  <c r="H193" i="1"/>
  <c r="K193" i="1"/>
  <c r="I192" i="1" l="1"/>
  <c r="K194" i="1"/>
  <c r="M192" i="1"/>
  <c r="N191" i="1"/>
  <c r="H194" i="1"/>
  <c r="E194" i="1"/>
  <c r="F193" i="1"/>
  <c r="L193" i="1" s="1"/>
  <c r="E195" i="1" l="1"/>
  <c r="F194" i="1"/>
  <c r="L194" i="1" s="1"/>
  <c r="M193" i="1"/>
  <c r="N192" i="1"/>
  <c r="I193" i="1"/>
  <c r="H195" i="1"/>
  <c r="K195" i="1"/>
  <c r="I194" i="1" l="1"/>
  <c r="K196" i="1"/>
  <c r="M194" i="1"/>
  <c r="N193" i="1"/>
  <c r="H196" i="1"/>
  <c r="E196" i="1"/>
  <c r="F195" i="1"/>
  <c r="L195" i="1" s="1"/>
  <c r="E197" i="1" l="1"/>
  <c r="F196" i="1"/>
  <c r="L196" i="1" s="1"/>
  <c r="M195" i="1"/>
  <c r="N194" i="1"/>
  <c r="I195" i="1"/>
  <c r="H197" i="1"/>
  <c r="K197" i="1"/>
  <c r="I196" i="1" l="1"/>
  <c r="K198" i="1"/>
  <c r="M196" i="1"/>
  <c r="N195" i="1"/>
  <c r="H198" i="1"/>
  <c r="E198" i="1"/>
  <c r="F197" i="1"/>
  <c r="L197" i="1" s="1"/>
  <c r="E199" i="1" l="1"/>
  <c r="F198" i="1"/>
  <c r="L198" i="1" s="1"/>
  <c r="M197" i="1"/>
  <c r="N196" i="1"/>
  <c r="I197" i="1"/>
  <c r="H199" i="1"/>
  <c r="K199" i="1"/>
  <c r="I198" i="1" l="1"/>
  <c r="K200" i="1"/>
  <c r="M198" i="1"/>
  <c r="N197" i="1"/>
  <c r="H200" i="1"/>
  <c r="F199" i="1"/>
  <c r="L199" i="1" s="1"/>
  <c r="E200" i="1"/>
  <c r="E201" i="1" l="1"/>
  <c r="F200" i="1"/>
  <c r="L200" i="1" s="1"/>
  <c r="M199" i="1"/>
  <c r="N198" i="1"/>
  <c r="I199" i="1"/>
  <c r="H201" i="1"/>
  <c r="K201" i="1"/>
  <c r="I200" i="1" l="1"/>
  <c r="K202" i="1"/>
  <c r="N199" i="1"/>
  <c r="M200" i="1"/>
  <c r="H202" i="1"/>
  <c r="E202" i="1"/>
  <c r="F201" i="1"/>
  <c r="L201" i="1" s="1"/>
  <c r="M201" i="1" l="1"/>
  <c r="N200" i="1"/>
  <c r="E203" i="1"/>
  <c r="F202" i="1"/>
  <c r="L202" i="1" s="1"/>
  <c r="I201" i="1"/>
  <c r="H203" i="1"/>
  <c r="K203" i="1"/>
  <c r="K204" i="1" l="1"/>
  <c r="I202" i="1"/>
  <c r="H204" i="1"/>
  <c r="F203" i="1"/>
  <c r="I203" i="1" s="1"/>
  <c r="E204" i="1"/>
  <c r="N201" i="1"/>
  <c r="M202" i="1"/>
  <c r="H205" i="1" l="1"/>
  <c r="E205" i="1"/>
  <c r="F204" i="1"/>
  <c r="L204" i="1" s="1"/>
  <c r="L203" i="1"/>
  <c r="M203" i="1"/>
  <c r="N202" i="1"/>
  <c r="K205" i="1"/>
  <c r="E206" i="1" l="1"/>
  <c r="F205" i="1"/>
  <c r="I205" i="1" s="1"/>
  <c r="K206" i="1"/>
  <c r="M204" i="1"/>
  <c r="N203" i="1"/>
  <c r="I204" i="1"/>
  <c r="H206" i="1"/>
  <c r="L205" i="1" l="1"/>
  <c r="H207" i="1"/>
  <c r="K207" i="1"/>
  <c r="M205" i="1"/>
  <c r="N204" i="1"/>
  <c r="E207" i="1"/>
  <c r="F206" i="1"/>
  <c r="I206" i="1" s="1"/>
  <c r="L206" i="1" l="1"/>
  <c r="E208" i="1"/>
  <c r="F207" i="1"/>
  <c r="L207" i="1" s="1"/>
  <c r="K208" i="1"/>
  <c r="M206" i="1"/>
  <c r="N205" i="1"/>
  <c r="H208" i="1"/>
  <c r="H209" i="1" l="1"/>
  <c r="K209" i="1"/>
  <c r="M207" i="1"/>
  <c r="N206" i="1"/>
  <c r="E209" i="1"/>
  <c r="F208" i="1"/>
  <c r="I208" i="1" s="1"/>
  <c r="I207" i="1"/>
  <c r="L208" i="1" l="1"/>
  <c r="F209" i="1"/>
  <c r="L209" i="1" s="1"/>
  <c r="E210" i="1"/>
  <c r="K210" i="1"/>
  <c r="N207" i="1"/>
  <c r="M208" i="1"/>
  <c r="H210" i="1"/>
  <c r="I209" i="1" l="1"/>
  <c r="E211" i="1"/>
  <c r="F210" i="1"/>
  <c r="L210" i="1" s="1"/>
  <c r="H211" i="1"/>
  <c r="K211" i="1"/>
  <c r="M209" i="1"/>
  <c r="N208" i="1"/>
  <c r="I210" i="1" l="1"/>
  <c r="N209" i="1"/>
  <c r="M210" i="1"/>
  <c r="H212" i="1"/>
  <c r="K212" i="1"/>
  <c r="F211" i="1"/>
  <c r="L211" i="1" s="1"/>
  <c r="E212" i="1"/>
  <c r="I211" i="1" l="1"/>
  <c r="E213" i="1"/>
  <c r="F212" i="1"/>
  <c r="I212" i="1" s="1"/>
  <c r="H213" i="1"/>
  <c r="M211" i="1"/>
  <c r="N210" i="1"/>
  <c r="K213" i="1"/>
  <c r="L212" i="1" l="1"/>
  <c r="K214" i="1"/>
  <c r="H214" i="1"/>
  <c r="N211" i="1"/>
  <c r="M212" i="1"/>
  <c r="F213" i="1"/>
  <c r="L213" i="1" s="1"/>
  <c r="E214" i="1"/>
  <c r="I213" i="1" l="1"/>
  <c r="E215" i="1"/>
  <c r="F214" i="1"/>
  <c r="I214" i="1" s="1"/>
  <c r="H215" i="1"/>
  <c r="M213" i="1"/>
  <c r="N212" i="1"/>
  <c r="K215" i="1"/>
  <c r="L214" i="1" l="1"/>
  <c r="K216" i="1"/>
  <c r="H216" i="1"/>
  <c r="N213" i="1"/>
  <c r="M214" i="1"/>
  <c r="F215" i="1"/>
  <c r="L215" i="1" s="1"/>
  <c r="E216" i="1"/>
  <c r="I215" i="1" l="1"/>
  <c r="E217" i="1"/>
  <c r="F216" i="1"/>
  <c r="I216" i="1" s="1"/>
  <c r="H217" i="1"/>
  <c r="M215" i="1"/>
  <c r="N214" i="1"/>
  <c r="K217" i="1"/>
  <c r="L216" i="1" l="1"/>
  <c r="K218" i="1"/>
  <c r="H218" i="1"/>
  <c r="N215" i="1"/>
  <c r="M216" i="1"/>
  <c r="F217" i="1"/>
  <c r="L217" i="1" s="1"/>
  <c r="E218" i="1"/>
  <c r="I217" i="1" l="1"/>
  <c r="M217" i="1"/>
  <c r="N216" i="1"/>
  <c r="E219" i="1"/>
  <c r="F218" i="1"/>
  <c r="I218" i="1" s="1"/>
  <c r="H219" i="1"/>
  <c r="K219" i="1"/>
  <c r="K220" i="1" l="1"/>
  <c r="L218" i="1"/>
  <c r="F219" i="1"/>
  <c r="I219" i="1" s="1"/>
  <c r="E220" i="1"/>
  <c r="H220" i="1"/>
  <c r="H221" i="1" s="1"/>
  <c r="N217" i="1"/>
  <c r="M218" i="1"/>
  <c r="L219" i="1" l="1"/>
  <c r="M219" i="1"/>
  <c r="N218" i="1"/>
  <c r="E221" i="1"/>
  <c r="F220" i="1"/>
  <c r="L220" i="1" s="1"/>
  <c r="K221" i="1"/>
  <c r="K222" i="1" s="1"/>
  <c r="F221" i="1" l="1"/>
  <c r="I221" i="1" s="1"/>
  <c r="E222" i="1"/>
  <c r="N219" i="1"/>
  <c r="M220" i="1"/>
  <c r="I220" i="1"/>
  <c r="H222" i="1"/>
  <c r="H223" i="1" l="1"/>
  <c r="M221" i="1"/>
  <c r="N221" i="1" s="1"/>
  <c r="N220" i="1"/>
  <c r="E223" i="1"/>
  <c r="F222" i="1"/>
  <c r="L222" i="1" s="1"/>
  <c r="L221" i="1"/>
  <c r="K223" i="1"/>
  <c r="K224" i="1" l="1"/>
  <c r="I222" i="1"/>
  <c r="M222" i="1"/>
  <c r="F223" i="1"/>
  <c r="I223" i="1" s="1"/>
  <c r="E224" i="1"/>
  <c r="H224" i="1"/>
  <c r="H225" i="1" l="1"/>
  <c r="E225" i="1"/>
  <c r="F224" i="1"/>
  <c r="L224" i="1" s="1"/>
  <c r="L223" i="1"/>
  <c r="M223" i="1"/>
  <c r="N222" i="1"/>
  <c r="K225" i="1"/>
  <c r="F225" i="1" l="1"/>
  <c r="L225" i="1" s="1"/>
  <c r="E226" i="1"/>
  <c r="K226" i="1"/>
  <c r="N223" i="1"/>
  <c r="M224" i="1"/>
  <c r="I224" i="1"/>
  <c r="H226" i="1"/>
  <c r="I225" i="1" l="1"/>
  <c r="K227" i="1"/>
  <c r="E227" i="1"/>
  <c r="F226" i="1"/>
  <c r="L226" i="1" s="1"/>
  <c r="H227" i="1"/>
  <c r="M225" i="1"/>
  <c r="N224" i="1"/>
  <c r="N225" i="1" l="1"/>
  <c r="M226" i="1"/>
  <c r="F227" i="1"/>
  <c r="L227" i="1" s="1"/>
  <c r="E228" i="1"/>
  <c r="I226" i="1"/>
  <c r="H228" i="1"/>
  <c r="K228" i="1"/>
  <c r="K229" i="1" l="1"/>
  <c r="I227" i="1"/>
  <c r="H229" i="1"/>
  <c r="E229" i="1"/>
  <c r="F228" i="1"/>
  <c r="I228" i="1" s="1"/>
  <c r="M227" i="1"/>
  <c r="N226" i="1"/>
  <c r="N227" i="1" l="1"/>
  <c r="M228" i="1"/>
  <c r="F229" i="1"/>
  <c r="L229" i="1" s="1"/>
  <c r="E230" i="1"/>
  <c r="H230" i="1"/>
  <c r="L228" i="1"/>
  <c r="K230" i="1"/>
  <c r="E231" i="1" l="1"/>
  <c r="F230" i="1"/>
  <c r="I230" i="1" s="1"/>
  <c r="K231" i="1"/>
  <c r="I229" i="1"/>
  <c r="M229" i="1"/>
  <c r="N228" i="1"/>
  <c r="H231" i="1"/>
  <c r="L230" i="1" l="1"/>
  <c r="H232" i="1"/>
  <c r="K232" i="1"/>
  <c r="N229" i="1"/>
  <c r="M230" i="1"/>
  <c r="F231" i="1"/>
  <c r="I231" i="1" s="1"/>
  <c r="E232" i="1"/>
  <c r="L231" i="1" l="1"/>
  <c r="E233" i="1"/>
  <c r="F232" i="1"/>
  <c r="L232" i="1" s="1"/>
  <c r="K233" i="1"/>
  <c r="M231" i="1"/>
  <c r="N230" i="1"/>
  <c r="H233" i="1"/>
  <c r="I232" i="1" l="1"/>
  <c r="H234" i="1"/>
  <c r="K234" i="1"/>
  <c r="N231" i="1"/>
  <c r="M232" i="1"/>
  <c r="F233" i="1"/>
  <c r="I233" i="1" s="1"/>
  <c r="E234" i="1"/>
  <c r="L233" i="1" l="1"/>
  <c r="E235" i="1"/>
  <c r="F234" i="1"/>
  <c r="L234" i="1" s="1"/>
  <c r="K235" i="1"/>
  <c r="M233" i="1"/>
  <c r="N232" i="1"/>
  <c r="H235" i="1"/>
  <c r="I234" i="1" l="1"/>
  <c r="H236" i="1"/>
  <c r="K236" i="1"/>
  <c r="N233" i="1"/>
  <c r="M234" i="1"/>
  <c r="F235" i="1"/>
  <c r="I235" i="1" s="1"/>
  <c r="E236" i="1"/>
  <c r="L235" i="1" l="1"/>
  <c r="E237" i="1"/>
  <c r="F236" i="1"/>
  <c r="L236" i="1" s="1"/>
  <c r="K237" i="1"/>
  <c r="M235" i="1"/>
  <c r="N234" i="1"/>
  <c r="H237" i="1"/>
  <c r="I236" i="1" l="1"/>
  <c r="H238" i="1"/>
  <c r="K238" i="1"/>
  <c r="N235" i="1"/>
  <c r="M236" i="1"/>
  <c r="F237" i="1"/>
  <c r="I237" i="1" s="1"/>
  <c r="E238" i="1"/>
  <c r="L237" i="1" l="1"/>
  <c r="E239" i="1"/>
  <c r="F238" i="1"/>
  <c r="L238" i="1" s="1"/>
  <c r="K239" i="1"/>
  <c r="M237" i="1"/>
  <c r="N236" i="1"/>
  <c r="H239" i="1"/>
  <c r="I238" i="1" l="1"/>
  <c r="H240" i="1"/>
  <c r="K240" i="1"/>
  <c r="N237" i="1"/>
  <c r="M238" i="1"/>
  <c r="F239" i="1"/>
  <c r="I239" i="1" s="1"/>
  <c r="E240" i="1"/>
  <c r="E241" i="1" l="1"/>
  <c r="F240" i="1"/>
  <c r="L240" i="1" s="1"/>
  <c r="L239" i="1"/>
  <c r="K241" i="1"/>
  <c r="M239" i="1"/>
  <c r="N238" i="1"/>
  <c r="H241" i="1"/>
  <c r="K242" i="1" l="1"/>
  <c r="H242" i="1"/>
  <c r="N239" i="1"/>
  <c r="M240" i="1"/>
  <c r="I240" i="1"/>
  <c r="F241" i="1"/>
  <c r="L241" i="1" s="1"/>
  <c r="E242" i="1"/>
  <c r="M241" i="1" l="1"/>
  <c r="N240" i="1"/>
  <c r="I241" i="1"/>
  <c r="H243" i="1"/>
  <c r="E243" i="1"/>
  <c r="F242" i="1"/>
  <c r="I242" i="1" s="1"/>
  <c r="K243" i="1"/>
  <c r="F243" i="1" l="1"/>
  <c r="I243" i="1" s="1"/>
  <c r="E244" i="1"/>
  <c r="K244" i="1"/>
  <c r="H244" i="1"/>
  <c r="L242" i="1"/>
  <c r="N241" i="1"/>
  <c r="M242" i="1"/>
  <c r="L243" i="1" l="1"/>
  <c r="E245" i="1"/>
  <c r="F244" i="1"/>
  <c r="L244" i="1" s="1"/>
  <c r="K245" i="1"/>
  <c r="M243" i="1"/>
  <c r="N242" i="1"/>
  <c r="H245" i="1"/>
  <c r="I244" i="1" l="1"/>
  <c r="H246" i="1"/>
  <c r="K246" i="1"/>
  <c r="N243" i="1"/>
  <c r="M244" i="1"/>
  <c r="F245" i="1"/>
  <c r="I245" i="1" s="1"/>
  <c r="E246" i="1"/>
  <c r="L245" i="1" l="1"/>
  <c r="E247" i="1"/>
  <c r="F246" i="1"/>
  <c r="L246" i="1" s="1"/>
  <c r="K247" i="1"/>
  <c r="M245" i="1"/>
  <c r="N244" i="1"/>
  <c r="H247" i="1"/>
  <c r="I246" i="1" l="1"/>
  <c r="H248" i="1"/>
  <c r="K248" i="1"/>
  <c r="N245" i="1"/>
  <c r="M246" i="1"/>
  <c r="F247" i="1"/>
  <c r="I247" i="1" s="1"/>
  <c r="E248" i="1"/>
  <c r="L247" i="1" l="1"/>
  <c r="K249" i="1"/>
  <c r="E249" i="1"/>
  <c r="F248" i="1"/>
  <c r="L248" i="1" s="1"/>
  <c r="M247" i="1"/>
  <c r="N246" i="1"/>
  <c r="H249" i="1"/>
  <c r="I248" i="1" l="1"/>
  <c r="H250" i="1"/>
  <c r="F249" i="1"/>
  <c r="I249" i="1" s="1"/>
  <c r="E250" i="1"/>
  <c r="N247" i="1"/>
  <c r="M248" i="1"/>
  <c r="K250" i="1"/>
  <c r="L249" i="1" l="1"/>
  <c r="K251" i="1"/>
  <c r="E251" i="1"/>
  <c r="F250" i="1"/>
  <c r="L250" i="1" s="1"/>
  <c r="M249" i="1"/>
  <c r="N248" i="1"/>
  <c r="H251" i="1"/>
  <c r="I250" i="1" l="1"/>
  <c r="F251" i="1"/>
  <c r="I251" i="1" s="1"/>
  <c r="E252" i="1"/>
  <c r="H252" i="1"/>
  <c r="N249" i="1"/>
  <c r="M250" i="1"/>
  <c r="K252" i="1"/>
  <c r="L251" i="1" l="1"/>
  <c r="M251" i="1"/>
  <c r="N250" i="1"/>
  <c r="K253" i="1"/>
  <c r="H253" i="1"/>
  <c r="E253" i="1"/>
  <c r="F252" i="1"/>
  <c r="I252" i="1" s="1"/>
  <c r="F253" i="1" l="1"/>
  <c r="I253" i="1" s="1"/>
  <c r="E254" i="1"/>
  <c r="L252" i="1"/>
  <c r="K254" i="1"/>
  <c r="H254" i="1"/>
  <c r="N251" i="1"/>
  <c r="M252" i="1"/>
  <c r="L253" i="1" l="1"/>
  <c r="K255" i="1"/>
  <c r="H255" i="1"/>
  <c r="E255" i="1"/>
  <c r="F254" i="1"/>
  <c r="L254" i="1" s="1"/>
  <c r="M253" i="1"/>
  <c r="N252" i="1"/>
  <c r="I254" i="1" l="1"/>
  <c r="N253" i="1"/>
  <c r="M254" i="1"/>
  <c r="H256" i="1"/>
  <c r="F255" i="1"/>
  <c r="L255" i="1" s="1"/>
  <c r="E256" i="1"/>
  <c r="K256" i="1"/>
  <c r="I255" i="1" l="1"/>
  <c r="E257" i="1"/>
  <c r="F256" i="1"/>
  <c r="L256" i="1" s="1"/>
  <c r="K257" i="1"/>
  <c r="H257" i="1"/>
  <c r="M255" i="1"/>
  <c r="N254" i="1"/>
  <c r="I256" i="1" l="1"/>
  <c r="N255" i="1"/>
  <c r="M256" i="1"/>
  <c r="K258" i="1"/>
  <c r="H258" i="1"/>
  <c r="F257" i="1"/>
  <c r="I257" i="1" s="1"/>
  <c r="E258" i="1"/>
  <c r="L257" i="1" l="1"/>
  <c r="E259" i="1"/>
  <c r="F258" i="1"/>
  <c r="L258" i="1" s="1"/>
  <c r="K259" i="1"/>
  <c r="M257" i="1"/>
  <c r="N256" i="1"/>
  <c r="H259" i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I258" i="1" l="1"/>
  <c r="K260" i="1"/>
  <c r="N257" i="1"/>
  <c r="M258" i="1"/>
  <c r="F259" i="1"/>
  <c r="E260" i="1"/>
  <c r="L259" i="1" l="1"/>
  <c r="K261" i="1"/>
  <c r="E261" i="1"/>
  <c r="F260" i="1"/>
  <c r="I260" i="1" s="1"/>
  <c r="M259" i="1"/>
  <c r="N258" i="1"/>
  <c r="I259" i="1"/>
  <c r="L260" i="1" l="1"/>
  <c r="N259" i="1"/>
  <c r="M260" i="1"/>
  <c r="K262" i="1"/>
  <c r="F261" i="1"/>
  <c r="L261" i="1" s="1"/>
  <c r="E262" i="1"/>
  <c r="I261" i="1" l="1"/>
  <c r="E263" i="1"/>
  <c r="F262" i="1"/>
  <c r="I262" i="1" s="1"/>
  <c r="K263" i="1"/>
  <c r="M261" i="1"/>
  <c r="N260" i="1"/>
  <c r="L262" i="1" l="1"/>
  <c r="N261" i="1"/>
  <c r="M262" i="1"/>
  <c r="K264" i="1"/>
  <c r="F263" i="1"/>
  <c r="L263" i="1" s="1"/>
  <c r="E264" i="1"/>
  <c r="I263" i="1" l="1"/>
  <c r="E265" i="1"/>
  <c r="F264" i="1"/>
  <c r="L264" i="1" s="1"/>
  <c r="M263" i="1"/>
  <c r="N262" i="1"/>
  <c r="K265" i="1"/>
  <c r="I264" i="1" l="1"/>
  <c r="K266" i="1"/>
  <c r="N263" i="1"/>
  <c r="M264" i="1"/>
  <c r="F265" i="1"/>
  <c r="L265" i="1" s="1"/>
  <c r="E266" i="1"/>
  <c r="E267" i="1" l="1"/>
  <c r="F266" i="1"/>
  <c r="L266" i="1" s="1"/>
  <c r="M265" i="1"/>
  <c r="N264" i="1"/>
  <c r="I265" i="1"/>
  <c r="K267" i="1"/>
  <c r="I266" i="1" l="1"/>
  <c r="K268" i="1"/>
  <c r="N265" i="1"/>
  <c r="M266" i="1"/>
  <c r="F267" i="1"/>
  <c r="L267" i="1" s="1"/>
  <c r="E268" i="1"/>
  <c r="E269" i="1" l="1"/>
  <c r="F268" i="1"/>
  <c r="L268" i="1" s="1"/>
  <c r="M267" i="1"/>
  <c r="N266" i="1"/>
  <c r="I267" i="1"/>
  <c r="K269" i="1"/>
  <c r="I268" i="1" l="1"/>
  <c r="K270" i="1"/>
  <c r="N267" i="1"/>
  <c r="M268" i="1"/>
  <c r="F269" i="1"/>
  <c r="L269" i="1" s="1"/>
  <c r="E270" i="1"/>
  <c r="M269" i="1" l="1"/>
  <c r="N268" i="1"/>
  <c r="E271" i="1"/>
  <c r="F270" i="1"/>
  <c r="L270" i="1" s="1"/>
  <c r="I269" i="1"/>
  <c r="K271" i="1"/>
  <c r="F271" i="1" l="1"/>
  <c r="I271" i="1" s="1"/>
  <c r="E272" i="1"/>
  <c r="K272" i="1"/>
  <c r="I270" i="1"/>
  <c r="M270" i="1"/>
  <c r="N269" i="1"/>
  <c r="L271" i="1" l="1"/>
  <c r="M271" i="1"/>
  <c r="N270" i="1"/>
  <c r="K273" i="1"/>
  <c r="F272" i="1"/>
  <c r="L272" i="1" s="1"/>
  <c r="E273" i="1"/>
  <c r="I272" i="1" l="1"/>
  <c r="F273" i="1"/>
  <c r="I273" i="1" s="1"/>
  <c r="E274" i="1"/>
  <c r="K274" i="1"/>
  <c r="N271" i="1"/>
  <c r="M272" i="1"/>
  <c r="L273" i="1" l="1"/>
  <c r="N272" i="1"/>
  <c r="M273" i="1"/>
  <c r="E275" i="1"/>
  <c r="F274" i="1"/>
  <c r="I274" i="1" s="1"/>
  <c r="K275" i="1"/>
  <c r="L274" i="1" l="1"/>
  <c r="N273" i="1"/>
  <c r="M274" i="1"/>
  <c r="K276" i="1"/>
  <c r="F275" i="1"/>
  <c r="I275" i="1" s="1"/>
  <c r="E276" i="1"/>
  <c r="F276" i="1" l="1"/>
  <c r="L276" i="1" s="1"/>
  <c r="E277" i="1"/>
  <c r="N274" i="1"/>
  <c r="M275" i="1"/>
  <c r="L275" i="1"/>
  <c r="K277" i="1"/>
  <c r="I276" i="1" l="1"/>
  <c r="K278" i="1"/>
  <c r="N275" i="1"/>
  <c r="M276" i="1"/>
  <c r="F277" i="1"/>
  <c r="I277" i="1" s="1"/>
  <c r="E278" i="1"/>
  <c r="L277" i="1" l="1"/>
  <c r="F278" i="1"/>
  <c r="I278" i="1" s="1"/>
  <c r="E279" i="1"/>
  <c r="K279" i="1"/>
  <c r="N276" i="1"/>
  <c r="M277" i="1"/>
  <c r="L278" i="1" l="1"/>
  <c r="F279" i="1"/>
  <c r="I279" i="1" s="1"/>
  <c r="E280" i="1"/>
  <c r="K280" i="1"/>
  <c r="N277" i="1"/>
  <c r="M278" i="1"/>
  <c r="L279" i="1" l="1"/>
  <c r="M279" i="1"/>
  <c r="N278" i="1"/>
  <c r="F280" i="1"/>
  <c r="I280" i="1" s="1"/>
  <c r="E281" i="1"/>
  <c r="K281" i="1"/>
  <c r="L280" i="1" l="1"/>
  <c r="N279" i="1"/>
  <c r="M280" i="1"/>
  <c r="K282" i="1"/>
  <c r="F281" i="1"/>
  <c r="L281" i="1" s="1"/>
  <c r="E282" i="1"/>
  <c r="I281" i="1" l="1"/>
  <c r="K283" i="1"/>
  <c r="N280" i="1"/>
  <c r="M281" i="1"/>
  <c r="F282" i="1"/>
  <c r="I282" i="1" s="1"/>
  <c r="E283" i="1"/>
  <c r="L282" i="1" l="1"/>
  <c r="F283" i="1"/>
  <c r="L283" i="1" s="1"/>
  <c r="E284" i="1"/>
  <c r="K284" i="1"/>
  <c r="N281" i="1"/>
  <c r="M282" i="1"/>
  <c r="I283" i="1" l="1"/>
  <c r="E285" i="1"/>
  <c r="F284" i="1"/>
  <c r="I284" i="1" s="1"/>
  <c r="K285" i="1"/>
  <c r="M283" i="1"/>
  <c r="N282" i="1"/>
  <c r="N283" i="1" l="1"/>
  <c r="M284" i="1"/>
  <c r="F285" i="1"/>
  <c r="I285" i="1" s="1"/>
  <c r="E286" i="1"/>
  <c r="L284" i="1"/>
  <c r="L285" i="1" l="1"/>
  <c r="K286" i="1"/>
  <c r="E287" i="1"/>
  <c r="F286" i="1"/>
  <c r="I286" i="1" s="1"/>
  <c r="N284" i="1"/>
  <c r="M285" i="1"/>
  <c r="F287" i="1" l="1"/>
  <c r="I287" i="1" s="1"/>
  <c r="E288" i="1"/>
  <c r="K287" i="1"/>
  <c r="L286" i="1"/>
  <c r="N285" i="1"/>
  <c r="M286" i="1"/>
  <c r="F288" i="1" l="1"/>
  <c r="I288" i="1" s="1"/>
  <c r="E289" i="1"/>
  <c r="K288" i="1"/>
  <c r="L287" i="1"/>
  <c r="N286" i="1"/>
  <c r="M287" i="1"/>
  <c r="N287" i="1" l="1"/>
  <c r="M288" i="1"/>
  <c r="F289" i="1"/>
  <c r="I289" i="1" s="1"/>
  <c r="E290" i="1"/>
  <c r="K289" i="1"/>
  <c r="L288" i="1"/>
  <c r="E291" i="1" l="1"/>
  <c r="F290" i="1"/>
  <c r="I290" i="1" s="1"/>
  <c r="M289" i="1"/>
  <c r="N288" i="1"/>
  <c r="K290" i="1"/>
  <c r="L289" i="1"/>
  <c r="K291" i="1" l="1"/>
  <c r="L290" i="1"/>
  <c r="N289" i="1"/>
  <c r="M290" i="1"/>
  <c r="F291" i="1"/>
  <c r="I291" i="1" s="1"/>
  <c r="E292" i="1"/>
  <c r="F292" i="1" l="1"/>
  <c r="I292" i="1" s="1"/>
  <c r="E293" i="1"/>
  <c r="K292" i="1"/>
  <c r="L291" i="1"/>
  <c r="M291" i="1"/>
  <c r="N290" i="1"/>
  <c r="K293" i="1" l="1"/>
  <c r="L292" i="1"/>
  <c r="F293" i="1"/>
  <c r="I293" i="1" s="1"/>
  <c r="E294" i="1"/>
  <c r="N291" i="1"/>
  <c r="M292" i="1"/>
  <c r="N292" i="1" l="1"/>
  <c r="M293" i="1"/>
  <c r="K294" i="1"/>
  <c r="L293" i="1"/>
  <c r="E295" i="1"/>
  <c r="F294" i="1"/>
  <c r="I294" i="1" s="1"/>
  <c r="K295" i="1" l="1"/>
  <c r="L294" i="1"/>
  <c r="N293" i="1"/>
  <c r="M294" i="1"/>
  <c r="F295" i="1"/>
  <c r="I295" i="1" s="1"/>
  <c r="E296" i="1"/>
  <c r="N294" i="1" l="1"/>
  <c r="M295" i="1"/>
  <c r="F296" i="1"/>
  <c r="I296" i="1" s="1"/>
  <c r="E297" i="1"/>
  <c r="K296" i="1"/>
  <c r="L295" i="1"/>
  <c r="F297" i="1" l="1"/>
  <c r="I297" i="1" s="1"/>
  <c r="E298" i="1"/>
  <c r="K297" i="1"/>
  <c r="L296" i="1"/>
  <c r="N295" i="1"/>
  <c r="M296" i="1"/>
  <c r="N296" i="1" l="1"/>
  <c r="M297" i="1"/>
  <c r="K298" i="1"/>
  <c r="L297" i="1"/>
  <c r="E299" i="1"/>
  <c r="F298" i="1"/>
  <c r="I298" i="1" s="1"/>
  <c r="F299" i="1" l="1"/>
  <c r="I299" i="1" s="1"/>
  <c r="E300" i="1"/>
  <c r="N297" i="1"/>
  <c r="M298" i="1"/>
  <c r="K299" i="1"/>
  <c r="L298" i="1"/>
  <c r="E301" i="1" l="1"/>
  <c r="F300" i="1"/>
  <c r="I300" i="1" s="1"/>
  <c r="K300" i="1"/>
  <c r="L299" i="1"/>
  <c r="M299" i="1"/>
  <c r="N298" i="1"/>
  <c r="N299" i="1" l="1"/>
  <c r="M300" i="1"/>
  <c r="F301" i="1"/>
  <c r="I301" i="1" s="1"/>
  <c r="E302" i="1"/>
  <c r="K301" i="1"/>
  <c r="L300" i="1"/>
  <c r="E303" i="1" l="1"/>
  <c r="F302" i="1"/>
  <c r="I302" i="1" s="1"/>
  <c r="N300" i="1"/>
  <c r="M301" i="1"/>
  <c r="K302" i="1"/>
  <c r="L301" i="1"/>
  <c r="K303" i="1" l="1"/>
  <c r="L302" i="1"/>
  <c r="N301" i="1"/>
  <c r="M302" i="1"/>
  <c r="F303" i="1"/>
  <c r="I303" i="1" s="1"/>
  <c r="E304" i="1"/>
  <c r="M303" i="1" l="1"/>
  <c r="N302" i="1"/>
  <c r="F304" i="1"/>
  <c r="I304" i="1" s="1"/>
  <c r="E305" i="1"/>
  <c r="K304" i="1"/>
  <c r="L303" i="1"/>
  <c r="F305" i="1" l="1"/>
  <c r="I305" i="1" s="1"/>
  <c r="E306" i="1"/>
  <c r="K305" i="1"/>
  <c r="L304" i="1"/>
  <c r="N303" i="1"/>
  <c r="M304" i="1"/>
  <c r="N304" i="1" l="1"/>
  <c r="M305" i="1"/>
  <c r="F306" i="1"/>
  <c r="I306" i="1" s="1"/>
  <c r="E307" i="1"/>
  <c r="K306" i="1"/>
  <c r="L305" i="1"/>
  <c r="N305" i="1" l="1"/>
  <c r="M306" i="1"/>
  <c r="F307" i="1"/>
  <c r="I307" i="1" s="1"/>
  <c r="E308" i="1"/>
  <c r="K307" i="1"/>
  <c r="L306" i="1"/>
  <c r="K308" i="1" l="1"/>
  <c r="L307" i="1"/>
  <c r="E309" i="1"/>
  <c r="F308" i="1"/>
  <c r="I308" i="1" s="1"/>
  <c r="M307" i="1"/>
  <c r="N306" i="1"/>
  <c r="F309" i="1" l="1"/>
  <c r="I309" i="1" s="1"/>
  <c r="E310" i="1"/>
  <c r="N307" i="1"/>
  <c r="M308" i="1"/>
  <c r="K309" i="1"/>
  <c r="L308" i="1"/>
  <c r="E311" i="1" l="1"/>
  <c r="F310" i="1"/>
  <c r="I310" i="1" s="1"/>
  <c r="K310" i="1"/>
  <c r="L309" i="1"/>
  <c r="N308" i="1"/>
  <c r="M309" i="1"/>
  <c r="N309" i="1" l="1"/>
  <c r="M310" i="1"/>
  <c r="K311" i="1"/>
  <c r="L310" i="1"/>
  <c r="F311" i="1"/>
  <c r="I311" i="1" s="1"/>
  <c r="E312" i="1"/>
  <c r="F312" i="1" l="1"/>
  <c r="I312" i="1" s="1"/>
  <c r="E313" i="1"/>
  <c r="M311" i="1"/>
  <c r="N310" i="1"/>
  <c r="K312" i="1"/>
  <c r="L311" i="1"/>
  <c r="F313" i="1" l="1"/>
  <c r="I313" i="1" s="1"/>
  <c r="E314" i="1"/>
  <c r="K313" i="1"/>
  <c r="L312" i="1"/>
  <c r="N311" i="1"/>
  <c r="M312" i="1"/>
  <c r="E315" i="1" l="1"/>
  <c r="F314" i="1"/>
  <c r="I314" i="1" s="1"/>
  <c r="M313" i="1"/>
  <c r="N312" i="1"/>
  <c r="K314" i="1"/>
  <c r="L313" i="1"/>
  <c r="N313" i="1" l="1"/>
  <c r="M314" i="1"/>
  <c r="K315" i="1"/>
  <c r="L314" i="1"/>
  <c r="F315" i="1"/>
  <c r="I315" i="1" s="1"/>
  <c r="E316" i="1"/>
  <c r="M315" i="1" l="1"/>
  <c r="N314" i="1"/>
  <c r="F316" i="1"/>
  <c r="I316" i="1" s="1"/>
  <c r="E317" i="1"/>
  <c r="K316" i="1"/>
  <c r="L315" i="1"/>
  <c r="H317" i="1"/>
  <c r="H318" i="1" l="1"/>
  <c r="F317" i="1"/>
  <c r="I317" i="1" s="1"/>
  <c r="E318" i="1"/>
  <c r="K317" i="1"/>
  <c r="L316" i="1"/>
  <c r="N315" i="1"/>
  <c r="M316" i="1"/>
  <c r="N316" i="1" l="1"/>
  <c r="M317" i="1"/>
  <c r="E319" i="1"/>
  <c r="F318" i="1"/>
  <c r="I318" i="1" s="1"/>
  <c r="K318" i="1"/>
  <c r="L317" i="1"/>
  <c r="H319" i="1"/>
  <c r="H320" i="1" l="1"/>
  <c r="F319" i="1"/>
  <c r="I319" i="1" s="1"/>
  <c r="E320" i="1"/>
  <c r="N317" i="1"/>
  <c r="M318" i="1"/>
  <c r="K319" i="1"/>
  <c r="L318" i="1"/>
  <c r="F320" i="1" l="1"/>
  <c r="I320" i="1" s="1"/>
  <c r="E321" i="1"/>
  <c r="K320" i="1"/>
  <c r="L319" i="1"/>
  <c r="N318" i="1"/>
  <c r="M319" i="1"/>
  <c r="H321" i="1"/>
  <c r="N319" i="1" l="1"/>
  <c r="M320" i="1"/>
  <c r="H322" i="1"/>
  <c r="K321" i="1"/>
  <c r="L320" i="1"/>
  <c r="F321" i="1"/>
  <c r="I321" i="1" s="1"/>
  <c r="E322" i="1"/>
  <c r="E323" i="1" l="1"/>
  <c r="F322" i="1"/>
  <c r="I322" i="1" s="1"/>
  <c r="H323" i="1"/>
  <c r="M321" i="1"/>
  <c r="N320" i="1"/>
  <c r="K322" i="1"/>
  <c r="L321" i="1"/>
  <c r="K323" i="1" l="1"/>
  <c r="L322" i="1"/>
  <c r="H324" i="1"/>
  <c r="N321" i="1"/>
  <c r="M322" i="1"/>
  <c r="F323" i="1"/>
  <c r="I323" i="1" s="1"/>
  <c r="E324" i="1"/>
  <c r="E325" i="1" l="1"/>
  <c r="F324" i="1"/>
  <c r="I324" i="1" s="1"/>
  <c r="H325" i="1"/>
  <c r="M323" i="1"/>
  <c r="N322" i="1"/>
  <c r="K324" i="1"/>
  <c r="L323" i="1"/>
  <c r="K325" i="1" l="1"/>
  <c r="L324" i="1"/>
  <c r="H326" i="1"/>
  <c r="N323" i="1"/>
  <c r="M324" i="1"/>
  <c r="F325" i="1"/>
  <c r="I325" i="1" s="1"/>
  <c r="E326" i="1"/>
  <c r="E327" i="1" l="1"/>
  <c r="F326" i="1"/>
  <c r="I326" i="1" s="1"/>
  <c r="H327" i="1"/>
  <c r="N324" i="1"/>
  <c r="M325" i="1"/>
  <c r="K326" i="1"/>
  <c r="L325" i="1"/>
  <c r="H328" i="1" l="1"/>
  <c r="K327" i="1"/>
  <c r="L326" i="1"/>
  <c r="N325" i="1"/>
  <c r="M326" i="1"/>
  <c r="F327" i="1"/>
  <c r="I327" i="1" s="1"/>
  <c r="E328" i="1"/>
  <c r="F328" i="1" l="1"/>
  <c r="I328" i="1" s="1"/>
  <c r="E329" i="1"/>
  <c r="K328" i="1"/>
  <c r="L327" i="1"/>
  <c r="M327" i="1"/>
  <c r="N326" i="1"/>
  <c r="H329" i="1"/>
  <c r="K329" i="1" l="1"/>
  <c r="L328" i="1"/>
  <c r="F329" i="1"/>
  <c r="I329" i="1" s="1"/>
  <c r="E330" i="1"/>
  <c r="H330" i="1"/>
  <c r="N327" i="1"/>
  <c r="M328" i="1"/>
  <c r="N328" i="1" l="1"/>
  <c r="M329" i="1"/>
  <c r="E331" i="1"/>
  <c r="F330" i="1"/>
  <c r="I330" i="1" s="1"/>
  <c r="H331" i="1"/>
  <c r="K330" i="1"/>
  <c r="L329" i="1"/>
  <c r="F331" i="1" l="1"/>
  <c r="I331" i="1" s="1"/>
  <c r="E332" i="1"/>
  <c r="K331" i="1"/>
  <c r="L330" i="1"/>
  <c r="N329" i="1"/>
  <c r="M330" i="1"/>
  <c r="H332" i="1"/>
  <c r="K332" i="1" l="1"/>
  <c r="L331" i="1"/>
  <c r="E333" i="1"/>
  <c r="F332" i="1"/>
  <c r="I332" i="1" s="1"/>
  <c r="H333" i="1"/>
  <c r="M331" i="1"/>
  <c r="N330" i="1"/>
  <c r="N331" i="1" l="1"/>
  <c r="M332" i="1"/>
  <c r="F333" i="1"/>
  <c r="I333" i="1" s="1"/>
  <c r="E334" i="1"/>
  <c r="H334" i="1"/>
  <c r="K333" i="1"/>
  <c r="L332" i="1"/>
  <c r="E335" i="1" l="1"/>
  <c r="F334" i="1"/>
  <c r="I334" i="1" s="1"/>
  <c r="K334" i="1"/>
  <c r="L333" i="1"/>
  <c r="N332" i="1"/>
  <c r="M333" i="1"/>
  <c r="H335" i="1"/>
  <c r="K335" i="1" l="1"/>
  <c r="L334" i="1"/>
  <c r="N333" i="1"/>
  <c r="M334" i="1"/>
  <c r="H336" i="1"/>
  <c r="F335" i="1"/>
  <c r="I335" i="1" s="1"/>
  <c r="E336" i="1"/>
  <c r="M335" i="1" l="1"/>
  <c r="N334" i="1"/>
  <c r="F336" i="1"/>
  <c r="I336" i="1" s="1"/>
  <c r="E337" i="1"/>
  <c r="H337" i="1"/>
  <c r="K336" i="1"/>
  <c r="L335" i="1"/>
  <c r="F337" i="1" l="1"/>
  <c r="I337" i="1" s="1"/>
  <c r="E338" i="1"/>
  <c r="K337" i="1"/>
  <c r="L336" i="1"/>
  <c r="H338" i="1"/>
  <c r="N335" i="1"/>
  <c r="M336" i="1"/>
  <c r="M337" i="1" l="1"/>
  <c r="N336" i="1"/>
  <c r="K338" i="1"/>
  <c r="L337" i="1"/>
  <c r="F338" i="1"/>
  <c r="I338" i="1" s="1"/>
  <c r="E339" i="1"/>
  <c r="H339" i="1"/>
  <c r="H340" i="1" l="1"/>
  <c r="K339" i="1"/>
  <c r="L338" i="1"/>
  <c r="F339" i="1"/>
  <c r="I339" i="1" s="1"/>
  <c r="E340" i="1"/>
  <c r="N337" i="1"/>
  <c r="M338" i="1"/>
  <c r="K340" i="1" l="1"/>
  <c r="L339" i="1"/>
  <c r="M339" i="1"/>
  <c r="N338" i="1"/>
  <c r="E341" i="1"/>
  <c r="F340" i="1"/>
  <c r="I340" i="1" s="1"/>
  <c r="H341" i="1"/>
  <c r="H342" i="1" l="1"/>
  <c r="N339" i="1"/>
  <c r="M340" i="1"/>
  <c r="F341" i="1"/>
  <c r="I341" i="1" s="1"/>
  <c r="E342" i="1"/>
  <c r="K341" i="1"/>
  <c r="L340" i="1"/>
  <c r="N340" i="1" l="1"/>
  <c r="M341" i="1"/>
  <c r="K342" i="1"/>
  <c r="L341" i="1"/>
  <c r="E343" i="1"/>
  <c r="F342" i="1"/>
  <c r="I342" i="1" s="1"/>
  <c r="H343" i="1"/>
  <c r="H344" i="1" l="1"/>
  <c r="N341" i="1"/>
  <c r="M342" i="1"/>
  <c r="K343" i="1"/>
  <c r="L342" i="1"/>
  <c r="F343" i="1"/>
  <c r="I343" i="1" s="1"/>
  <c r="E344" i="1"/>
  <c r="F344" i="1" l="1"/>
  <c r="I344" i="1" s="1"/>
  <c r="E345" i="1"/>
  <c r="M343" i="1"/>
  <c r="N342" i="1"/>
  <c r="K344" i="1"/>
  <c r="L343" i="1"/>
  <c r="H345" i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N343" i="1" l="1"/>
  <c r="M344" i="1"/>
  <c r="F345" i="1"/>
  <c r="I345" i="1" s="1"/>
  <c r="E346" i="1"/>
  <c r="K345" i="1"/>
  <c r="L344" i="1"/>
  <c r="K346" i="1" l="1"/>
  <c r="L345" i="1"/>
  <c r="M345" i="1"/>
  <c r="N344" i="1"/>
  <c r="E347" i="1"/>
  <c r="F346" i="1"/>
  <c r="I346" i="1" l="1"/>
  <c r="N345" i="1"/>
  <c r="M346" i="1"/>
  <c r="F347" i="1"/>
  <c r="I347" i="1" s="1"/>
  <c r="E348" i="1"/>
  <c r="K347" i="1"/>
  <c r="L346" i="1"/>
  <c r="K348" i="1" l="1"/>
  <c r="L347" i="1"/>
  <c r="E349" i="1"/>
  <c r="F348" i="1"/>
  <c r="I348" i="1" s="1"/>
  <c r="M347" i="1"/>
  <c r="N346" i="1"/>
  <c r="F349" i="1" l="1"/>
  <c r="I349" i="1" s="1"/>
  <c r="E350" i="1"/>
  <c r="N347" i="1"/>
  <c r="M348" i="1"/>
  <c r="K349" i="1"/>
  <c r="L348" i="1"/>
  <c r="K350" i="1" l="1"/>
  <c r="L349" i="1"/>
  <c r="E351" i="1"/>
  <c r="F350" i="1"/>
  <c r="I350" i="1" s="1"/>
  <c r="N348" i="1"/>
  <c r="M349" i="1"/>
  <c r="N349" i="1" l="1"/>
  <c r="M350" i="1"/>
  <c r="K351" i="1"/>
  <c r="L350" i="1"/>
  <c r="F351" i="1"/>
  <c r="I351" i="1" s="1"/>
  <c r="E352" i="1"/>
  <c r="F352" i="1" l="1"/>
  <c r="I352" i="1" s="1"/>
  <c r="E353" i="1"/>
  <c r="K352" i="1"/>
  <c r="L351" i="1"/>
  <c r="M351" i="1"/>
  <c r="N350" i="1"/>
  <c r="N351" i="1" l="1"/>
  <c r="M352" i="1"/>
  <c r="F353" i="1"/>
  <c r="I353" i="1" s="1"/>
  <c r="E354" i="1"/>
  <c r="K353" i="1"/>
  <c r="L352" i="1"/>
  <c r="K354" i="1" l="1"/>
  <c r="L353" i="1"/>
  <c r="N352" i="1"/>
  <c r="M353" i="1"/>
  <c r="E355" i="1"/>
  <c r="F354" i="1"/>
  <c r="I354" i="1" s="1"/>
  <c r="F355" i="1" l="1"/>
  <c r="I355" i="1" s="1"/>
  <c r="E356" i="1"/>
  <c r="K355" i="1"/>
  <c r="L354" i="1"/>
  <c r="N353" i="1"/>
  <c r="M354" i="1"/>
  <c r="K356" i="1" l="1"/>
  <c r="L355" i="1"/>
  <c r="M355" i="1"/>
  <c r="N354" i="1"/>
  <c r="E357" i="1"/>
  <c r="F356" i="1"/>
  <c r="I356" i="1" s="1"/>
  <c r="K357" i="1" l="1"/>
  <c r="L356" i="1"/>
  <c r="F357" i="1"/>
  <c r="I357" i="1" s="1"/>
  <c r="E358" i="1"/>
  <c r="N355" i="1"/>
  <c r="M356" i="1"/>
  <c r="E359" i="1" l="1"/>
  <c r="F358" i="1"/>
  <c r="I358" i="1" s="1"/>
  <c r="N356" i="1"/>
  <c r="M357" i="1"/>
  <c r="K358" i="1"/>
  <c r="L357" i="1"/>
  <c r="N357" i="1" l="1"/>
  <c r="M358" i="1"/>
  <c r="K359" i="1"/>
  <c r="L358" i="1"/>
  <c r="F359" i="1"/>
  <c r="I359" i="1" s="1"/>
  <c r="E360" i="1"/>
  <c r="F360" i="1" l="1"/>
  <c r="I360" i="1" s="1"/>
  <c r="E361" i="1"/>
  <c r="K360" i="1"/>
  <c r="L359" i="1"/>
  <c r="M359" i="1"/>
  <c r="N358" i="1"/>
  <c r="F361" i="1" l="1"/>
  <c r="I361" i="1" s="1"/>
  <c r="E362" i="1"/>
  <c r="N359" i="1"/>
  <c r="M360" i="1"/>
  <c r="K361" i="1"/>
  <c r="L360" i="1"/>
  <c r="M361" i="1" l="1"/>
  <c r="N360" i="1"/>
  <c r="K362" i="1"/>
  <c r="L361" i="1"/>
  <c r="F362" i="1"/>
  <c r="I362" i="1" s="1"/>
  <c r="E363" i="1"/>
  <c r="K363" i="1" l="1"/>
  <c r="L362" i="1"/>
  <c r="F363" i="1"/>
  <c r="I363" i="1" s="1"/>
  <c r="E364" i="1"/>
  <c r="N361" i="1"/>
  <c r="M362" i="1"/>
  <c r="L363" i="1" l="1"/>
  <c r="K364" i="1"/>
  <c r="M363" i="1"/>
  <c r="N362" i="1"/>
  <c r="F364" i="1"/>
  <c r="I364" i="1" s="1"/>
  <c r="E365" i="1"/>
  <c r="F365" i="1" l="1"/>
  <c r="I365" i="1" s="1"/>
  <c r="K365" i="1"/>
  <c r="L364" i="1"/>
  <c r="N363" i="1"/>
  <c r="M364" i="1"/>
  <c r="N364" i="1" l="1"/>
  <c r="M365" i="1"/>
  <c r="L365" i="1"/>
  <c r="N365" i="1" l="1"/>
</calcChain>
</file>

<file path=xl/comments1.xml><?xml version="1.0" encoding="utf-8"?>
<comments xmlns="http://schemas.openxmlformats.org/spreadsheetml/2006/main">
  <authors>
    <author/>
  </authors>
  <commentList>
    <comment ref="P330" authorId="0" shapeId="0">
      <text>
        <r>
          <rPr>
            <sz val="10"/>
            <color rgb="FF000000"/>
            <rFont val="Arial"/>
            <family val="2"/>
          </rPr>
          <t>Hi
	-Aleksandrs Aksjonovs
Hi
	-Jeremy Schneider</t>
        </r>
      </text>
    </comment>
  </commentList>
</comments>
</file>

<file path=xl/sharedStrings.xml><?xml version="1.0" encoding="utf-8"?>
<sst xmlns="http://schemas.openxmlformats.org/spreadsheetml/2006/main" count="26" uniqueCount="19">
  <si>
    <t>Monthly Investment</t>
  </si>
  <si>
    <t>Savings Account Interest Rate</t>
  </si>
  <si>
    <t>World's Worst Market Timer</t>
  </si>
  <si>
    <t>World's Best Market Timer</t>
  </si>
  <si>
    <t>Dollar Cost Averager</t>
  </si>
  <si>
    <t>DateYear</t>
  </si>
  <si>
    <t>Date</t>
  </si>
  <si>
    <t>Shares</t>
  </si>
  <si>
    <t>Value Reinvested</t>
  </si>
  <si>
    <t>Cash Saved</t>
  </si>
  <si>
    <t>Shares Owned</t>
  </si>
  <si>
    <t>Bharat Buys at Bottom</t>
  </si>
  <si>
    <t>Slow &amp; Steady Salman</t>
  </si>
  <si>
    <t>Fund Price</t>
  </si>
  <si>
    <t>Fund Dividend</t>
  </si>
  <si>
    <t>Terrible Timing Tushhar</t>
  </si>
  <si>
    <t>Salman Total Value</t>
  </si>
  <si>
    <t>Bharat Total Value</t>
  </si>
  <si>
    <t>Tushhar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</si>
</sst>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"/>
    <numFmt numFmtId="165" formatCode="&quot;$&quot;#,##0.00"/>
    <numFmt numFmtId="166" formatCode="m/d/yyyy"/>
    <numFmt numFmtId="167" formatCode="_ [$₹-4009]\ * #,##0.00_ ;_ [$₹-4009]\ * \-#,##0.00_ ;_ [$₹-4009]\ * &quot;-&quot;??_ ;_ @_ "/>
    <numFmt numFmtId="168" formatCode="_ [$₹-4009]\ * #,##0_ ;_ [$₹-4009]\ * \-#,##0_ ;_ [$₹-4009]\ * &quot;-&quot;??_ ;_ @_ "/>
  </numFmts>
  <fonts count="9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Inconsolata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1"/>
      <color rgb="FF00B050"/>
      <name val="Inconsolata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E6B8A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1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2" fontId="1" fillId="0" borderId="0" xfId="0" applyNumberFormat="1" applyFont="1" applyAlignment="1"/>
    <xf numFmtId="165" fontId="1" fillId="0" borderId="1" xfId="0" applyNumberFormat="1" applyFont="1" applyBorder="1"/>
    <xf numFmtId="4" fontId="1" fillId="0" borderId="2" xfId="0" applyNumberFormat="1" applyFont="1" applyBorder="1"/>
    <xf numFmtId="0" fontId="1" fillId="0" borderId="3" xfId="0" applyFont="1" applyBorder="1"/>
    <xf numFmtId="0" fontId="1" fillId="0" borderId="1" xfId="0" applyFont="1" applyBorder="1"/>
    <xf numFmtId="4" fontId="1" fillId="0" borderId="1" xfId="0" applyNumberFormat="1" applyFont="1" applyBorder="1"/>
    <xf numFmtId="165" fontId="1" fillId="0" borderId="3" xfId="0" applyNumberFormat="1" applyFont="1" applyBorder="1"/>
    <xf numFmtId="0" fontId="1" fillId="0" borderId="0" xfId="0" applyFont="1"/>
    <xf numFmtId="10" fontId="1" fillId="0" borderId="0" xfId="0" applyNumberFormat="1" applyFont="1" applyAlignment="1"/>
    <xf numFmtId="165" fontId="2" fillId="0" borderId="4" xfId="0" applyNumberFormat="1" applyFont="1" applyBorder="1" applyAlignment="1"/>
    <xf numFmtId="4" fontId="1" fillId="0" borderId="0" xfId="0" applyNumberFormat="1" applyFont="1"/>
    <xf numFmtId="0" fontId="1" fillId="0" borderId="5" xfId="0" applyFont="1" applyBorder="1"/>
    <xf numFmtId="0" fontId="2" fillId="0" borderId="4" xfId="0" applyFont="1" applyBorder="1" applyAlignment="1"/>
    <xf numFmtId="4" fontId="2" fillId="0" borderId="4" xfId="0" applyNumberFormat="1" applyFont="1" applyBorder="1" applyAlignment="1"/>
    <xf numFmtId="165" fontId="1" fillId="0" borderId="5" xfId="0" applyNumberFormat="1" applyFont="1" applyBorder="1"/>
    <xf numFmtId="165" fontId="1" fillId="0" borderId="4" xfId="0" applyNumberFormat="1" applyFont="1" applyBorder="1" applyAlignment="1"/>
    <xf numFmtId="4" fontId="1" fillId="0" borderId="0" xfId="0" applyNumberFormat="1" applyFont="1" applyAlignment="1"/>
    <xf numFmtId="0" fontId="1" fillId="0" borderId="5" xfId="0" applyFont="1" applyBorder="1" applyAlignment="1"/>
    <xf numFmtId="4" fontId="1" fillId="0" borderId="4" xfId="0" applyNumberFormat="1" applyFont="1" applyBorder="1" applyAlignment="1"/>
    <xf numFmtId="165" fontId="1" fillId="0" borderId="5" xfId="0" applyNumberFormat="1" applyFont="1" applyBorder="1" applyAlignment="1"/>
    <xf numFmtId="166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Alignment="1"/>
    <xf numFmtId="0" fontId="3" fillId="2" borderId="0" xfId="0" applyFon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Alignment="1"/>
    <xf numFmtId="165" fontId="1" fillId="0" borderId="6" xfId="0" applyNumberFormat="1" applyFont="1" applyBorder="1"/>
    <xf numFmtId="4" fontId="1" fillId="0" borderId="7" xfId="0" applyNumberFormat="1" applyFont="1" applyBorder="1"/>
    <xf numFmtId="0" fontId="1" fillId="0" borderId="8" xfId="0" applyFont="1" applyBorder="1"/>
    <xf numFmtId="0" fontId="1" fillId="0" borderId="6" xfId="0" applyFont="1" applyBorder="1"/>
    <xf numFmtId="4" fontId="1" fillId="0" borderId="6" xfId="0" applyNumberFormat="1" applyFont="1" applyBorder="1"/>
    <xf numFmtId="165" fontId="1" fillId="0" borderId="8" xfId="0" applyNumberFormat="1" applyFont="1" applyBorder="1"/>
    <xf numFmtId="0" fontId="0" fillId="0" borderId="0" xfId="0" applyFont="1" applyAlignment="1"/>
    <xf numFmtId="167" fontId="1" fillId="0" borderId="0" xfId="0" applyNumberFormat="1" applyFont="1" applyAlignment="1"/>
    <xf numFmtId="167" fontId="1" fillId="0" borderId="4" xfId="0" applyNumberFormat="1" applyFont="1" applyBorder="1" applyAlignment="1"/>
    <xf numFmtId="167" fontId="1" fillId="0" borderId="5" xfId="0" applyNumberFormat="1" applyFont="1" applyBorder="1"/>
    <xf numFmtId="167" fontId="1" fillId="0" borderId="4" xfId="0" applyNumberFormat="1" applyFont="1" applyBorder="1"/>
    <xf numFmtId="167" fontId="1" fillId="0" borderId="0" xfId="0" applyNumberFormat="1" applyFont="1"/>
    <xf numFmtId="167" fontId="2" fillId="0" borderId="5" xfId="0" applyNumberFormat="1" applyFont="1" applyBorder="1"/>
    <xf numFmtId="1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/>
    <xf numFmtId="2" fontId="1" fillId="0" borderId="0" xfId="0" applyNumberFormat="1" applyFont="1" applyAlignment="1">
      <alignment horizontal="right"/>
    </xf>
    <xf numFmtId="2" fontId="1" fillId="0" borderId="4" xfId="0" applyNumberFormat="1" applyFont="1" applyBorder="1"/>
    <xf numFmtId="14" fontId="4" fillId="0" borderId="0" xfId="0" applyNumberFormat="1" applyFont="1" applyAlignment="1">
      <alignment horizontal="right"/>
    </xf>
    <xf numFmtId="2" fontId="5" fillId="0" borderId="0" xfId="0" applyNumberFormat="1" applyFont="1"/>
    <xf numFmtId="2" fontId="1" fillId="3" borderId="0" xfId="0" applyNumberFormat="1" applyFont="1" applyFill="1"/>
    <xf numFmtId="2" fontId="1" fillId="4" borderId="0" xfId="0" applyNumberFormat="1" applyFont="1" applyFill="1"/>
    <xf numFmtId="2" fontId="1" fillId="0" borderId="0" xfId="0" applyNumberFormat="1" applyFont="1" applyFill="1"/>
    <xf numFmtId="2" fontId="1" fillId="5" borderId="0" xfId="0" applyNumberFormat="1" applyFont="1" applyFill="1"/>
    <xf numFmtId="2" fontId="1" fillId="6" borderId="0" xfId="0" applyNumberFormat="1" applyFont="1" applyFill="1"/>
    <xf numFmtId="168" fontId="1" fillId="0" borderId="5" xfId="0" applyNumberFormat="1" applyFont="1" applyBorder="1"/>
    <xf numFmtId="0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167" fontId="5" fillId="0" borderId="4" xfId="0" applyNumberFormat="1" applyFont="1" applyBorder="1" applyAlignment="1"/>
    <xf numFmtId="167" fontId="5" fillId="0" borderId="5" xfId="0" applyNumberFormat="1" applyFont="1" applyBorder="1"/>
    <xf numFmtId="2" fontId="5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5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1" fillId="0" borderId="5" xfId="1" applyFont="1" applyBorder="1"/>
    <xf numFmtId="0" fontId="7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IN"/>
              <a:t>S&amp;P 500 1979-2019, Dividends Reinvested (Log Scale)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'Three Ways to Time The Market'!$A$5:$A$485</c:f>
              <c:numCache>
                <c:formatCode>General</c:formatCode>
                <c:ptCount val="432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1990</c:v>
                </c:pt>
                <c:pt idx="5">
                  <c:v>1990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1990</c:v>
                </c:pt>
                <c:pt idx="11">
                  <c:v>1990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1992</c:v>
                </c:pt>
                <c:pt idx="25">
                  <c:v>1992</c:v>
                </c:pt>
                <c:pt idx="26">
                  <c:v>1992</c:v>
                </c:pt>
                <c:pt idx="27">
                  <c:v>1992</c:v>
                </c:pt>
                <c:pt idx="28">
                  <c:v>1992</c:v>
                </c:pt>
                <c:pt idx="29">
                  <c:v>1992</c:v>
                </c:pt>
                <c:pt idx="30">
                  <c:v>1992</c:v>
                </c:pt>
                <c:pt idx="31">
                  <c:v>1992</c:v>
                </c:pt>
                <c:pt idx="32">
                  <c:v>1992</c:v>
                </c:pt>
                <c:pt idx="33">
                  <c:v>1992</c:v>
                </c:pt>
                <c:pt idx="34">
                  <c:v>1992</c:v>
                </c:pt>
                <c:pt idx="35">
                  <c:v>1992</c:v>
                </c:pt>
                <c:pt idx="36">
                  <c:v>1993</c:v>
                </c:pt>
                <c:pt idx="37">
                  <c:v>1993</c:v>
                </c:pt>
                <c:pt idx="38">
                  <c:v>1993</c:v>
                </c:pt>
                <c:pt idx="39">
                  <c:v>1993</c:v>
                </c:pt>
                <c:pt idx="40">
                  <c:v>1993</c:v>
                </c:pt>
                <c:pt idx="41">
                  <c:v>1993</c:v>
                </c:pt>
                <c:pt idx="42">
                  <c:v>1993</c:v>
                </c:pt>
                <c:pt idx="43">
                  <c:v>1993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1994</c:v>
                </c:pt>
                <c:pt idx="53">
                  <c:v>1994</c:v>
                </c:pt>
                <c:pt idx="54">
                  <c:v>1994</c:v>
                </c:pt>
                <c:pt idx="55">
                  <c:v>1994</c:v>
                </c:pt>
                <c:pt idx="56">
                  <c:v>1994</c:v>
                </c:pt>
                <c:pt idx="57">
                  <c:v>1994</c:v>
                </c:pt>
                <c:pt idx="58">
                  <c:v>1994</c:v>
                </c:pt>
                <c:pt idx="59">
                  <c:v>1994</c:v>
                </c:pt>
                <c:pt idx="60">
                  <c:v>1995</c:v>
                </c:pt>
                <c:pt idx="61">
                  <c:v>1995</c:v>
                </c:pt>
                <c:pt idx="62">
                  <c:v>1995</c:v>
                </c:pt>
                <c:pt idx="63">
                  <c:v>1995</c:v>
                </c:pt>
                <c:pt idx="64">
                  <c:v>1995</c:v>
                </c:pt>
                <c:pt idx="65">
                  <c:v>1995</c:v>
                </c:pt>
                <c:pt idx="66">
                  <c:v>1995</c:v>
                </c:pt>
                <c:pt idx="67">
                  <c:v>1995</c:v>
                </c:pt>
                <c:pt idx="68">
                  <c:v>1995</c:v>
                </c:pt>
                <c:pt idx="69">
                  <c:v>1995</c:v>
                </c:pt>
                <c:pt idx="70">
                  <c:v>1995</c:v>
                </c:pt>
                <c:pt idx="71">
                  <c:v>1995</c:v>
                </c:pt>
                <c:pt idx="72">
                  <c:v>1996</c:v>
                </c:pt>
                <c:pt idx="73">
                  <c:v>1996</c:v>
                </c:pt>
                <c:pt idx="74">
                  <c:v>1996</c:v>
                </c:pt>
                <c:pt idx="75">
                  <c:v>1996</c:v>
                </c:pt>
                <c:pt idx="76">
                  <c:v>1996</c:v>
                </c:pt>
                <c:pt idx="77">
                  <c:v>1996</c:v>
                </c:pt>
                <c:pt idx="78">
                  <c:v>1996</c:v>
                </c:pt>
                <c:pt idx="79">
                  <c:v>1996</c:v>
                </c:pt>
                <c:pt idx="80">
                  <c:v>1996</c:v>
                </c:pt>
                <c:pt idx="81">
                  <c:v>1996</c:v>
                </c:pt>
                <c:pt idx="82">
                  <c:v>1996</c:v>
                </c:pt>
                <c:pt idx="83">
                  <c:v>1996</c:v>
                </c:pt>
                <c:pt idx="84">
                  <c:v>1997</c:v>
                </c:pt>
                <c:pt idx="85">
                  <c:v>1997</c:v>
                </c:pt>
                <c:pt idx="86">
                  <c:v>1997</c:v>
                </c:pt>
                <c:pt idx="87">
                  <c:v>1997</c:v>
                </c:pt>
                <c:pt idx="88">
                  <c:v>1997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1997</c:v>
                </c:pt>
                <c:pt idx="94">
                  <c:v>1997</c:v>
                </c:pt>
                <c:pt idx="95">
                  <c:v>1997</c:v>
                </c:pt>
                <c:pt idx="96">
                  <c:v>1998</c:v>
                </c:pt>
                <c:pt idx="97">
                  <c:v>1998</c:v>
                </c:pt>
                <c:pt idx="98">
                  <c:v>1998</c:v>
                </c:pt>
                <c:pt idx="99">
                  <c:v>1998</c:v>
                </c:pt>
                <c:pt idx="100">
                  <c:v>1998</c:v>
                </c:pt>
                <c:pt idx="101">
                  <c:v>1998</c:v>
                </c:pt>
                <c:pt idx="102">
                  <c:v>1998</c:v>
                </c:pt>
                <c:pt idx="103">
                  <c:v>1998</c:v>
                </c:pt>
                <c:pt idx="104">
                  <c:v>1998</c:v>
                </c:pt>
                <c:pt idx="105">
                  <c:v>1998</c:v>
                </c:pt>
                <c:pt idx="106">
                  <c:v>1998</c:v>
                </c:pt>
                <c:pt idx="107">
                  <c:v>1998</c:v>
                </c:pt>
                <c:pt idx="108">
                  <c:v>1999</c:v>
                </c:pt>
                <c:pt idx="109">
                  <c:v>1999</c:v>
                </c:pt>
                <c:pt idx="110">
                  <c:v>1999</c:v>
                </c:pt>
                <c:pt idx="111">
                  <c:v>1999</c:v>
                </c:pt>
                <c:pt idx="112">
                  <c:v>1999</c:v>
                </c:pt>
                <c:pt idx="113">
                  <c:v>1999</c:v>
                </c:pt>
                <c:pt idx="114">
                  <c:v>1999</c:v>
                </c:pt>
                <c:pt idx="115">
                  <c:v>1999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2001</c:v>
                </c:pt>
                <c:pt idx="133">
                  <c:v>2001</c:v>
                </c:pt>
                <c:pt idx="134">
                  <c:v>2001</c:v>
                </c:pt>
                <c:pt idx="135">
                  <c:v>2001</c:v>
                </c:pt>
                <c:pt idx="136">
                  <c:v>2001</c:v>
                </c:pt>
                <c:pt idx="137">
                  <c:v>2001</c:v>
                </c:pt>
                <c:pt idx="138">
                  <c:v>2001</c:v>
                </c:pt>
                <c:pt idx="139">
                  <c:v>2001</c:v>
                </c:pt>
                <c:pt idx="140">
                  <c:v>2001</c:v>
                </c:pt>
                <c:pt idx="141">
                  <c:v>2001</c:v>
                </c:pt>
                <c:pt idx="142">
                  <c:v>2001</c:v>
                </c:pt>
                <c:pt idx="143">
                  <c:v>2001</c:v>
                </c:pt>
                <c:pt idx="144">
                  <c:v>2002</c:v>
                </c:pt>
                <c:pt idx="145">
                  <c:v>2002</c:v>
                </c:pt>
                <c:pt idx="146">
                  <c:v>2002</c:v>
                </c:pt>
                <c:pt idx="147">
                  <c:v>2002</c:v>
                </c:pt>
                <c:pt idx="148">
                  <c:v>2002</c:v>
                </c:pt>
                <c:pt idx="149">
                  <c:v>2002</c:v>
                </c:pt>
                <c:pt idx="150">
                  <c:v>2002</c:v>
                </c:pt>
                <c:pt idx="151">
                  <c:v>2002</c:v>
                </c:pt>
                <c:pt idx="152">
                  <c:v>2002</c:v>
                </c:pt>
                <c:pt idx="153">
                  <c:v>2002</c:v>
                </c:pt>
                <c:pt idx="154">
                  <c:v>2002</c:v>
                </c:pt>
                <c:pt idx="155">
                  <c:v>2002</c:v>
                </c:pt>
                <c:pt idx="156">
                  <c:v>2003</c:v>
                </c:pt>
                <c:pt idx="157">
                  <c:v>2003</c:v>
                </c:pt>
                <c:pt idx="158">
                  <c:v>2003</c:v>
                </c:pt>
                <c:pt idx="159">
                  <c:v>2003</c:v>
                </c:pt>
                <c:pt idx="160">
                  <c:v>2003</c:v>
                </c:pt>
                <c:pt idx="161">
                  <c:v>2003</c:v>
                </c:pt>
                <c:pt idx="162">
                  <c:v>2003</c:v>
                </c:pt>
                <c:pt idx="163">
                  <c:v>2003</c:v>
                </c:pt>
                <c:pt idx="164">
                  <c:v>2003</c:v>
                </c:pt>
                <c:pt idx="165">
                  <c:v>2003</c:v>
                </c:pt>
                <c:pt idx="166">
                  <c:v>2003</c:v>
                </c:pt>
                <c:pt idx="167">
                  <c:v>2003</c:v>
                </c:pt>
                <c:pt idx="168">
                  <c:v>2004</c:v>
                </c:pt>
                <c:pt idx="169">
                  <c:v>2004</c:v>
                </c:pt>
                <c:pt idx="170">
                  <c:v>2004</c:v>
                </c:pt>
                <c:pt idx="171">
                  <c:v>2004</c:v>
                </c:pt>
                <c:pt idx="172">
                  <c:v>2004</c:v>
                </c:pt>
                <c:pt idx="173">
                  <c:v>2004</c:v>
                </c:pt>
                <c:pt idx="174">
                  <c:v>2004</c:v>
                </c:pt>
                <c:pt idx="175">
                  <c:v>2004</c:v>
                </c:pt>
                <c:pt idx="176">
                  <c:v>2004</c:v>
                </c:pt>
                <c:pt idx="177">
                  <c:v>2004</c:v>
                </c:pt>
                <c:pt idx="178">
                  <c:v>2004</c:v>
                </c:pt>
                <c:pt idx="179">
                  <c:v>2004</c:v>
                </c:pt>
                <c:pt idx="180">
                  <c:v>2005</c:v>
                </c:pt>
                <c:pt idx="181">
                  <c:v>2005</c:v>
                </c:pt>
                <c:pt idx="182">
                  <c:v>2005</c:v>
                </c:pt>
                <c:pt idx="183">
                  <c:v>2005</c:v>
                </c:pt>
                <c:pt idx="184">
                  <c:v>2005</c:v>
                </c:pt>
                <c:pt idx="185">
                  <c:v>2005</c:v>
                </c:pt>
                <c:pt idx="186">
                  <c:v>2005</c:v>
                </c:pt>
                <c:pt idx="187">
                  <c:v>2005</c:v>
                </c:pt>
                <c:pt idx="188">
                  <c:v>2005</c:v>
                </c:pt>
                <c:pt idx="189">
                  <c:v>2005</c:v>
                </c:pt>
                <c:pt idx="190">
                  <c:v>2005</c:v>
                </c:pt>
                <c:pt idx="191">
                  <c:v>2005</c:v>
                </c:pt>
                <c:pt idx="192">
                  <c:v>2006</c:v>
                </c:pt>
                <c:pt idx="193">
                  <c:v>2006</c:v>
                </c:pt>
                <c:pt idx="194">
                  <c:v>2006</c:v>
                </c:pt>
                <c:pt idx="195">
                  <c:v>2006</c:v>
                </c:pt>
                <c:pt idx="196">
                  <c:v>2006</c:v>
                </c:pt>
                <c:pt idx="197">
                  <c:v>2006</c:v>
                </c:pt>
                <c:pt idx="198">
                  <c:v>2006</c:v>
                </c:pt>
                <c:pt idx="199">
                  <c:v>2006</c:v>
                </c:pt>
                <c:pt idx="200">
                  <c:v>2006</c:v>
                </c:pt>
                <c:pt idx="201">
                  <c:v>2006</c:v>
                </c:pt>
                <c:pt idx="202">
                  <c:v>2006</c:v>
                </c:pt>
                <c:pt idx="203">
                  <c:v>2006</c:v>
                </c:pt>
                <c:pt idx="204">
                  <c:v>2007</c:v>
                </c:pt>
                <c:pt idx="205">
                  <c:v>2007</c:v>
                </c:pt>
                <c:pt idx="206">
                  <c:v>2007</c:v>
                </c:pt>
                <c:pt idx="207">
                  <c:v>2007</c:v>
                </c:pt>
                <c:pt idx="208">
                  <c:v>2007</c:v>
                </c:pt>
                <c:pt idx="209">
                  <c:v>2007</c:v>
                </c:pt>
                <c:pt idx="210">
                  <c:v>2007</c:v>
                </c:pt>
                <c:pt idx="211">
                  <c:v>2007</c:v>
                </c:pt>
                <c:pt idx="212">
                  <c:v>2007</c:v>
                </c:pt>
                <c:pt idx="213">
                  <c:v>2007</c:v>
                </c:pt>
                <c:pt idx="214">
                  <c:v>2007</c:v>
                </c:pt>
                <c:pt idx="215">
                  <c:v>2007</c:v>
                </c:pt>
                <c:pt idx="216">
                  <c:v>2008</c:v>
                </c:pt>
                <c:pt idx="217">
                  <c:v>2008</c:v>
                </c:pt>
                <c:pt idx="218">
                  <c:v>2008</c:v>
                </c:pt>
                <c:pt idx="219">
                  <c:v>2008</c:v>
                </c:pt>
                <c:pt idx="220">
                  <c:v>2008</c:v>
                </c:pt>
                <c:pt idx="221">
                  <c:v>2008</c:v>
                </c:pt>
                <c:pt idx="222">
                  <c:v>2008</c:v>
                </c:pt>
                <c:pt idx="223">
                  <c:v>2008</c:v>
                </c:pt>
                <c:pt idx="224">
                  <c:v>2008</c:v>
                </c:pt>
                <c:pt idx="225">
                  <c:v>2008</c:v>
                </c:pt>
                <c:pt idx="226">
                  <c:v>2008</c:v>
                </c:pt>
                <c:pt idx="227">
                  <c:v>2008</c:v>
                </c:pt>
                <c:pt idx="228">
                  <c:v>2009</c:v>
                </c:pt>
                <c:pt idx="229">
                  <c:v>2009</c:v>
                </c:pt>
                <c:pt idx="230">
                  <c:v>2009</c:v>
                </c:pt>
                <c:pt idx="231">
                  <c:v>2009</c:v>
                </c:pt>
                <c:pt idx="232">
                  <c:v>2009</c:v>
                </c:pt>
                <c:pt idx="233">
                  <c:v>2009</c:v>
                </c:pt>
                <c:pt idx="234">
                  <c:v>2009</c:v>
                </c:pt>
                <c:pt idx="235">
                  <c:v>2009</c:v>
                </c:pt>
                <c:pt idx="236">
                  <c:v>2009</c:v>
                </c:pt>
                <c:pt idx="237">
                  <c:v>2009</c:v>
                </c:pt>
                <c:pt idx="238">
                  <c:v>2009</c:v>
                </c:pt>
                <c:pt idx="239">
                  <c:v>2009</c:v>
                </c:pt>
                <c:pt idx="240">
                  <c:v>2010</c:v>
                </c:pt>
                <c:pt idx="241">
                  <c:v>2010</c:v>
                </c:pt>
                <c:pt idx="242">
                  <c:v>2010</c:v>
                </c:pt>
                <c:pt idx="243">
                  <c:v>2010</c:v>
                </c:pt>
                <c:pt idx="244">
                  <c:v>2010</c:v>
                </c:pt>
                <c:pt idx="245">
                  <c:v>2010</c:v>
                </c:pt>
                <c:pt idx="246">
                  <c:v>2010</c:v>
                </c:pt>
                <c:pt idx="247">
                  <c:v>2010</c:v>
                </c:pt>
                <c:pt idx="248">
                  <c:v>2010</c:v>
                </c:pt>
                <c:pt idx="249">
                  <c:v>2010</c:v>
                </c:pt>
                <c:pt idx="250">
                  <c:v>2010</c:v>
                </c:pt>
                <c:pt idx="251">
                  <c:v>2010</c:v>
                </c:pt>
                <c:pt idx="252">
                  <c:v>2011</c:v>
                </c:pt>
                <c:pt idx="253">
                  <c:v>2011</c:v>
                </c:pt>
                <c:pt idx="254">
                  <c:v>2011</c:v>
                </c:pt>
                <c:pt idx="255">
                  <c:v>2011</c:v>
                </c:pt>
                <c:pt idx="256">
                  <c:v>2011</c:v>
                </c:pt>
                <c:pt idx="257">
                  <c:v>2011</c:v>
                </c:pt>
                <c:pt idx="258">
                  <c:v>2011</c:v>
                </c:pt>
                <c:pt idx="259">
                  <c:v>2011</c:v>
                </c:pt>
                <c:pt idx="260">
                  <c:v>2011</c:v>
                </c:pt>
                <c:pt idx="261">
                  <c:v>2011</c:v>
                </c:pt>
                <c:pt idx="262">
                  <c:v>2011</c:v>
                </c:pt>
                <c:pt idx="263">
                  <c:v>2011</c:v>
                </c:pt>
                <c:pt idx="264">
                  <c:v>2012</c:v>
                </c:pt>
                <c:pt idx="265">
                  <c:v>2012</c:v>
                </c:pt>
                <c:pt idx="266">
                  <c:v>2012</c:v>
                </c:pt>
                <c:pt idx="267">
                  <c:v>2012</c:v>
                </c:pt>
                <c:pt idx="268">
                  <c:v>2012</c:v>
                </c:pt>
                <c:pt idx="269">
                  <c:v>2012</c:v>
                </c:pt>
                <c:pt idx="270">
                  <c:v>2012</c:v>
                </c:pt>
                <c:pt idx="271">
                  <c:v>2012</c:v>
                </c:pt>
                <c:pt idx="272">
                  <c:v>2012</c:v>
                </c:pt>
                <c:pt idx="273">
                  <c:v>2012</c:v>
                </c:pt>
                <c:pt idx="274">
                  <c:v>2012</c:v>
                </c:pt>
                <c:pt idx="275">
                  <c:v>2012</c:v>
                </c:pt>
                <c:pt idx="276">
                  <c:v>2013</c:v>
                </c:pt>
                <c:pt idx="277">
                  <c:v>2013</c:v>
                </c:pt>
                <c:pt idx="278">
                  <c:v>2013</c:v>
                </c:pt>
                <c:pt idx="279">
                  <c:v>2013</c:v>
                </c:pt>
                <c:pt idx="280">
                  <c:v>2013</c:v>
                </c:pt>
                <c:pt idx="281">
                  <c:v>2013</c:v>
                </c:pt>
                <c:pt idx="282">
                  <c:v>2013</c:v>
                </c:pt>
                <c:pt idx="283">
                  <c:v>2013</c:v>
                </c:pt>
                <c:pt idx="284">
                  <c:v>2013</c:v>
                </c:pt>
                <c:pt idx="285">
                  <c:v>2013</c:v>
                </c:pt>
                <c:pt idx="286">
                  <c:v>2013</c:v>
                </c:pt>
                <c:pt idx="287">
                  <c:v>2013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2014</c:v>
                </c:pt>
                <c:pt idx="294">
                  <c:v>2014</c:v>
                </c:pt>
                <c:pt idx="295">
                  <c:v>2014</c:v>
                </c:pt>
                <c:pt idx="296">
                  <c:v>2014</c:v>
                </c:pt>
                <c:pt idx="297">
                  <c:v>2014</c:v>
                </c:pt>
                <c:pt idx="298">
                  <c:v>2014</c:v>
                </c:pt>
                <c:pt idx="299">
                  <c:v>2014</c:v>
                </c:pt>
                <c:pt idx="300">
                  <c:v>2015</c:v>
                </c:pt>
                <c:pt idx="301">
                  <c:v>2015</c:v>
                </c:pt>
                <c:pt idx="302">
                  <c:v>2015</c:v>
                </c:pt>
                <c:pt idx="303">
                  <c:v>2015</c:v>
                </c:pt>
                <c:pt idx="304">
                  <c:v>2015</c:v>
                </c:pt>
                <c:pt idx="305">
                  <c:v>2015</c:v>
                </c:pt>
                <c:pt idx="306">
                  <c:v>2015</c:v>
                </c:pt>
                <c:pt idx="307">
                  <c:v>2015</c:v>
                </c:pt>
                <c:pt idx="308">
                  <c:v>2015</c:v>
                </c:pt>
                <c:pt idx="309">
                  <c:v>2015</c:v>
                </c:pt>
                <c:pt idx="310">
                  <c:v>2015</c:v>
                </c:pt>
                <c:pt idx="311">
                  <c:v>2015</c:v>
                </c:pt>
              </c:numCache>
            </c:numRef>
          </c:cat>
          <c:val>
            <c:numRef>
              <c:f>'Three Ways to Time The Market'!$F$5:$F$485</c:f>
              <c:numCache>
                <c:formatCode>0.00</c:formatCode>
                <c:ptCount val="432"/>
                <c:pt idx="0">
                  <c:v>47.735999999999997</c:v>
                </c:pt>
                <c:pt idx="1">
                  <c:v>48.452039999999997</c:v>
                </c:pt>
                <c:pt idx="2">
                  <c:v>49.178820599999995</c:v>
                </c:pt>
                <c:pt idx="3">
                  <c:v>49.916502908999995</c:v>
                </c:pt>
                <c:pt idx="4">
                  <c:v>50.665250452634993</c:v>
                </c:pt>
                <c:pt idx="5">
                  <c:v>51.425229209424515</c:v>
                </c:pt>
                <c:pt idx="6">
                  <c:v>52.196607647565884</c:v>
                </c:pt>
                <c:pt idx="7">
                  <c:v>52.979556762279373</c:v>
                </c:pt>
                <c:pt idx="8">
                  <c:v>53.774250113713563</c:v>
                </c:pt>
                <c:pt idx="9">
                  <c:v>54.580863865419268</c:v>
                </c:pt>
                <c:pt idx="10">
                  <c:v>55.399576823400558</c:v>
                </c:pt>
                <c:pt idx="11">
                  <c:v>56.230570475751563</c:v>
                </c:pt>
                <c:pt idx="12">
                  <c:v>77.476057510707477</c:v>
                </c:pt>
                <c:pt idx="13">
                  <c:v>78.638198373368084</c:v>
                </c:pt>
                <c:pt idx="14">
                  <c:v>79.817771348968606</c:v>
                </c:pt>
                <c:pt idx="15">
                  <c:v>81.015037919203138</c:v>
                </c:pt>
                <c:pt idx="16">
                  <c:v>82.230263487991181</c:v>
                </c:pt>
                <c:pt idx="17">
                  <c:v>83.463717440311058</c:v>
                </c:pt>
                <c:pt idx="18">
                  <c:v>84.71567320191572</c:v>
                </c:pt>
                <c:pt idx="19">
                  <c:v>85.986408299944458</c:v>
                </c:pt>
                <c:pt idx="20">
                  <c:v>87.27620442444362</c:v>
                </c:pt>
                <c:pt idx="21">
                  <c:v>88.585347490810278</c:v>
                </c:pt>
                <c:pt idx="22">
                  <c:v>89.914127703172426</c:v>
                </c:pt>
                <c:pt idx="23">
                  <c:v>91.262839618720022</c:v>
                </c:pt>
                <c:pt idx="24">
                  <c:v>128.65525307361224</c:v>
                </c:pt>
                <c:pt idx="25">
                  <c:v>130.58508186971645</c:v>
                </c:pt>
                <c:pt idx="26">
                  <c:v>132.54385809776218</c:v>
                </c:pt>
                <c:pt idx="27">
                  <c:v>134.53201596922861</c:v>
                </c:pt>
                <c:pt idx="28">
                  <c:v>136.54999620876706</c:v>
                </c:pt>
                <c:pt idx="29">
                  <c:v>138.59824615189856</c:v>
                </c:pt>
                <c:pt idx="30">
                  <c:v>140.67721984417702</c:v>
                </c:pt>
                <c:pt idx="31">
                  <c:v>142.7873781418397</c:v>
                </c:pt>
                <c:pt idx="32">
                  <c:v>144.92918881396727</c:v>
                </c:pt>
                <c:pt idx="33">
                  <c:v>147.1031266461768</c:v>
                </c:pt>
                <c:pt idx="34">
                  <c:v>149.30967354586943</c:v>
                </c:pt>
                <c:pt idx="35">
                  <c:v>151.54931864905748</c:v>
                </c:pt>
                <c:pt idx="36">
                  <c:v>177.20358730996992</c:v>
                </c:pt>
                <c:pt idx="37">
                  <c:v>179.86164111961949</c:v>
                </c:pt>
                <c:pt idx="38">
                  <c:v>182.55956573641379</c:v>
                </c:pt>
                <c:pt idx="39">
                  <c:v>185.29795922245998</c:v>
                </c:pt>
                <c:pt idx="40">
                  <c:v>188.07742861079689</c:v>
                </c:pt>
                <c:pt idx="41">
                  <c:v>190.89859003995886</c:v>
                </c:pt>
                <c:pt idx="42">
                  <c:v>193.76206889055825</c:v>
                </c:pt>
                <c:pt idx="43">
                  <c:v>196.66849992391661</c:v>
                </c:pt>
                <c:pt idx="44">
                  <c:v>199.6185274227754</c:v>
                </c:pt>
                <c:pt idx="45">
                  <c:v>202.61280533411701</c:v>
                </c:pt>
                <c:pt idx="46">
                  <c:v>205.65199741412874</c:v>
                </c:pt>
                <c:pt idx="47">
                  <c:v>208.73677737534069</c:v>
                </c:pt>
                <c:pt idx="48">
                  <c:v>139.6635671613856</c:v>
                </c:pt>
                <c:pt idx="49">
                  <c:v>141.99129328074204</c:v>
                </c:pt>
                <c:pt idx="50">
                  <c:v>144.35781483542107</c:v>
                </c:pt>
                <c:pt idx="51">
                  <c:v>146.76377841601141</c:v>
                </c:pt>
                <c:pt idx="52">
                  <c:v>149.2098413896116</c:v>
                </c:pt>
                <c:pt idx="53">
                  <c:v>151.69667207943846</c:v>
                </c:pt>
                <c:pt idx="54">
                  <c:v>154.22494994742911</c:v>
                </c:pt>
                <c:pt idx="55">
                  <c:v>156.79536577988625</c:v>
                </c:pt>
                <c:pt idx="56">
                  <c:v>159.40862187621767</c:v>
                </c:pt>
                <c:pt idx="57">
                  <c:v>162.06543224082131</c:v>
                </c:pt>
                <c:pt idx="58">
                  <c:v>164.76652277816831</c:v>
                </c:pt>
                <c:pt idx="59">
                  <c:v>167.51263149113777</c:v>
                </c:pt>
                <c:pt idx="60">
                  <c:v>133.57040475558384</c:v>
                </c:pt>
                <c:pt idx="61">
                  <c:v>135.35134348565828</c:v>
                </c:pt>
                <c:pt idx="62">
                  <c:v>137.15602806546704</c:v>
                </c:pt>
                <c:pt idx="63">
                  <c:v>138.98477510633995</c:v>
                </c:pt>
                <c:pt idx="64">
                  <c:v>140.83790544109115</c:v>
                </c:pt>
                <c:pt idx="65">
                  <c:v>142.71574418030571</c:v>
                </c:pt>
                <c:pt idx="66">
                  <c:v>144.61862076937643</c:v>
                </c:pt>
                <c:pt idx="67">
                  <c:v>146.54686904630145</c:v>
                </c:pt>
                <c:pt idx="68">
                  <c:v>148.50082730025215</c:v>
                </c:pt>
                <c:pt idx="69">
                  <c:v>150.48083833092218</c:v>
                </c:pt>
                <c:pt idx="70">
                  <c:v>152.48724950866782</c:v>
                </c:pt>
                <c:pt idx="71">
                  <c:v>154.52041283545003</c:v>
                </c:pt>
                <c:pt idx="72">
                  <c:v>127.03120717794491</c:v>
                </c:pt>
                <c:pt idx="73">
                  <c:v>128.72495660698416</c:v>
                </c:pt>
                <c:pt idx="74">
                  <c:v>130.44128936174397</c:v>
                </c:pt>
                <c:pt idx="75">
                  <c:v>132.18050655323387</c:v>
                </c:pt>
                <c:pt idx="76">
                  <c:v>133.942913307277</c:v>
                </c:pt>
                <c:pt idx="77">
                  <c:v>135.72881881804068</c:v>
                </c:pt>
                <c:pt idx="78">
                  <c:v>137.53853640228121</c:v>
                </c:pt>
                <c:pt idx="79">
                  <c:v>139.37238355431163</c:v>
                </c:pt>
                <c:pt idx="80">
                  <c:v>141.23068200170246</c:v>
                </c:pt>
                <c:pt idx="81">
                  <c:v>143.11375776172514</c:v>
                </c:pt>
                <c:pt idx="82">
                  <c:v>145.02194119854815</c:v>
                </c:pt>
                <c:pt idx="83">
                  <c:v>146.95556708119545</c:v>
                </c:pt>
                <c:pt idx="84">
                  <c:v>152.61319421120882</c:v>
                </c:pt>
                <c:pt idx="85">
                  <c:v>154.64803680069161</c:v>
                </c:pt>
                <c:pt idx="86">
                  <c:v>156.71001062470083</c:v>
                </c:pt>
                <c:pt idx="87">
                  <c:v>158.79947743303018</c:v>
                </c:pt>
                <c:pt idx="88">
                  <c:v>160.9168037988039</c:v>
                </c:pt>
                <c:pt idx="89">
                  <c:v>163.06236118278795</c:v>
                </c:pt>
                <c:pt idx="90">
                  <c:v>165.23652599855845</c:v>
                </c:pt>
                <c:pt idx="91">
                  <c:v>167.43967967853925</c:v>
                </c:pt>
                <c:pt idx="92">
                  <c:v>169.67220874091976</c:v>
                </c:pt>
                <c:pt idx="93">
                  <c:v>171.93450485746536</c:v>
                </c:pt>
                <c:pt idx="94">
                  <c:v>174.22696492223156</c:v>
                </c:pt>
                <c:pt idx="95">
                  <c:v>176.54999112119464</c:v>
                </c:pt>
                <c:pt idx="96">
                  <c:v>113.87426890970495</c:v>
                </c:pt>
                <c:pt idx="97">
                  <c:v>115.39259249516769</c:v>
                </c:pt>
                <c:pt idx="98">
                  <c:v>116.93116039510325</c:v>
                </c:pt>
                <c:pt idx="99">
                  <c:v>118.49024253370462</c:v>
                </c:pt>
                <c:pt idx="100">
                  <c:v>120.07011243415401</c:v>
                </c:pt>
                <c:pt idx="101">
                  <c:v>121.67104726660941</c:v>
                </c:pt>
                <c:pt idx="102">
                  <c:v>123.29332789683087</c:v>
                </c:pt>
                <c:pt idx="103">
                  <c:v>124.93723893545528</c:v>
                </c:pt>
                <c:pt idx="104">
                  <c:v>126.60306878792802</c:v>
                </c:pt>
                <c:pt idx="105">
                  <c:v>128.29110970510038</c:v>
                </c:pt>
                <c:pt idx="106">
                  <c:v>130.00165783450174</c:v>
                </c:pt>
                <c:pt idx="107">
                  <c:v>131.73501327229511</c:v>
                </c:pt>
                <c:pt idx="108">
                  <c:v>191.59754316130963</c:v>
                </c:pt>
                <c:pt idx="109">
                  <c:v>194.1521770701271</c:v>
                </c:pt>
                <c:pt idx="110">
                  <c:v>196.74087276439548</c:v>
                </c:pt>
                <c:pt idx="111">
                  <c:v>199.36408440125408</c:v>
                </c:pt>
                <c:pt idx="112">
                  <c:v>202.02227219327079</c:v>
                </c:pt>
                <c:pt idx="113">
                  <c:v>204.71590248918108</c:v>
                </c:pt>
                <c:pt idx="114">
                  <c:v>207.44544785570352</c:v>
                </c:pt>
                <c:pt idx="115">
                  <c:v>210.21138716044624</c:v>
                </c:pt>
                <c:pt idx="116">
                  <c:v>213.01420565591886</c:v>
                </c:pt>
                <c:pt idx="117">
                  <c:v>215.8543950646644</c:v>
                </c:pt>
                <c:pt idx="118">
                  <c:v>218.73245366552661</c:v>
                </c:pt>
                <c:pt idx="119">
                  <c:v>221.64888638106697</c:v>
                </c:pt>
                <c:pt idx="120">
                  <c:v>170.19080775445508</c:v>
                </c:pt>
                <c:pt idx="121">
                  <c:v>172.46001852451448</c:v>
                </c:pt>
                <c:pt idx="122">
                  <c:v>174.75948543817469</c:v>
                </c:pt>
                <c:pt idx="123">
                  <c:v>177.08961191068369</c:v>
                </c:pt>
                <c:pt idx="124">
                  <c:v>179.45080673615948</c:v>
                </c:pt>
                <c:pt idx="125">
                  <c:v>181.84348415930825</c:v>
                </c:pt>
                <c:pt idx="126">
                  <c:v>184.26806394809904</c:v>
                </c:pt>
                <c:pt idx="127">
                  <c:v>186.72497146740704</c:v>
                </c:pt>
                <c:pt idx="128">
                  <c:v>189.21463775363912</c:v>
                </c:pt>
                <c:pt idx="129">
                  <c:v>191.73749959035433</c:v>
                </c:pt>
                <c:pt idx="130">
                  <c:v>194.29399958489236</c:v>
                </c:pt>
                <c:pt idx="131">
                  <c:v>196.88458624602427</c:v>
                </c:pt>
                <c:pt idx="132">
                  <c:v>120.35766881024948</c:v>
                </c:pt>
                <c:pt idx="133">
                  <c:v>121.36064938366823</c:v>
                </c:pt>
                <c:pt idx="134">
                  <c:v>122.37198812853214</c:v>
                </c:pt>
                <c:pt idx="135">
                  <c:v>123.3917546962699</c:v>
                </c:pt>
                <c:pt idx="136">
                  <c:v>124.42001931873882</c:v>
                </c:pt>
                <c:pt idx="137">
                  <c:v>125.45685281306166</c:v>
                </c:pt>
                <c:pt idx="138">
                  <c:v>126.50232658650383</c:v>
                </c:pt>
                <c:pt idx="139">
                  <c:v>127.55651264139136</c:v>
                </c:pt>
                <c:pt idx="140">
                  <c:v>128.61948358006961</c:v>
                </c:pt>
                <c:pt idx="141">
                  <c:v>129.69131260990352</c:v>
                </c:pt>
                <c:pt idx="142">
                  <c:v>130.77207354831938</c:v>
                </c:pt>
                <c:pt idx="143">
                  <c:v>131.86184082788873</c:v>
                </c:pt>
                <c:pt idx="144">
                  <c:v>143.11919479218454</c:v>
                </c:pt>
                <c:pt idx="145">
                  <c:v>144.31185474878609</c:v>
                </c:pt>
                <c:pt idx="146">
                  <c:v>145.51445353835931</c:v>
                </c:pt>
                <c:pt idx="147">
                  <c:v>146.72707398451229</c:v>
                </c:pt>
                <c:pt idx="148">
                  <c:v>147.9497996010499</c:v>
                </c:pt>
                <c:pt idx="149">
                  <c:v>149.18271459772532</c:v>
                </c:pt>
                <c:pt idx="150">
                  <c:v>150.42590388603969</c:v>
                </c:pt>
                <c:pt idx="151">
                  <c:v>151.67945308509005</c:v>
                </c:pt>
                <c:pt idx="152">
                  <c:v>152.94344852746579</c:v>
                </c:pt>
                <c:pt idx="153">
                  <c:v>154.21797726519466</c:v>
                </c:pt>
                <c:pt idx="154">
                  <c:v>155.50312707573795</c:v>
                </c:pt>
                <c:pt idx="155">
                  <c:v>156.79898646803576</c:v>
                </c:pt>
                <c:pt idx="156">
                  <c:v>206.54591857792306</c:v>
                </c:pt>
                <c:pt idx="157">
                  <c:v>208.95562096133216</c:v>
                </c:pt>
                <c:pt idx="158">
                  <c:v>211.39343653921438</c:v>
                </c:pt>
                <c:pt idx="159">
                  <c:v>213.85969329883855</c:v>
                </c:pt>
                <c:pt idx="160">
                  <c:v>216.35472305399168</c:v>
                </c:pt>
                <c:pt idx="161">
                  <c:v>218.87886148962156</c:v>
                </c:pt>
                <c:pt idx="162">
                  <c:v>221.4324482070005</c:v>
                </c:pt>
                <c:pt idx="163">
                  <c:v>224.0158267694155</c:v>
                </c:pt>
                <c:pt idx="164">
                  <c:v>226.62934474839201</c:v>
                </c:pt>
                <c:pt idx="165">
                  <c:v>229.27335377045659</c:v>
                </c:pt>
                <c:pt idx="166">
                  <c:v>231.94820956444525</c:v>
                </c:pt>
                <c:pt idx="167">
                  <c:v>234.65427200936381</c:v>
                </c:pt>
                <c:pt idx="168">
                  <c:v>308.57682310557362</c:v>
                </c:pt>
                <c:pt idx="169">
                  <c:v>313.71977015733313</c:v>
                </c:pt>
                <c:pt idx="170">
                  <c:v>318.94843299328875</c:v>
                </c:pt>
                <c:pt idx="171">
                  <c:v>324.26424020984354</c:v>
                </c:pt>
                <c:pt idx="172">
                  <c:v>329.66864421334094</c:v>
                </c:pt>
                <c:pt idx="173">
                  <c:v>335.1631216168966</c:v>
                </c:pt>
                <c:pt idx="174">
                  <c:v>340.74917364384487</c:v>
                </c:pt>
                <c:pt idx="175">
                  <c:v>346.4283265379089</c:v>
                </c:pt>
                <c:pt idx="176">
                  <c:v>352.20213198020741</c:v>
                </c:pt>
                <c:pt idx="177">
                  <c:v>358.07216751321084</c:v>
                </c:pt>
                <c:pt idx="178">
                  <c:v>364.04003697176438</c:v>
                </c:pt>
                <c:pt idx="179">
                  <c:v>370.10737092129386</c:v>
                </c:pt>
                <c:pt idx="180">
                  <c:v>467.25892392141867</c:v>
                </c:pt>
                <c:pt idx="181">
                  <c:v>476.9934848364482</c:v>
                </c:pt>
                <c:pt idx="182">
                  <c:v>486.93084910387421</c:v>
                </c:pt>
                <c:pt idx="183">
                  <c:v>497.07524179353828</c:v>
                </c:pt>
                <c:pt idx="184">
                  <c:v>507.43097599757039</c:v>
                </c:pt>
                <c:pt idx="185">
                  <c:v>518.00245466418642</c:v>
                </c:pt>
                <c:pt idx="186">
                  <c:v>528.79417246969024</c:v>
                </c:pt>
                <c:pt idx="187">
                  <c:v>539.81071772947541</c:v>
                </c:pt>
                <c:pt idx="188">
                  <c:v>551.05677434883944</c:v>
                </c:pt>
                <c:pt idx="189">
                  <c:v>562.53712381444029</c:v>
                </c:pt>
                <c:pt idx="190">
                  <c:v>574.25664722724116</c:v>
                </c:pt>
                <c:pt idx="191">
                  <c:v>586.22032737780864</c:v>
                </c:pt>
                <c:pt idx="192">
                  <c:v>759.0693599593726</c:v>
                </c:pt>
                <c:pt idx="193">
                  <c:v>778.04609395835701</c:v>
                </c:pt>
                <c:pt idx="194">
                  <c:v>797.49724630731589</c:v>
                </c:pt>
                <c:pt idx="195">
                  <c:v>817.4346774649988</c:v>
                </c:pt>
                <c:pt idx="196">
                  <c:v>837.87054440162376</c:v>
                </c:pt>
                <c:pt idx="197">
                  <c:v>858.81730801166441</c:v>
                </c:pt>
                <c:pt idx="198">
                  <c:v>880.28774071195596</c:v>
                </c:pt>
                <c:pt idx="199">
                  <c:v>902.29493422975486</c:v>
                </c:pt>
                <c:pt idx="200">
                  <c:v>924.85230758549869</c:v>
                </c:pt>
                <c:pt idx="201">
                  <c:v>947.97361527513613</c:v>
                </c:pt>
                <c:pt idx="202">
                  <c:v>971.67295565701465</c:v>
                </c:pt>
                <c:pt idx="203">
                  <c:v>995.96477954843988</c:v>
                </c:pt>
                <c:pt idx="204">
                  <c:v>1465.9701606932551</c:v>
                </c:pt>
                <c:pt idx="205">
                  <c:v>1508.7276237134749</c:v>
                </c:pt>
                <c:pt idx="206">
                  <c:v>1552.7321794051179</c:v>
                </c:pt>
                <c:pt idx="207">
                  <c:v>1598.0202013044338</c:v>
                </c:pt>
                <c:pt idx="208">
                  <c:v>1644.6291238424799</c:v>
                </c:pt>
                <c:pt idx="209">
                  <c:v>1692.5974732878856</c:v>
                </c:pt>
                <c:pt idx="210">
                  <c:v>1741.9648995921154</c:v>
                </c:pt>
                <c:pt idx="211">
                  <c:v>1792.7722091635521</c:v>
                </c:pt>
                <c:pt idx="212">
                  <c:v>1845.061398597489</c:v>
                </c:pt>
                <c:pt idx="213">
                  <c:v>1898.8756893899158</c:v>
                </c:pt>
                <c:pt idx="214">
                  <c:v>1954.2595636637884</c:v>
                </c:pt>
                <c:pt idx="215">
                  <c:v>2011.2588009373155</c:v>
                </c:pt>
                <c:pt idx="216">
                  <c:v>1013.4137169389521</c:v>
                </c:pt>
                <c:pt idx="217">
                  <c:v>1031.9929684161664</c:v>
                </c:pt>
                <c:pt idx="218">
                  <c:v>1050.912839503796</c:v>
                </c:pt>
                <c:pt idx="219">
                  <c:v>1070.179574894699</c:v>
                </c:pt>
                <c:pt idx="220">
                  <c:v>1089.7995337677685</c:v>
                </c:pt>
                <c:pt idx="221">
                  <c:v>1109.7791918868443</c:v>
                </c:pt>
                <c:pt idx="222">
                  <c:v>1130.1251437381029</c:v>
                </c:pt>
                <c:pt idx="223">
                  <c:v>1150.8441047066349</c:v>
                </c:pt>
                <c:pt idx="224">
                  <c:v>1171.9429132929233</c:v>
                </c:pt>
                <c:pt idx="225">
                  <c:v>1193.4285333699602</c:v>
                </c:pt>
                <c:pt idx="226">
                  <c:v>1215.3080564817428</c:v>
                </c:pt>
                <c:pt idx="227">
                  <c:v>1237.5887041839082</c:v>
                </c:pt>
                <c:pt idx="228">
                  <c:v>1725.1294716551154</c:v>
                </c:pt>
                <c:pt idx="229">
                  <c:v>1763.9448847673555</c:v>
                </c:pt>
                <c:pt idx="230">
                  <c:v>1803.6336446746209</c:v>
                </c:pt>
                <c:pt idx="231">
                  <c:v>1844.2154016797999</c:v>
                </c:pt>
                <c:pt idx="232">
                  <c:v>1885.7102482175953</c:v>
                </c:pt>
                <c:pt idx="233">
                  <c:v>1928.1387288024912</c:v>
                </c:pt>
                <c:pt idx="234">
                  <c:v>1971.5218502005473</c:v>
                </c:pt>
                <c:pt idx="235">
                  <c:v>2015.8810918300596</c:v>
                </c:pt>
                <c:pt idx="236">
                  <c:v>2061.2384163962361</c:v>
                </c:pt>
                <c:pt idx="237">
                  <c:v>2107.6162807651513</c:v>
                </c:pt>
                <c:pt idx="238">
                  <c:v>2155.0376470823671</c:v>
                </c:pt>
                <c:pt idx="239">
                  <c:v>2203.5259941417203</c:v>
                </c:pt>
                <c:pt idx="240">
                  <c:v>2676.987972059243</c:v>
                </c:pt>
                <c:pt idx="241">
                  <c:v>2743.9126713607238</c:v>
                </c:pt>
                <c:pt idx="242">
                  <c:v>2812.5104881447419</c:v>
                </c:pt>
                <c:pt idx="243">
                  <c:v>2882.8232503483605</c:v>
                </c:pt>
                <c:pt idx="244">
                  <c:v>2954.8938316070694</c:v>
                </c:pt>
                <c:pt idx="245">
                  <c:v>3028.7661773972459</c:v>
                </c:pt>
                <c:pt idx="246">
                  <c:v>3104.4853318321771</c:v>
                </c:pt>
                <c:pt idx="247">
                  <c:v>3182.0974651279812</c:v>
                </c:pt>
                <c:pt idx="248">
                  <c:v>3261.6499017561805</c:v>
                </c:pt>
                <c:pt idx="249">
                  <c:v>3343.1911493000848</c:v>
                </c:pt>
                <c:pt idx="250">
                  <c:v>3426.7709280325871</c:v>
                </c:pt>
                <c:pt idx="251">
                  <c:v>3512.4402012334012</c:v>
                </c:pt>
                <c:pt idx="252">
                  <c:v>2963.5440305383054</c:v>
                </c:pt>
                <c:pt idx="253">
                  <c:v>3017.8756710981743</c:v>
                </c:pt>
                <c:pt idx="254">
                  <c:v>3073.2033917349745</c:v>
                </c:pt>
                <c:pt idx="255">
                  <c:v>3129.5454539167822</c:v>
                </c:pt>
                <c:pt idx="256">
                  <c:v>3186.9204539052566</c:v>
                </c:pt>
                <c:pt idx="257">
                  <c:v>3245.3473288935197</c:v>
                </c:pt>
                <c:pt idx="258">
                  <c:v>3304.8453632565675</c:v>
                </c:pt>
                <c:pt idx="259">
                  <c:v>3365.4341949162713</c:v>
                </c:pt>
                <c:pt idx="260">
                  <c:v>3427.1338218230694</c:v>
                </c:pt>
                <c:pt idx="261">
                  <c:v>3489.9646085564927</c:v>
                </c:pt>
                <c:pt idx="262">
                  <c:v>3553.947293046695</c:v>
                </c:pt>
                <c:pt idx="263">
                  <c:v>3619.1029934192179</c:v>
                </c:pt>
                <c:pt idx="264">
                  <c:v>3598.6438244628434</c:v>
                </c:pt>
                <c:pt idx="265">
                  <c:v>3664.6189612446619</c:v>
                </c:pt>
                <c:pt idx="266">
                  <c:v>3731.8036422008145</c:v>
                </c:pt>
                <c:pt idx="267">
                  <c:v>3800.2200423078293</c:v>
                </c:pt>
                <c:pt idx="268">
                  <c:v>3869.8907430834729</c:v>
                </c:pt>
                <c:pt idx="269">
                  <c:v>3940.8387400400034</c:v>
                </c:pt>
                <c:pt idx="270">
                  <c:v>4013.0874502740699</c:v>
                </c:pt>
                <c:pt idx="271">
                  <c:v>4086.6607201957613</c:v>
                </c:pt>
                <c:pt idx="272">
                  <c:v>4161.5828333993504</c:v>
                </c:pt>
                <c:pt idx="273">
                  <c:v>4237.878518678338</c:v>
                </c:pt>
                <c:pt idx="274">
                  <c:v>4315.5729581874411</c:v>
                </c:pt>
                <c:pt idx="275">
                  <c:v>4394.6917957542109</c:v>
                </c:pt>
                <c:pt idx="276">
                  <c:v>4470.3540607538462</c:v>
                </c:pt>
                <c:pt idx="277">
                  <c:v>4554.1731993929807</c:v>
                </c:pt>
                <c:pt idx="278">
                  <c:v>4639.5639468815989</c:v>
                </c:pt>
                <c:pt idx="279">
                  <c:v>4726.5557708856295</c:v>
                </c:pt>
                <c:pt idx="280">
                  <c:v>4815.1786915897346</c:v>
                </c:pt>
                <c:pt idx="281">
                  <c:v>4905.4632920570421</c:v>
                </c:pt>
                <c:pt idx="282">
                  <c:v>4997.4407287831118</c:v>
                </c:pt>
                <c:pt idx="283">
                  <c:v>5091.1427424477952</c:v>
                </c:pt>
                <c:pt idx="284">
                  <c:v>5186.6016688686914</c:v>
                </c:pt>
                <c:pt idx="285">
                  <c:v>5283.85045015998</c:v>
                </c:pt>
                <c:pt idx="286">
                  <c:v>5382.9226461004791</c:v>
                </c:pt>
                <c:pt idx="287">
                  <c:v>5483.8524457148633</c:v>
                </c:pt>
                <c:pt idx="288">
                  <c:v>7264.9256529169224</c:v>
                </c:pt>
                <c:pt idx="289">
                  <c:v>7431.413532462936</c:v>
                </c:pt>
                <c:pt idx="290">
                  <c:v>7601.7167592485439</c:v>
                </c:pt>
                <c:pt idx="291">
                  <c:v>7775.9227683146573</c:v>
                </c:pt>
                <c:pt idx="292">
                  <c:v>7954.1209984218676</c:v>
                </c:pt>
                <c:pt idx="293">
                  <c:v>8136.4029379690355</c:v>
                </c:pt>
                <c:pt idx="294">
                  <c:v>8322.8621719641596</c:v>
                </c:pt>
                <c:pt idx="295">
                  <c:v>8513.594430071671</c:v>
                </c:pt>
                <c:pt idx="296">
                  <c:v>8708.6976357608128</c:v>
                </c:pt>
                <c:pt idx="297">
                  <c:v>8908.2719565803327</c:v>
                </c:pt>
                <c:pt idx="298">
                  <c:v>9112.4198555852981</c:v>
                </c:pt>
                <c:pt idx="299">
                  <c:v>9321.2461439424624</c:v>
                </c:pt>
                <c:pt idx="300">
                  <c:v>8958.0447321329993</c:v>
                </c:pt>
                <c:pt idx="301">
                  <c:v>9167.0657758827692</c:v>
                </c:pt>
                <c:pt idx="302">
                  <c:v>9380.9639773200342</c:v>
                </c:pt>
                <c:pt idx="303">
                  <c:v>9599.8531367908345</c:v>
                </c:pt>
                <c:pt idx="304">
                  <c:v>9823.8497099826218</c:v>
                </c:pt>
                <c:pt idx="305">
                  <c:v>10053.072869882215</c:v>
                </c:pt>
                <c:pt idx="306">
                  <c:v>10287.644570179467</c:v>
                </c:pt>
                <c:pt idx="307">
                  <c:v>10527.689610150321</c:v>
                </c:pt>
                <c:pt idx="308">
                  <c:v>10773.335701053828</c:v>
                </c:pt>
                <c:pt idx="309">
                  <c:v>11024.713534078419</c:v>
                </c:pt>
                <c:pt idx="310">
                  <c:v>11281.956849873583</c:v>
                </c:pt>
                <c:pt idx="311">
                  <c:v>11545.202509703966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E-423D-96CE-AF0C33F2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079244"/>
        <c:axId val="1468261036"/>
      </c:lineChart>
      <c:catAx>
        <c:axId val="896079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1468261036"/>
        <c:crosses val="autoZero"/>
        <c:auto val="1"/>
        <c:lblAlgn val="ctr"/>
        <c:lblOffset val="100"/>
        <c:noMultiLvlLbl val="1"/>
      </c:catAx>
      <c:valAx>
        <c:axId val="1468261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62435"/>
                </a:solidFill>
                <a:latin typeface="Roboto"/>
              </a:defRPr>
            </a:pPr>
            <a:endParaRPr lang="en-US"/>
          </a:p>
        </c:txPr>
        <c:crossAx val="8960792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162435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Terrible Timing Tushhar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Sheet1!$D$2:$D$313</c:f>
              <c:strCache>
                <c:ptCount val="312"/>
                <c:pt idx="0">
                  <c:v>1/1990</c:v>
                </c:pt>
                <c:pt idx="1">
                  <c:v>2/1990</c:v>
                </c:pt>
                <c:pt idx="2">
                  <c:v>3/1990</c:v>
                </c:pt>
                <c:pt idx="3">
                  <c:v>4/1990</c:v>
                </c:pt>
                <c:pt idx="4">
                  <c:v>5/1990</c:v>
                </c:pt>
                <c:pt idx="5">
                  <c:v>6/1990</c:v>
                </c:pt>
                <c:pt idx="6">
                  <c:v>7/1990</c:v>
                </c:pt>
                <c:pt idx="7">
                  <c:v>8/1990</c:v>
                </c:pt>
                <c:pt idx="8">
                  <c:v>9/1990</c:v>
                </c:pt>
                <c:pt idx="9">
                  <c:v>10/1990</c:v>
                </c:pt>
                <c:pt idx="10">
                  <c:v>11/1990</c:v>
                </c:pt>
                <c:pt idx="11">
                  <c:v>12/1990</c:v>
                </c:pt>
                <c:pt idx="12">
                  <c:v>1/1991</c:v>
                </c:pt>
                <c:pt idx="13">
                  <c:v>2/1991</c:v>
                </c:pt>
                <c:pt idx="14">
                  <c:v>3/1991</c:v>
                </c:pt>
                <c:pt idx="15">
                  <c:v>4/1991</c:v>
                </c:pt>
                <c:pt idx="16">
                  <c:v>5/1991</c:v>
                </c:pt>
                <c:pt idx="17">
                  <c:v>6/1991</c:v>
                </c:pt>
                <c:pt idx="18">
                  <c:v>7/1991</c:v>
                </c:pt>
                <c:pt idx="19">
                  <c:v>8/1991</c:v>
                </c:pt>
                <c:pt idx="20">
                  <c:v>9/1991</c:v>
                </c:pt>
                <c:pt idx="21">
                  <c:v>10/1991</c:v>
                </c:pt>
                <c:pt idx="22">
                  <c:v>11/1991</c:v>
                </c:pt>
                <c:pt idx="23">
                  <c:v>12/1991</c:v>
                </c:pt>
                <c:pt idx="24">
                  <c:v>1/1992</c:v>
                </c:pt>
                <c:pt idx="25">
                  <c:v>2/1992</c:v>
                </c:pt>
                <c:pt idx="26">
                  <c:v>3/1992</c:v>
                </c:pt>
                <c:pt idx="27">
                  <c:v>4/1992</c:v>
                </c:pt>
                <c:pt idx="28">
                  <c:v>5/1992</c:v>
                </c:pt>
                <c:pt idx="29">
                  <c:v>6/1992</c:v>
                </c:pt>
                <c:pt idx="30">
                  <c:v>7/1992</c:v>
                </c:pt>
                <c:pt idx="31">
                  <c:v>8/1992</c:v>
                </c:pt>
                <c:pt idx="32">
                  <c:v>9/1992</c:v>
                </c:pt>
                <c:pt idx="33">
                  <c:v>10/1992</c:v>
                </c:pt>
                <c:pt idx="34">
                  <c:v>11/1992</c:v>
                </c:pt>
                <c:pt idx="35">
                  <c:v>12/1992</c:v>
                </c:pt>
                <c:pt idx="36">
                  <c:v>1/1993</c:v>
                </c:pt>
                <c:pt idx="37">
                  <c:v>2/1993</c:v>
                </c:pt>
                <c:pt idx="38">
                  <c:v>3/1993</c:v>
                </c:pt>
                <c:pt idx="39">
                  <c:v>4/1993</c:v>
                </c:pt>
                <c:pt idx="40">
                  <c:v>5/1993</c:v>
                </c:pt>
                <c:pt idx="41">
                  <c:v>6/1993</c:v>
                </c:pt>
                <c:pt idx="42">
                  <c:v>7/1993</c:v>
                </c:pt>
                <c:pt idx="43">
                  <c:v>8/1993</c:v>
                </c:pt>
                <c:pt idx="44">
                  <c:v>9/1993</c:v>
                </c:pt>
                <c:pt idx="45">
                  <c:v>10/1993</c:v>
                </c:pt>
                <c:pt idx="46">
                  <c:v>11/1993</c:v>
                </c:pt>
                <c:pt idx="47">
                  <c:v>12/1993</c:v>
                </c:pt>
                <c:pt idx="48">
                  <c:v>1/1994</c:v>
                </c:pt>
                <c:pt idx="49">
                  <c:v>2/1994</c:v>
                </c:pt>
                <c:pt idx="50">
                  <c:v>3/1994</c:v>
                </c:pt>
                <c:pt idx="51">
                  <c:v>4/1994</c:v>
                </c:pt>
                <c:pt idx="52">
                  <c:v>5/1994</c:v>
                </c:pt>
                <c:pt idx="53">
                  <c:v>6/1994</c:v>
                </c:pt>
                <c:pt idx="54">
                  <c:v>7/1994</c:v>
                </c:pt>
                <c:pt idx="55">
                  <c:v>8/1994</c:v>
                </c:pt>
                <c:pt idx="56">
                  <c:v>9/1994</c:v>
                </c:pt>
                <c:pt idx="57">
                  <c:v>10/1994</c:v>
                </c:pt>
                <c:pt idx="58">
                  <c:v>11/1994</c:v>
                </c:pt>
                <c:pt idx="59">
                  <c:v>12/1994</c:v>
                </c:pt>
                <c:pt idx="60">
                  <c:v>1/1995</c:v>
                </c:pt>
                <c:pt idx="61">
                  <c:v>2/1995</c:v>
                </c:pt>
                <c:pt idx="62">
                  <c:v>3/1995</c:v>
                </c:pt>
                <c:pt idx="63">
                  <c:v>4/1995</c:v>
                </c:pt>
                <c:pt idx="64">
                  <c:v>5/1995</c:v>
                </c:pt>
                <c:pt idx="65">
                  <c:v>6/1995</c:v>
                </c:pt>
                <c:pt idx="66">
                  <c:v>7/1995</c:v>
                </c:pt>
                <c:pt idx="67">
                  <c:v>8/1995</c:v>
                </c:pt>
                <c:pt idx="68">
                  <c:v>9/1995</c:v>
                </c:pt>
                <c:pt idx="69">
                  <c:v>10/1995</c:v>
                </c:pt>
                <c:pt idx="70">
                  <c:v>11/1995</c:v>
                </c:pt>
                <c:pt idx="71">
                  <c:v>12/1995</c:v>
                </c:pt>
                <c:pt idx="72">
                  <c:v>1/1996</c:v>
                </c:pt>
                <c:pt idx="73">
                  <c:v>2/1996</c:v>
                </c:pt>
                <c:pt idx="74">
                  <c:v>3/1996</c:v>
                </c:pt>
                <c:pt idx="75">
                  <c:v>4/1996</c:v>
                </c:pt>
                <c:pt idx="76">
                  <c:v>5/1996</c:v>
                </c:pt>
                <c:pt idx="77">
                  <c:v>6/1996</c:v>
                </c:pt>
                <c:pt idx="78">
                  <c:v>7/1996</c:v>
                </c:pt>
                <c:pt idx="79">
                  <c:v>8/1996</c:v>
                </c:pt>
                <c:pt idx="80">
                  <c:v>9/1996</c:v>
                </c:pt>
                <c:pt idx="81">
                  <c:v>10/1996</c:v>
                </c:pt>
                <c:pt idx="82">
                  <c:v>11/1996</c:v>
                </c:pt>
                <c:pt idx="83">
                  <c:v>12/1996</c:v>
                </c:pt>
                <c:pt idx="84">
                  <c:v>1/1997</c:v>
                </c:pt>
                <c:pt idx="85">
                  <c:v>2/1997</c:v>
                </c:pt>
                <c:pt idx="86">
                  <c:v>3/1997</c:v>
                </c:pt>
                <c:pt idx="87">
                  <c:v>4/1997</c:v>
                </c:pt>
                <c:pt idx="88">
                  <c:v>5/1997</c:v>
                </c:pt>
                <c:pt idx="89">
                  <c:v>6/1997</c:v>
                </c:pt>
                <c:pt idx="90">
                  <c:v>7/1997</c:v>
                </c:pt>
                <c:pt idx="91">
                  <c:v>8/1997</c:v>
                </c:pt>
                <c:pt idx="92">
                  <c:v>9/1997</c:v>
                </c:pt>
                <c:pt idx="93">
                  <c:v>10/1997</c:v>
                </c:pt>
                <c:pt idx="94">
                  <c:v>11/1997</c:v>
                </c:pt>
                <c:pt idx="95">
                  <c:v>12/1997</c:v>
                </c:pt>
                <c:pt idx="96">
                  <c:v>1/1998</c:v>
                </c:pt>
                <c:pt idx="97">
                  <c:v>2/1998</c:v>
                </c:pt>
                <c:pt idx="98">
                  <c:v>3/1998</c:v>
                </c:pt>
                <c:pt idx="99">
                  <c:v>4/1998</c:v>
                </c:pt>
                <c:pt idx="100">
                  <c:v>5/1998</c:v>
                </c:pt>
                <c:pt idx="101">
                  <c:v>6/1998</c:v>
                </c:pt>
                <c:pt idx="102">
                  <c:v>7/1998</c:v>
                </c:pt>
                <c:pt idx="103">
                  <c:v>8/1998</c:v>
                </c:pt>
                <c:pt idx="104">
                  <c:v>9/1998</c:v>
                </c:pt>
                <c:pt idx="105">
                  <c:v>10/1998</c:v>
                </c:pt>
                <c:pt idx="106">
                  <c:v>11/1998</c:v>
                </c:pt>
                <c:pt idx="107">
                  <c:v>12/1998</c:v>
                </c:pt>
                <c:pt idx="108">
                  <c:v>1/1999</c:v>
                </c:pt>
                <c:pt idx="109">
                  <c:v>2/1999</c:v>
                </c:pt>
                <c:pt idx="110">
                  <c:v>3/1999</c:v>
                </c:pt>
                <c:pt idx="111">
                  <c:v>4/1999</c:v>
                </c:pt>
                <c:pt idx="112">
                  <c:v>5/1999</c:v>
                </c:pt>
                <c:pt idx="113">
                  <c:v>6/1999</c:v>
                </c:pt>
                <c:pt idx="114">
                  <c:v>7/1999</c:v>
                </c:pt>
                <c:pt idx="115">
                  <c:v>8/1999</c:v>
                </c:pt>
                <c:pt idx="116">
                  <c:v>9/1999</c:v>
                </c:pt>
                <c:pt idx="117">
                  <c:v>10/1999</c:v>
                </c:pt>
                <c:pt idx="118">
                  <c:v>11/1999</c:v>
                </c:pt>
                <c:pt idx="119">
                  <c:v>12/1999</c:v>
                </c:pt>
                <c:pt idx="120">
                  <c:v>1/2000</c:v>
                </c:pt>
                <c:pt idx="121">
                  <c:v>2/2000</c:v>
                </c:pt>
                <c:pt idx="122">
                  <c:v>3/2000</c:v>
                </c:pt>
                <c:pt idx="123">
                  <c:v>4/2000</c:v>
                </c:pt>
                <c:pt idx="124">
                  <c:v>5/2000</c:v>
                </c:pt>
                <c:pt idx="125">
                  <c:v>6/2000</c:v>
                </c:pt>
                <c:pt idx="126">
                  <c:v>7/2000</c:v>
                </c:pt>
                <c:pt idx="127">
                  <c:v>8/2000</c:v>
                </c:pt>
                <c:pt idx="128">
                  <c:v>9/2000</c:v>
                </c:pt>
                <c:pt idx="129">
                  <c:v>10/2000</c:v>
                </c:pt>
                <c:pt idx="130">
                  <c:v>11/2000</c:v>
                </c:pt>
                <c:pt idx="131">
                  <c:v>12/2000</c:v>
                </c:pt>
                <c:pt idx="132">
                  <c:v>1/2001</c:v>
                </c:pt>
                <c:pt idx="133">
                  <c:v>2/2001</c:v>
                </c:pt>
                <c:pt idx="134">
                  <c:v>3/2001</c:v>
                </c:pt>
                <c:pt idx="135">
                  <c:v>4/2001</c:v>
                </c:pt>
                <c:pt idx="136">
                  <c:v>5/2001</c:v>
                </c:pt>
                <c:pt idx="137">
                  <c:v>6/2001</c:v>
                </c:pt>
                <c:pt idx="138">
                  <c:v>7/2001</c:v>
                </c:pt>
                <c:pt idx="139">
                  <c:v>8/2001</c:v>
                </c:pt>
                <c:pt idx="140">
                  <c:v>9/2001</c:v>
                </c:pt>
                <c:pt idx="141">
                  <c:v>10/2001</c:v>
                </c:pt>
                <c:pt idx="142">
                  <c:v>11/2001</c:v>
                </c:pt>
                <c:pt idx="143">
                  <c:v>12/2001</c:v>
                </c:pt>
                <c:pt idx="144">
                  <c:v>1/2002</c:v>
                </c:pt>
                <c:pt idx="145">
                  <c:v>2/2002</c:v>
                </c:pt>
                <c:pt idx="146">
                  <c:v>3/2002</c:v>
                </c:pt>
                <c:pt idx="147">
                  <c:v>4/2002</c:v>
                </c:pt>
                <c:pt idx="148">
                  <c:v>5/2002</c:v>
                </c:pt>
                <c:pt idx="149">
                  <c:v>6/2002</c:v>
                </c:pt>
                <c:pt idx="150">
                  <c:v>7/2002</c:v>
                </c:pt>
                <c:pt idx="151">
                  <c:v>8/2002</c:v>
                </c:pt>
                <c:pt idx="152">
                  <c:v>9/2002</c:v>
                </c:pt>
                <c:pt idx="153">
                  <c:v>10/2002</c:v>
                </c:pt>
                <c:pt idx="154">
                  <c:v>11/2002</c:v>
                </c:pt>
                <c:pt idx="155">
                  <c:v>12/2002</c:v>
                </c:pt>
                <c:pt idx="156">
                  <c:v>1/2003</c:v>
                </c:pt>
                <c:pt idx="157">
                  <c:v>2/2003</c:v>
                </c:pt>
                <c:pt idx="158">
                  <c:v>3/2003</c:v>
                </c:pt>
                <c:pt idx="159">
                  <c:v>4/2003</c:v>
                </c:pt>
                <c:pt idx="160">
                  <c:v>5/2003</c:v>
                </c:pt>
                <c:pt idx="161">
                  <c:v>6/2003</c:v>
                </c:pt>
                <c:pt idx="162">
                  <c:v>7/2003</c:v>
                </c:pt>
                <c:pt idx="163">
                  <c:v>8/2003</c:v>
                </c:pt>
                <c:pt idx="164">
                  <c:v>9/2003</c:v>
                </c:pt>
                <c:pt idx="165">
                  <c:v>10/2003</c:v>
                </c:pt>
                <c:pt idx="166">
                  <c:v>11/2003</c:v>
                </c:pt>
                <c:pt idx="167">
                  <c:v>12/2003</c:v>
                </c:pt>
                <c:pt idx="168">
                  <c:v>1/2004</c:v>
                </c:pt>
                <c:pt idx="169">
                  <c:v>2/2004</c:v>
                </c:pt>
                <c:pt idx="170">
                  <c:v>3/2004</c:v>
                </c:pt>
                <c:pt idx="171">
                  <c:v>4/2004</c:v>
                </c:pt>
                <c:pt idx="172">
                  <c:v>5/2004</c:v>
                </c:pt>
                <c:pt idx="173">
                  <c:v>6/2004</c:v>
                </c:pt>
                <c:pt idx="174">
                  <c:v>7/2004</c:v>
                </c:pt>
                <c:pt idx="175">
                  <c:v>8/2004</c:v>
                </c:pt>
                <c:pt idx="176">
                  <c:v>9/2004</c:v>
                </c:pt>
                <c:pt idx="177">
                  <c:v>10/2004</c:v>
                </c:pt>
                <c:pt idx="178">
                  <c:v>11/2004</c:v>
                </c:pt>
                <c:pt idx="179">
                  <c:v>12/2004</c:v>
                </c:pt>
                <c:pt idx="180">
                  <c:v>1/2005</c:v>
                </c:pt>
                <c:pt idx="181">
                  <c:v>2/2005</c:v>
                </c:pt>
                <c:pt idx="182">
                  <c:v>3/2005</c:v>
                </c:pt>
                <c:pt idx="183">
                  <c:v>4/2005</c:v>
                </c:pt>
                <c:pt idx="184">
                  <c:v>5/2005</c:v>
                </c:pt>
                <c:pt idx="185">
                  <c:v>6/2005</c:v>
                </c:pt>
                <c:pt idx="186">
                  <c:v>7/2005</c:v>
                </c:pt>
                <c:pt idx="187">
                  <c:v>8/2005</c:v>
                </c:pt>
                <c:pt idx="188">
                  <c:v>9/2005</c:v>
                </c:pt>
                <c:pt idx="189">
                  <c:v>10/2005</c:v>
                </c:pt>
                <c:pt idx="190">
                  <c:v>11/2005</c:v>
                </c:pt>
                <c:pt idx="191">
                  <c:v>12/2005</c:v>
                </c:pt>
                <c:pt idx="192">
                  <c:v>1/2006</c:v>
                </c:pt>
                <c:pt idx="193">
                  <c:v>2/2006</c:v>
                </c:pt>
                <c:pt idx="194">
                  <c:v>3/2006</c:v>
                </c:pt>
                <c:pt idx="195">
                  <c:v>4/2006</c:v>
                </c:pt>
                <c:pt idx="196">
                  <c:v>5/2006</c:v>
                </c:pt>
                <c:pt idx="197">
                  <c:v>6/2006</c:v>
                </c:pt>
                <c:pt idx="198">
                  <c:v>7/2006</c:v>
                </c:pt>
                <c:pt idx="199">
                  <c:v>8/2006</c:v>
                </c:pt>
                <c:pt idx="200">
                  <c:v>9/2006</c:v>
                </c:pt>
                <c:pt idx="201">
                  <c:v>10/2006</c:v>
                </c:pt>
                <c:pt idx="202">
                  <c:v>11/2006</c:v>
                </c:pt>
                <c:pt idx="203">
                  <c:v>12/2006</c:v>
                </c:pt>
                <c:pt idx="204">
                  <c:v>1/2007</c:v>
                </c:pt>
                <c:pt idx="205">
                  <c:v>2/2007</c:v>
                </c:pt>
                <c:pt idx="206">
                  <c:v>3/2007</c:v>
                </c:pt>
                <c:pt idx="207">
                  <c:v>4/2007</c:v>
                </c:pt>
                <c:pt idx="208">
                  <c:v>5/2007</c:v>
                </c:pt>
                <c:pt idx="209">
                  <c:v>6/2007</c:v>
                </c:pt>
                <c:pt idx="210">
                  <c:v>7/2007</c:v>
                </c:pt>
                <c:pt idx="211">
                  <c:v>8/2007</c:v>
                </c:pt>
                <c:pt idx="212">
                  <c:v>9/2007</c:v>
                </c:pt>
                <c:pt idx="213">
                  <c:v>10/2007</c:v>
                </c:pt>
                <c:pt idx="214">
                  <c:v>11/2007</c:v>
                </c:pt>
                <c:pt idx="215">
                  <c:v>12/2007</c:v>
                </c:pt>
                <c:pt idx="216">
                  <c:v>1/2008</c:v>
                </c:pt>
                <c:pt idx="217">
                  <c:v>2/2008</c:v>
                </c:pt>
                <c:pt idx="218">
                  <c:v>3/2008</c:v>
                </c:pt>
                <c:pt idx="219">
                  <c:v>4/2008</c:v>
                </c:pt>
                <c:pt idx="220">
                  <c:v>5/2008</c:v>
                </c:pt>
                <c:pt idx="221">
                  <c:v>6/2008</c:v>
                </c:pt>
                <c:pt idx="222">
                  <c:v>7/2008</c:v>
                </c:pt>
                <c:pt idx="223">
                  <c:v>8/2008</c:v>
                </c:pt>
                <c:pt idx="224">
                  <c:v>9/2008</c:v>
                </c:pt>
                <c:pt idx="225">
                  <c:v>10/2008</c:v>
                </c:pt>
                <c:pt idx="226">
                  <c:v>11/2008</c:v>
                </c:pt>
                <c:pt idx="227">
                  <c:v>12/2008</c:v>
                </c:pt>
                <c:pt idx="228">
                  <c:v>1/2009</c:v>
                </c:pt>
                <c:pt idx="229">
                  <c:v>2/2009</c:v>
                </c:pt>
                <c:pt idx="230">
                  <c:v>3/2009</c:v>
                </c:pt>
                <c:pt idx="231">
                  <c:v>4/2009</c:v>
                </c:pt>
                <c:pt idx="232">
                  <c:v>5/2009</c:v>
                </c:pt>
                <c:pt idx="233">
                  <c:v>6/2009</c:v>
                </c:pt>
                <c:pt idx="234">
                  <c:v>7/2009</c:v>
                </c:pt>
                <c:pt idx="235">
                  <c:v>8/2009</c:v>
                </c:pt>
                <c:pt idx="236">
                  <c:v>9/2009</c:v>
                </c:pt>
                <c:pt idx="237">
                  <c:v>10/2009</c:v>
                </c:pt>
                <c:pt idx="238">
                  <c:v>11/2009</c:v>
                </c:pt>
                <c:pt idx="239">
                  <c:v>12/2009</c:v>
                </c:pt>
                <c:pt idx="240">
                  <c:v>1/2010</c:v>
                </c:pt>
                <c:pt idx="241">
                  <c:v>2/2010</c:v>
                </c:pt>
                <c:pt idx="242">
                  <c:v>3/2010</c:v>
                </c:pt>
                <c:pt idx="243">
                  <c:v>4/2010</c:v>
                </c:pt>
                <c:pt idx="244">
                  <c:v>5/2010</c:v>
                </c:pt>
                <c:pt idx="245">
                  <c:v>6/2010</c:v>
                </c:pt>
                <c:pt idx="246">
                  <c:v>7/2010</c:v>
                </c:pt>
                <c:pt idx="247">
                  <c:v>8/2010</c:v>
                </c:pt>
                <c:pt idx="248">
                  <c:v>9/2010</c:v>
                </c:pt>
                <c:pt idx="249">
                  <c:v>10/2010</c:v>
                </c:pt>
                <c:pt idx="250">
                  <c:v>11/2010</c:v>
                </c:pt>
                <c:pt idx="251">
                  <c:v>12/2010</c:v>
                </c:pt>
                <c:pt idx="252">
                  <c:v>1/2011</c:v>
                </c:pt>
                <c:pt idx="253">
                  <c:v>2/2011</c:v>
                </c:pt>
                <c:pt idx="254">
                  <c:v>3/2011</c:v>
                </c:pt>
                <c:pt idx="255">
                  <c:v>4/2011</c:v>
                </c:pt>
                <c:pt idx="256">
                  <c:v>5/2011</c:v>
                </c:pt>
                <c:pt idx="257">
                  <c:v>6/2011</c:v>
                </c:pt>
                <c:pt idx="258">
                  <c:v>7/2011</c:v>
                </c:pt>
                <c:pt idx="259">
                  <c:v>8/2011</c:v>
                </c:pt>
                <c:pt idx="260">
                  <c:v>9/2011</c:v>
                </c:pt>
                <c:pt idx="261">
                  <c:v>10/2011</c:v>
                </c:pt>
                <c:pt idx="262">
                  <c:v>11/2011</c:v>
                </c:pt>
                <c:pt idx="263">
                  <c:v>12/2011</c:v>
                </c:pt>
                <c:pt idx="264">
                  <c:v>1/2012</c:v>
                </c:pt>
                <c:pt idx="265">
                  <c:v>2/2012</c:v>
                </c:pt>
                <c:pt idx="266">
                  <c:v>3/2012</c:v>
                </c:pt>
                <c:pt idx="267">
                  <c:v>4/2012</c:v>
                </c:pt>
                <c:pt idx="268">
                  <c:v>5/2012</c:v>
                </c:pt>
                <c:pt idx="269">
                  <c:v>6/2012</c:v>
                </c:pt>
                <c:pt idx="270">
                  <c:v>7/2012</c:v>
                </c:pt>
                <c:pt idx="271">
                  <c:v>8/2012</c:v>
                </c:pt>
                <c:pt idx="272">
                  <c:v>9/2012</c:v>
                </c:pt>
                <c:pt idx="273">
                  <c:v>10/2012</c:v>
                </c:pt>
                <c:pt idx="274">
                  <c:v>11/2012</c:v>
                </c:pt>
                <c:pt idx="275">
                  <c:v>12/2012</c:v>
                </c:pt>
                <c:pt idx="276">
                  <c:v>1/2013</c:v>
                </c:pt>
                <c:pt idx="277">
                  <c:v>2/2013</c:v>
                </c:pt>
                <c:pt idx="278">
                  <c:v>3/2013</c:v>
                </c:pt>
                <c:pt idx="279">
                  <c:v>4/2013</c:v>
                </c:pt>
                <c:pt idx="280">
                  <c:v>5/2013</c:v>
                </c:pt>
                <c:pt idx="281">
                  <c:v>6/2013</c:v>
                </c:pt>
                <c:pt idx="282">
                  <c:v>7/2013</c:v>
                </c:pt>
                <c:pt idx="283">
                  <c:v>8/2013</c:v>
                </c:pt>
                <c:pt idx="284">
                  <c:v>9/2013</c:v>
                </c:pt>
                <c:pt idx="285">
                  <c:v>10/2013</c:v>
                </c:pt>
                <c:pt idx="286">
                  <c:v>11/2013</c:v>
                </c:pt>
                <c:pt idx="287">
                  <c:v>12/2013</c:v>
                </c:pt>
                <c:pt idx="288">
                  <c:v>1/2014</c:v>
                </c:pt>
                <c:pt idx="289">
                  <c:v>2/2014</c:v>
                </c:pt>
                <c:pt idx="290">
                  <c:v>3/2014</c:v>
                </c:pt>
                <c:pt idx="291">
                  <c:v>4/2014</c:v>
                </c:pt>
                <c:pt idx="292">
                  <c:v>5/2014</c:v>
                </c:pt>
                <c:pt idx="293">
                  <c:v>6/2014</c:v>
                </c:pt>
                <c:pt idx="294">
                  <c:v>7/2014</c:v>
                </c:pt>
                <c:pt idx="295">
                  <c:v>8/2014</c:v>
                </c:pt>
                <c:pt idx="296">
                  <c:v>9/2014</c:v>
                </c:pt>
                <c:pt idx="297">
                  <c:v>10/2014</c:v>
                </c:pt>
                <c:pt idx="298">
                  <c:v>11/2014</c:v>
                </c:pt>
                <c:pt idx="299">
                  <c:v>12/2014</c:v>
                </c:pt>
                <c:pt idx="300">
                  <c:v>1/2015</c:v>
                </c:pt>
                <c:pt idx="301">
                  <c:v>2/2015</c:v>
                </c:pt>
                <c:pt idx="302">
                  <c:v>3/2015</c:v>
                </c:pt>
                <c:pt idx="303">
                  <c:v>4/2015</c:v>
                </c:pt>
                <c:pt idx="304">
                  <c:v>5/2015</c:v>
                </c:pt>
                <c:pt idx="305">
                  <c:v>6/2015</c:v>
                </c:pt>
                <c:pt idx="306">
                  <c:v>7/2015</c:v>
                </c:pt>
                <c:pt idx="307">
                  <c:v>8/2015</c:v>
                </c:pt>
                <c:pt idx="308">
                  <c:v>9/2015</c:v>
                </c:pt>
                <c:pt idx="309">
                  <c:v>10/2015</c:v>
                </c:pt>
                <c:pt idx="310">
                  <c:v>11/2015</c:v>
                </c:pt>
                <c:pt idx="311">
                  <c:v>12/2015</c:v>
                </c:pt>
              </c:strCache>
            </c:strRef>
          </c:cat>
          <c:val>
            <c:numRef>
              <c:f>Sheet1!$E$2:$E$313</c:f>
              <c:numCache>
                <c:formatCode>General</c:formatCode>
                <c:ptCount val="312"/>
                <c:pt idx="0">
                  <c:v>2000</c:v>
                </c:pt>
                <c:pt idx="1">
                  <c:v>4005</c:v>
                </c:pt>
                <c:pt idx="2">
                  <c:v>6015.0124999999998</c:v>
                </c:pt>
                <c:pt idx="3">
                  <c:v>8030.0500312499998</c:v>
                </c:pt>
                <c:pt idx="4">
                  <c:v>10050.125156328126</c:v>
                </c:pt>
                <c:pt idx="5">
                  <c:v>12075.250469218945</c:v>
                </c:pt>
                <c:pt idx="6">
                  <c:v>14105.438595391992</c:v>
                </c:pt>
                <c:pt idx="7">
                  <c:v>16140.702191880471</c:v>
                </c:pt>
                <c:pt idx="8">
                  <c:v>18181.053947360171</c:v>
                </c:pt>
                <c:pt idx="9">
                  <c:v>20226.506582228572</c:v>
                </c:pt>
                <c:pt idx="10">
                  <c:v>22277.072848684144</c:v>
                </c:pt>
                <c:pt idx="11">
                  <c:v>24332.765530805853</c:v>
                </c:pt>
                <c:pt idx="12">
                  <c:v>26393.597444632866</c:v>
                </c:pt>
                <c:pt idx="13">
                  <c:v>28459.581438244448</c:v>
                </c:pt>
                <c:pt idx="14">
                  <c:v>30530.730391840058</c:v>
                </c:pt>
                <c:pt idx="15">
                  <c:v>32607.057217819656</c:v>
                </c:pt>
                <c:pt idx="16">
                  <c:v>34688.574860864202</c:v>
                </c:pt>
                <c:pt idx="17">
                  <c:v>36775.296298016365</c:v>
                </c:pt>
                <c:pt idx="18">
                  <c:v>38867.234538761404</c:v>
                </c:pt>
                <c:pt idx="19">
                  <c:v>40964.402625108305</c:v>
                </c:pt>
                <c:pt idx="20">
                  <c:v>43066.813631671073</c:v>
                </c:pt>
                <c:pt idx="21">
                  <c:v>45174.480665750249</c:v>
                </c:pt>
                <c:pt idx="22">
                  <c:v>47287.41686741462</c:v>
                </c:pt>
                <c:pt idx="23">
                  <c:v>49405.635409583156</c:v>
                </c:pt>
                <c:pt idx="24">
                  <c:v>51529.149498107108</c:v>
                </c:pt>
                <c:pt idx="25">
                  <c:v>53657.972371852375</c:v>
                </c:pt>
                <c:pt idx="26">
                  <c:v>55792.117302782004</c:v>
                </c:pt>
                <c:pt idx="27">
                  <c:v>57931.597596038955</c:v>
                </c:pt>
                <c:pt idx="28">
                  <c:v>60076.426590029048</c:v>
                </c:pt>
                <c:pt idx="29">
                  <c:v>62226.617656504117</c:v>
                </c:pt>
                <c:pt idx="30">
                  <c:v>64382.184200645373</c:v>
                </c:pt>
                <c:pt idx="31">
                  <c:v>66543.139661146983</c:v>
                </c:pt>
                <c:pt idx="32">
                  <c:v>68709.497510299843</c:v>
                </c:pt>
                <c:pt idx="33">
                  <c:v>70881.271254075589</c:v>
                </c:pt>
                <c:pt idx="34">
                  <c:v>73058.474432210773</c:v>
                </c:pt>
                <c:pt idx="35">
                  <c:v>75241.120618291301</c:v>
                </c:pt>
                <c:pt idx="36">
                  <c:v>77429.223419837028</c:v>
                </c:pt>
                <c:pt idx="37">
                  <c:v>79622.796478386619</c:v>
                </c:pt>
                <c:pt idx="38">
                  <c:v>81821.85346958258</c:v>
                </c:pt>
                <c:pt idx="39">
                  <c:v>84026.40810325653</c:v>
                </c:pt>
                <c:pt idx="40">
                  <c:v>86236.474123514665</c:v>
                </c:pt>
                <c:pt idx="41">
                  <c:v>88452.065308823454</c:v>
                </c:pt>
                <c:pt idx="42">
                  <c:v>90673.195472095511</c:v>
                </c:pt>
                <c:pt idx="43">
                  <c:v>92899.878460775741</c:v>
                </c:pt>
                <c:pt idx="44">
                  <c:v>95132.128156927676</c:v>
                </c:pt>
                <c:pt idx="45">
                  <c:v>97369.958477319989</c:v>
                </c:pt>
                <c:pt idx="46">
                  <c:v>99613.383373513279</c:v>
                </c:pt>
                <c:pt idx="47">
                  <c:v>101862.41683194706</c:v>
                </c:pt>
                <c:pt idx="48">
                  <c:v>70155.064350966408</c:v>
                </c:pt>
                <c:pt idx="49">
                  <c:v>73295.982090149191</c:v>
                </c:pt>
                <c:pt idx="50">
                  <c:v>76460.844291651665</c:v>
                </c:pt>
                <c:pt idx="51">
                  <c:v>79649.979019429185</c:v>
                </c:pt>
                <c:pt idx="52">
                  <c:v>82863.71962764363</c:v>
                </c:pt>
                <c:pt idx="53">
                  <c:v>86102.404848389706</c:v>
                </c:pt>
                <c:pt idx="54">
                  <c:v>89366.378880882286</c:v>
                </c:pt>
                <c:pt idx="55">
                  <c:v>92655.991482128928</c:v>
                </c:pt>
                <c:pt idx="56">
                  <c:v>95971.598059112745</c:v>
                </c:pt>
                <c:pt idx="57">
                  <c:v>99313.559762510369</c:v>
                </c:pt>
                <c:pt idx="58">
                  <c:v>102682.24358197063</c:v>
                </c:pt>
                <c:pt idx="59">
                  <c:v>106078.02244298044</c:v>
                </c:pt>
                <c:pt idx="60">
                  <c:v>91575.231542393434</c:v>
                </c:pt>
                <c:pt idx="61">
                  <c:v>94510.303990641827</c:v>
                </c:pt>
                <c:pt idx="62">
                  <c:v>97462.129244936063</c:v>
                </c:pt>
                <c:pt idx="63">
                  <c:v>100430.87472229027</c:v>
                </c:pt>
                <c:pt idx="64">
                  <c:v>103416.7099320611</c:v>
                </c:pt>
                <c:pt idx="65">
                  <c:v>106419.8065034959</c:v>
                </c:pt>
                <c:pt idx="66">
                  <c:v>109440.33821364731</c:v>
                </c:pt>
                <c:pt idx="67">
                  <c:v>112478.48101565937</c:v>
                </c:pt>
                <c:pt idx="68">
                  <c:v>115534.41306742949</c:v>
                </c:pt>
                <c:pt idx="69">
                  <c:v>118608.31476065211</c:v>
                </c:pt>
                <c:pt idx="70">
                  <c:v>121700.3687502485</c:v>
                </c:pt>
                <c:pt idx="71">
                  <c:v>124810.75998418816</c:v>
                </c:pt>
                <c:pt idx="72">
                  <c:v>113519.69059455067</c:v>
                </c:pt>
                <c:pt idx="73">
                  <c:v>116475.05401624853</c:v>
                </c:pt>
                <c:pt idx="74">
                  <c:v>119446.7600357701</c:v>
                </c:pt>
                <c:pt idx="75">
                  <c:v>122434.96889880023</c:v>
                </c:pt>
                <c:pt idx="76">
                  <c:v>125439.8428434938</c:v>
                </c:pt>
                <c:pt idx="77">
                  <c:v>128461.54612668173</c:v>
                </c:pt>
                <c:pt idx="78">
                  <c:v>131500.24505042535</c:v>
                </c:pt>
                <c:pt idx="79">
                  <c:v>134556.10798892402</c:v>
                </c:pt>
                <c:pt idx="80">
                  <c:v>137629.30541578057</c:v>
                </c:pt>
                <c:pt idx="81">
                  <c:v>140720.00993162941</c:v>
                </c:pt>
                <c:pt idx="82">
                  <c:v>143828.39629213198</c:v>
                </c:pt>
                <c:pt idx="83">
                  <c:v>146954.64143634477</c:v>
                </c:pt>
                <c:pt idx="84">
                  <c:v>151903.63563538907</c:v>
                </c:pt>
                <c:pt idx="85">
                  <c:v>155090.20085681271</c:v>
                </c:pt>
                <c:pt idx="86">
                  <c:v>158295.48990638769</c:v>
                </c:pt>
                <c:pt idx="87">
                  <c:v>161519.6930258857</c:v>
                </c:pt>
                <c:pt idx="88">
                  <c:v>164763.00284511223</c:v>
                </c:pt>
                <c:pt idx="89">
                  <c:v>168025.61441337565</c:v>
                </c:pt>
                <c:pt idx="90">
                  <c:v>171307.72523137505</c:v>
                </c:pt>
                <c:pt idx="91">
                  <c:v>174609.53528351235</c:v>
                </c:pt>
                <c:pt idx="92">
                  <c:v>177931.2470706341</c:v>
                </c:pt>
                <c:pt idx="93">
                  <c:v>181273.06564320915</c:v>
                </c:pt>
                <c:pt idx="94">
                  <c:v>184635.19863494765</c:v>
                </c:pt>
                <c:pt idx="95">
                  <c:v>188017.85629686722</c:v>
                </c:pt>
                <c:pt idx="96">
                  <c:v>123271.01107061697</c:v>
                </c:pt>
                <c:pt idx="97">
                  <c:v>126892.95788489186</c:v>
                </c:pt>
                <c:pt idx="98">
                  <c:v>130541.47649002374</c:v>
                </c:pt>
                <c:pt idx="99">
                  <c:v>128186.81684322405</c:v>
                </c:pt>
                <c:pt idx="100">
                  <c:v>131874.30773446703</c:v>
                </c:pt>
                <c:pt idx="101">
                  <c:v>135589.24433759326</c:v>
                </c:pt>
                <c:pt idx="102">
                  <c:v>139331.93829334452</c:v>
                </c:pt>
                <c:pt idx="103">
                  <c:v>143102.70526191726</c:v>
                </c:pt>
                <c:pt idx="104">
                  <c:v>146901.8649762159</c:v>
                </c:pt>
                <c:pt idx="105">
                  <c:v>150729.74129581556</c:v>
                </c:pt>
                <c:pt idx="106">
                  <c:v>154586.66226164307</c:v>
                </c:pt>
                <c:pt idx="107">
                  <c:v>158472.96015138627</c:v>
                </c:pt>
                <c:pt idx="108">
                  <c:v>224269.33381866291</c:v>
                </c:pt>
                <c:pt idx="109">
                  <c:v>229040.47111493759</c:v>
                </c:pt>
                <c:pt idx="110">
                  <c:v>233853.00910727604</c:v>
                </c:pt>
                <c:pt idx="111">
                  <c:v>238707.44426878932</c:v>
                </c:pt>
                <c:pt idx="112">
                  <c:v>243604.27955338964</c:v>
                </c:pt>
                <c:pt idx="113">
                  <c:v>248544.02448185388</c:v>
                </c:pt>
                <c:pt idx="114">
                  <c:v>253527.19522903365</c:v>
                </c:pt>
                <c:pt idx="115">
                  <c:v>258554.31471222773</c:v>
                </c:pt>
                <c:pt idx="116">
                  <c:v>263625.91268073145</c:v>
                </c:pt>
                <c:pt idx="117">
                  <c:v>268742.52580657927</c:v>
                </c:pt>
                <c:pt idx="118">
                  <c:v>273904.69777649711</c:v>
                </c:pt>
                <c:pt idx="119">
                  <c:v>279112.97938507842</c:v>
                </c:pt>
                <c:pt idx="120">
                  <c:v>226420.09066104554</c:v>
                </c:pt>
                <c:pt idx="121">
                  <c:v>230949.63499598054</c:v>
                </c:pt>
                <c:pt idx="122">
                  <c:v>235516.68311319663</c:v>
                </c:pt>
                <c:pt idx="123">
                  <c:v>240121.67783776877</c:v>
                </c:pt>
                <c:pt idx="124">
                  <c:v>244765.06775604284</c:v>
                </c:pt>
                <c:pt idx="125">
                  <c:v>249447.30729209498</c:v>
                </c:pt>
                <c:pt idx="126">
                  <c:v>254168.85678520947</c:v>
                </c:pt>
                <c:pt idx="127">
                  <c:v>258930.18256838853</c:v>
                </c:pt>
                <c:pt idx="128">
                  <c:v>263731.75704790838</c:v>
                </c:pt>
                <c:pt idx="129">
                  <c:v>268574.05878393503</c:v>
                </c:pt>
                <c:pt idx="130">
                  <c:v>273457.57257221383</c:v>
                </c:pt>
                <c:pt idx="131">
                  <c:v>278382.78952684754</c:v>
                </c:pt>
                <c:pt idx="132">
                  <c:v>172178.39853891707</c:v>
                </c:pt>
                <c:pt idx="133">
                  <c:v>175601.55186007472</c:v>
                </c:pt>
                <c:pt idx="134">
                  <c:v>179041.53562557534</c:v>
                </c:pt>
                <c:pt idx="135">
                  <c:v>182498.46084953845</c:v>
                </c:pt>
                <c:pt idx="136">
                  <c:v>185972.43939810235</c:v>
                </c:pt>
                <c:pt idx="137">
                  <c:v>189463.58399634127</c:v>
                </c:pt>
                <c:pt idx="138">
                  <c:v>192972.00823524033</c:v>
                </c:pt>
                <c:pt idx="139">
                  <c:v>196497.82657872754</c:v>
                </c:pt>
                <c:pt idx="140">
                  <c:v>200041.1543707643</c:v>
                </c:pt>
                <c:pt idx="141">
                  <c:v>203602.10784249441</c:v>
                </c:pt>
                <c:pt idx="142">
                  <c:v>207180.80411945219</c:v>
                </c:pt>
                <c:pt idx="143">
                  <c:v>210777.36122883033</c:v>
                </c:pt>
                <c:pt idx="144">
                  <c:v>228755.40463708976</c:v>
                </c:pt>
                <c:pt idx="145">
                  <c:v>232507.7370239718</c:v>
                </c:pt>
                <c:pt idx="146">
                  <c:v>236279.28727411514</c:v>
                </c:pt>
                <c:pt idx="147">
                  <c:v>240070.18540744699</c:v>
                </c:pt>
                <c:pt idx="148">
                  <c:v>243880.56245207181</c:v>
                </c:pt>
                <c:pt idx="149">
                  <c:v>247710.55045248402</c:v>
                </c:pt>
                <c:pt idx="150">
                  <c:v>251560.28247784963</c:v>
                </c:pt>
                <c:pt idx="151">
                  <c:v>255429.89263035564</c:v>
                </c:pt>
                <c:pt idx="152">
                  <c:v>259319.51605362879</c:v>
                </c:pt>
                <c:pt idx="153">
                  <c:v>263229.28894122422</c:v>
                </c:pt>
                <c:pt idx="154">
                  <c:v>267159.34854518424</c:v>
                </c:pt>
                <c:pt idx="155">
                  <c:v>271109.83318466751</c:v>
                </c:pt>
                <c:pt idx="156">
                  <c:v>343572.47333280079</c:v>
                </c:pt>
                <c:pt idx="157">
                  <c:v>349108.46831795084</c:v>
                </c:pt>
                <c:pt idx="158">
                  <c:v>354689.535701585</c:v>
                </c:pt>
                <c:pt idx="159">
                  <c:v>360316.15254282794</c:v>
                </c:pt>
                <c:pt idx="160">
                  <c:v>365988.8013445306</c:v>
                </c:pt>
                <c:pt idx="161">
                  <c:v>371707.97011647478</c:v>
                </c:pt>
                <c:pt idx="162">
                  <c:v>377474.1524393158</c:v>
                </c:pt>
                <c:pt idx="163">
                  <c:v>383287.84752926853</c:v>
                </c:pt>
                <c:pt idx="164">
                  <c:v>389149.56030354946</c:v>
                </c:pt>
                <c:pt idx="165">
                  <c:v>395059.8014465798</c:v>
                </c:pt>
                <c:pt idx="166">
                  <c:v>401019.08747696091</c:v>
                </c:pt>
                <c:pt idx="167">
                  <c:v>407027.94081523019</c:v>
                </c:pt>
                <c:pt idx="168">
                  <c:v>513738.01953920221</c:v>
                </c:pt>
                <c:pt idx="169">
                  <c:v>523203.40586640785</c:v>
                </c:pt>
                <c:pt idx="170">
                  <c:v>532795.47301407089</c:v>
                </c:pt>
                <c:pt idx="171">
                  <c:v>542516.25464015291</c:v>
                </c:pt>
                <c:pt idx="172">
                  <c:v>552367.81810269272</c:v>
                </c:pt>
                <c:pt idx="173">
                  <c:v>562352.26502098772</c:v>
                </c:pt>
                <c:pt idx="174">
                  <c:v>572471.73184612929</c:v>
                </c:pt>
                <c:pt idx="175">
                  <c:v>582728.3904410433</c:v>
                </c:pt>
                <c:pt idx="176">
                  <c:v>593124.44867019972</c:v>
                </c:pt>
                <c:pt idx="177">
                  <c:v>603662.15099914651</c:v>
                </c:pt>
                <c:pt idx="178">
                  <c:v>614343.77910403698</c:v>
                </c:pt>
                <c:pt idx="179">
                  <c:v>625171.65249131294</c:v>
                </c:pt>
                <c:pt idx="180">
                  <c:v>764792.67553403077</c:v>
                </c:pt>
                <c:pt idx="181">
                  <c:v>780817.04327163252</c:v>
                </c:pt>
                <c:pt idx="182">
                  <c:v>797133.81330459425</c:v>
                </c:pt>
                <c:pt idx="183">
                  <c:v>813748.97375065472</c:v>
                </c:pt>
                <c:pt idx="184">
                  <c:v>830668.63722101378</c:v>
                </c:pt>
                <c:pt idx="185">
                  <c:v>847899.04341329832</c:v>
                </c:pt>
                <c:pt idx="186">
                  <c:v>865446.56175854732</c:v>
                </c:pt>
                <c:pt idx="187">
                  <c:v>883317.69412334124</c:v>
                </c:pt>
                <c:pt idx="188">
                  <c:v>901519.07756822195</c:v>
                </c:pt>
                <c:pt idx="189">
                  <c:v>920057.48716358119</c:v>
                </c:pt>
                <c:pt idx="190">
                  <c:v>938939.83886420878</c:v>
                </c:pt>
                <c:pt idx="191">
                  <c:v>958173.19244372763</c:v>
                </c:pt>
                <c:pt idx="192">
                  <c:v>1204894.4094881094</c:v>
                </c:pt>
                <c:pt idx="193">
                  <c:v>1234055.3949021474</c:v>
                </c:pt>
                <c:pt idx="194">
                  <c:v>1263893.0015144781</c:v>
                </c:pt>
                <c:pt idx="195">
                  <c:v>1294424.0138464668</c:v>
                </c:pt>
                <c:pt idx="196">
                  <c:v>1325665.6357049902</c:v>
                </c:pt>
                <c:pt idx="197">
                  <c:v>1357635.5006637578</c:v>
                </c:pt>
                <c:pt idx="198">
                  <c:v>1390351.68280666</c:v>
                </c:pt>
                <c:pt idx="199">
                  <c:v>1423832.7077397006</c:v>
                </c:pt>
                <c:pt idx="200">
                  <c:v>1458097.5638782242</c:v>
                </c:pt>
                <c:pt idx="201">
                  <c:v>1493165.7140163232</c:v>
                </c:pt>
                <c:pt idx="202">
                  <c:v>1529057.1071854781</c:v>
                </c:pt>
                <c:pt idx="203">
                  <c:v>1565792.1908096583</c:v>
                </c:pt>
                <c:pt idx="204">
                  <c:v>2232745.0133084822</c:v>
                </c:pt>
                <c:pt idx="205">
                  <c:v>2295601.338304339</c:v>
                </c:pt>
                <c:pt idx="206">
                  <c:v>2360226.9759345111</c:v>
                </c:pt>
                <c:pt idx="207">
                  <c:v>2426673.37115872</c:v>
                </c:pt>
                <c:pt idx="208">
                  <c:v>2494993.469014701</c:v>
                </c:pt>
                <c:pt idx="209">
                  <c:v>2565241.7583694737</c:v>
                </c:pt>
                <c:pt idx="210">
                  <c:v>2637474.3169466993</c:v>
                </c:pt>
                <c:pt idx="211">
                  <c:v>2711748.8576673223</c:v>
                </c:pt>
                <c:pt idx="212">
                  <c:v>2788124.7763418206</c:v>
                </c:pt>
                <c:pt idx="213">
                  <c:v>2866663.2007534737</c:v>
                </c:pt>
                <c:pt idx="214">
                  <c:v>2947427.0411732211</c:v>
                </c:pt>
                <c:pt idx="215">
                  <c:v>3030481.0423478717</c:v>
                </c:pt>
                <c:pt idx="216">
                  <c:v>1528969.6052082081</c:v>
                </c:pt>
                <c:pt idx="217">
                  <c:v>1558969.0479703587</c:v>
                </c:pt>
                <c:pt idx="218">
                  <c:v>1589486.7346831486</c:v>
                </c:pt>
                <c:pt idx="219">
                  <c:v>1620532.0871210899</c:v>
                </c:pt>
                <c:pt idx="220">
                  <c:v>1652114.6995928148</c:v>
                </c:pt>
                <c:pt idx="221">
                  <c:v>1684244.3421037081</c:v>
                </c:pt>
                <c:pt idx="222">
                  <c:v>1716930.9635765131</c:v>
                </c:pt>
                <c:pt idx="223">
                  <c:v>1750184.695130989</c:v>
                </c:pt>
                <c:pt idx="224">
                  <c:v>1784015.853423686</c:v>
                </c:pt>
                <c:pt idx="225">
                  <c:v>1818434.9440489535</c:v>
                </c:pt>
                <c:pt idx="226">
                  <c:v>1853452.665002299</c:v>
                </c:pt>
                <c:pt idx="227">
                  <c:v>1889079.9102072371</c:v>
                </c:pt>
                <c:pt idx="228">
                  <c:v>2625746.8765999628</c:v>
                </c:pt>
                <c:pt idx="229">
                  <c:v>2686298.309374569</c:v>
                </c:pt>
                <c:pt idx="230">
                  <c:v>2748170.8297067317</c:v>
                </c:pt>
                <c:pt idx="231">
                  <c:v>2811394.0587672964</c:v>
                </c:pt>
                <c:pt idx="232">
                  <c:v>2875998.2839452042</c:v>
                </c:pt>
                <c:pt idx="233">
                  <c:v>2942014.473836754</c:v>
                </c:pt>
                <c:pt idx="234">
                  <c:v>3009474.2935721208</c:v>
                </c:pt>
                <c:pt idx="235">
                  <c:v>3078410.1204867181</c:v>
                </c:pt>
                <c:pt idx="236">
                  <c:v>3148855.0601451672</c:v>
                </c:pt>
                <c:pt idx="237">
                  <c:v>3220842.9627258</c:v>
                </c:pt>
                <c:pt idx="238">
                  <c:v>3294408.4397738152</c:v>
                </c:pt>
                <c:pt idx="239">
                  <c:v>3369586.8813313781</c:v>
                </c:pt>
                <c:pt idx="240">
                  <c:v>4085103.1958307214</c:v>
                </c:pt>
                <c:pt idx="241">
                  <c:v>4188071.3698627818</c:v>
                </c:pt>
                <c:pt idx="242">
                  <c:v>4293565.8497309843</c:v>
                </c:pt>
                <c:pt idx="243">
                  <c:v>4401649.6733349469</c:v>
                </c:pt>
                <c:pt idx="244">
                  <c:v>4512387.45422241</c:v>
                </c:pt>
                <c:pt idx="245">
                  <c:v>4625845.4209796935</c:v>
                </c:pt>
                <c:pt idx="246">
                  <c:v>4742091.4576069145</c:v>
                </c:pt>
                <c:pt idx="247">
                  <c:v>4861195.144902573</c:v>
                </c:pt>
                <c:pt idx="248">
                  <c:v>4983227.8028827608</c:v>
                </c:pt>
                <c:pt idx="249">
                  <c:v>5108262.5342608476</c:v>
                </c:pt>
                <c:pt idx="250">
                  <c:v>5236374.2690141518</c:v>
                </c:pt>
                <c:pt idx="251">
                  <c:v>5367639.8100647805</c:v>
                </c:pt>
                <c:pt idx="252">
                  <c:v>4542774.0107361684</c:v>
                </c:pt>
                <c:pt idx="253">
                  <c:v>4626832.238228851</c:v>
                </c:pt>
                <c:pt idx="254">
                  <c:v>4712396.8016521391</c:v>
                </c:pt>
                <c:pt idx="255">
                  <c:v>4799495.2303358261</c:v>
                </c:pt>
                <c:pt idx="256">
                  <c:v>4888155.5580970142</c:v>
                </c:pt>
                <c:pt idx="257">
                  <c:v>4978406.3324885042</c:v>
                </c:pt>
                <c:pt idx="258">
                  <c:v>5070276.6242167372</c:v>
                </c:pt>
                <c:pt idx="259">
                  <c:v>5163796.0367324036</c:v>
                </c:pt>
                <c:pt idx="260">
                  <c:v>5258994.715996867</c:v>
                </c:pt>
                <c:pt idx="261">
                  <c:v>5355903.3604276599</c:v>
                </c:pt>
                <c:pt idx="262">
                  <c:v>5454553.2310262751</c:v>
                </c:pt>
                <c:pt idx="263">
                  <c:v>5554976.1616916768</c:v>
                </c:pt>
                <c:pt idx="264">
                  <c:v>5526403.7935658135</c:v>
                </c:pt>
                <c:pt idx="265">
                  <c:v>5628072.6761273472</c:v>
                </c:pt>
                <c:pt idx="266">
                  <c:v>5731569.7002350418</c:v>
                </c:pt>
                <c:pt idx="267">
                  <c:v>5836928.2923473241</c:v>
                </c:pt>
                <c:pt idx="268">
                  <c:v>5944182.4915173519</c:v>
                </c:pt>
                <c:pt idx="269">
                  <c:v>6053366.9606233556</c:v>
                </c:pt>
                <c:pt idx="270">
                  <c:v>6164516.9978048736</c:v>
                </c:pt>
                <c:pt idx="271">
                  <c:v>6277668.5481086448</c:v>
                </c:pt>
                <c:pt idx="272">
                  <c:v>6392858.2153480118</c:v>
                </c:pt>
                <c:pt idx="273">
                  <c:v>6510123.2741797427</c:v>
                </c:pt>
                <c:pt idx="274">
                  <c:v>6629501.6824022662</c:v>
                </c:pt>
                <c:pt idx="275">
                  <c:v>6751032.0934793577</c:v>
                </c:pt>
                <c:pt idx="276">
                  <c:v>6867360.0784924747</c:v>
                </c:pt>
                <c:pt idx="277">
                  <c:v>6995984.3092585886</c:v>
                </c:pt>
                <c:pt idx="278">
                  <c:v>7126982.397424804</c:v>
                </c:pt>
                <c:pt idx="279">
                  <c:v>7260398.7582000559</c:v>
                </c:pt>
                <c:pt idx="280">
                  <c:v>7396278.6393419001</c:v>
                </c:pt>
                <c:pt idx="281">
                  <c:v>7534668.1367662204</c:v>
                </c:pt>
                <c:pt idx="282">
                  <c:v>7675614.2104495866</c:v>
                </c:pt>
                <c:pt idx="283">
                  <c:v>7819164.7006298155</c:v>
                </c:pt>
                <c:pt idx="284">
                  <c:v>7965368.3443102576</c:v>
                </c:pt>
                <c:pt idx="285">
                  <c:v>8114274.7920735683</c:v>
                </c:pt>
                <c:pt idx="286">
                  <c:v>8265934.6252107099</c:v>
                </c:pt>
                <c:pt idx="287">
                  <c:v>8420399.3731711358</c:v>
                </c:pt>
                <c:pt idx="288">
                  <c:v>11106440.241318529</c:v>
                </c:pt>
                <c:pt idx="289">
                  <c:v>11359697.129816614</c:v>
                </c:pt>
                <c:pt idx="290">
                  <c:v>11618708.8244252</c:v>
                </c:pt>
                <c:pt idx="291">
                  <c:v>11883607.083623692</c:v>
                </c:pt>
                <c:pt idx="292">
                  <c:v>12154526.685050413</c:v>
                </c:pt>
                <c:pt idx="293">
                  <c:v>12431605.494690897</c:v>
                </c:pt>
                <c:pt idx="294">
                  <c:v>12714984.537651746</c:v>
                </c:pt>
                <c:pt idx="295">
                  <c:v>13004808.070556384</c:v>
                </c:pt>
                <c:pt idx="296">
                  <c:v>13301223.655599875</c:v>
                </c:pt>
                <c:pt idx="297">
                  <c:v>13604382.23630085</c:v>
                </c:pt>
                <c:pt idx="298">
                  <c:v>13914438.214989372</c:v>
                </c:pt>
                <c:pt idx="299">
                  <c:v>14231549.532070605</c:v>
                </c:pt>
                <c:pt idx="300">
                  <c:v>13686759.472662361</c:v>
                </c:pt>
                <c:pt idx="301">
                  <c:v>14004176.557231972</c:v>
                </c:pt>
                <c:pt idx="302">
                  <c:v>14328948.522183727</c:v>
                </c:pt>
                <c:pt idx="303">
                  <c:v>14661246.852597563</c:v>
                </c:pt>
                <c:pt idx="304">
                  <c:v>15001247.034549965</c:v>
                </c:pt>
                <c:pt idx="305">
                  <c:v>15349128.648469731</c:v>
                </c:pt>
                <c:pt idx="306">
                  <c:v>15705075.464672079</c:v>
                </c:pt>
                <c:pt idx="307">
                  <c:v>16069275.541121824</c:v>
                </c:pt>
                <c:pt idx="308">
                  <c:v>16441921.323477749</c:v>
                </c:pt>
                <c:pt idx="309">
                  <c:v>16823209.74747131</c:v>
                </c:pt>
                <c:pt idx="310">
                  <c:v>17213342.343674164</c:v>
                </c:pt>
                <c:pt idx="311">
                  <c:v>17612525.34471032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C-44CC-B922-6BE342CE8AD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Bharat Buys at Bottom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Sheet1!$D$2:$D$313</c:f>
              <c:strCache>
                <c:ptCount val="312"/>
                <c:pt idx="0">
                  <c:v>1/1990</c:v>
                </c:pt>
                <c:pt idx="1">
                  <c:v>2/1990</c:v>
                </c:pt>
                <c:pt idx="2">
                  <c:v>3/1990</c:v>
                </c:pt>
                <c:pt idx="3">
                  <c:v>4/1990</c:v>
                </c:pt>
                <c:pt idx="4">
                  <c:v>5/1990</c:v>
                </c:pt>
                <c:pt idx="5">
                  <c:v>6/1990</c:v>
                </c:pt>
                <c:pt idx="6">
                  <c:v>7/1990</c:v>
                </c:pt>
                <c:pt idx="7">
                  <c:v>8/1990</c:v>
                </c:pt>
                <c:pt idx="8">
                  <c:v>9/1990</c:v>
                </c:pt>
                <c:pt idx="9">
                  <c:v>10/1990</c:v>
                </c:pt>
                <c:pt idx="10">
                  <c:v>11/1990</c:v>
                </c:pt>
                <c:pt idx="11">
                  <c:v>12/1990</c:v>
                </c:pt>
                <c:pt idx="12">
                  <c:v>1/1991</c:v>
                </c:pt>
                <c:pt idx="13">
                  <c:v>2/1991</c:v>
                </c:pt>
                <c:pt idx="14">
                  <c:v>3/1991</c:v>
                </c:pt>
                <c:pt idx="15">
                  <c:v>4/1991</c:v>
                </c:pt>
                <c:pt idx="16">
                  <c:v>5/1991</c:v>
                </c:pt>
                <c:pt idx="17">
                  <c:v>6/1991</c:v>
                </c:pt>
                <c:pt idx="18">
                  <c:v>7/1991</c:v>
                </c:pt>
                <c:pt idx="19">
                  <c:v>8/1991</c:v>
                </c:pt>
                <c:pt idx="20">
                  <c:v>9/1991</c:v>
                </c:pt>
                <c:pt idx="21">
                  <c:v>10/1991</c:v>
                </c:pt>
                <c:pt idx="22">
                  <c:v>11/1991</c:v>
                </c:pt>
                <c:pt idx="23">
                  <c:v>12/1991</c:v>
                </c:pt>
                <c:pt idx="24">
                  <c:v>1/1992</c:v>
                </c:pt>
                <c:pt idx="25">
                  <c:v>2/1992</c:v>
                </c:pt>
                <c:pt idx="26">
                  <c:v>3/1992</c:v>
                </c:pt>
                <c:pt idx="27">
                  <c:v>4/1992</c:v>
                </c:pt>
                <c:pt idx="28">
                  <c:v>5/1992</c:v>
                </c:pt>
                <c:pt idx="29">
                  <c:v>6/1992</c:v>
                </c:pt>
                <c:pt idx="30">
                  <c:v>7/1992</c:v>
                </c:pt>
                <c:pt idx="31">
                  <c:v>8/1992</c:v>
                </c:pt>
                <c:pt idx="32">
                  <c:v>9/1992</c:v>
                </c:pt>
                <c:pt idx="33">
                  <c:v>10/1992</c:v>
                </c:pt>
                <c:pt idx="34">
                  <c:v>11/1992</c:v>
                </c:pt>
                <c:pt idx="35">
                  <c:v>12/1992</c:v>
                </c:pt>
                <c:pt idx="36">
                  <c:v>1/1993</c:v>
                </c:pt>
                <c:pt idx="37">
                  <c:v>2/1993</c:v>
                </c:pt>
                <c:pt idx="38">
                  <c:v>3/1993</c:v>
                </c:pt>
                <c:pt idx="39">
                  <c:v>4/1993</c:v>
                </c:pt>
                <c:pt idx="40">
                  <c:v>5/1993</c:v>
                </c:pt>
                <c:pt idx="41">
                  <c:v>6/1993</c:v>
                </c:pt>
                <c:pt idx="42">
                  <c:v>7/1993</c:v>
                </c:pt>
                <c:pt idx="43">
                  <c:v>8/1993</c:v>
                </c:pt>
                <c:pt idx="44">
                  <c:v>9/1993</c:v>
                </c:pt>
                <c:pt idx="45">
                  <c:v>10/1993</c:v>
                </c:pt>
                <c:pt idx="46">
                  <c:v>11/1993</c:v>
                </c:pt>
                <c:pt idx="47">
                  <c:v>12/1993</c:v>
                </c:pt>
                <c:pt idx="48">
                  <c:v>1/1994</c:v>
                </c:pt>
                <c:pt idx="49">
                  <c:v>2/1994</c:v>
                </c:pt>
                <c:pt idx="50">
                  <c:v>3/1994</c:v>
                </c:pt>
                <c:pt idx="51">
                  <c:v>4/1994</c:v>
                </c:pt>
                <c:pt idx="52">
                  <c:v>5/1994</c:v>
                </c:pt>
                <c:pt idx="53">
                  <c:v>6/1994</c:v>
                </c:pt>
                <c:pt idx="54">
                  <c:v>7/1994</c:v>
                </c:pt>
                <c:pt idx="55">
                  <c:v>8/1994</c:v>
                </c:pt>
                <c:pt idx="56">
                  <c:v>9/1994</c:v>
                </c:pt>
                <c:pt idx="57">
                  <c:v>10/1994</c:v>
                </c:pt>
                <c:pt idx="58">
                  <c:v>11/1994</c:v>
                </c:pt>
                <c:pt idx="59">
                  <c:v>12/1994</c:v>
                </c:pt>
                <c:pt idx="60">
                  <c:v>1/1995</c:v>
                </c:pt>
                <c:pt idx="61">
                  <c:v>2/1995</c:v>
                </c:pt>
                <c:pt idx="62">
                  <c:v>3/1995</c:v>
                </c:pt>
                <c:pt idx="63">
                  <c:v>4/1995</c:v>
                </c:pt>
                <c:pt idx="64">
                  <c:v>5/1995</c:v>
                </c:pt>
                <c:pt idx="65">
                  <c:v>6/1995</c:v>
                </c:pt>
                <c:pt idx="66">
                  <c:v>7/1995</c:v>
                </c:pt>
                <c:pt idx="67">
                  <c:v>8/1995</c:v>
                </c:pt>
                <c:pt idx="68">
                  <c:v>9/1995</c:v>
                </c:pt>
                <c:pt idx="69">
                  <c:v>10/1995</c:v>
                </c:pt>
                <c:pt idx="70">
                  <c:v>11/1995</c:v>
                </c:pt>
                <c:pt idx="71">
                  <c:v>12/1995</c:v>
                </c:pt>
                <c:pt idx="72">
                  <c:v>1/1996</c:v>
                </c:pt>
                <c:pt idx="73">
                  <c:v>2/1996</c:v>
                </c:pt>
                <c:pt idx="74">
                  <c:v>3/1996</c:v>
                </c:pt>
                <c:pt idx="75">
                  <c:v>4/1996</c:v>
                </c:pt>
                <c:pt idx="76">
                  <c:v>5/1996</c:v>
                </c:pt>
                <c:pt idx="77">
                  <c:v>6/1996</c:v>
                </c:pt>
                <c:pt idx="78">
                  <c:v>7/1996</c:v>
                </c:pt>
                <c:pt idx="79">
                  <c:v>8/1996</c:v>
                </c:pt>
                <c:pt idx="80">
                  <c:v>9/1996</c:v>
                </c:pt>
                <c:pt idx="81">
                  <c:v>10/1996</c:v>
                </c:pt>
                <c:pt idx="82">
                  <c:v>11/1996</c:v>
                </c:pt>
                <c:pt idx="83">
                  <c:v>12/1996</c:v>
                </c:pt>
                <c:pt idx="84">
                  <c:v>1/1997</c:v>
                </c:pt>
                <c:pt idx="85">
                  <c:v>2/1997</c:v>
                </c:pt>
                <c:pt idx="86">
                  <c:v>3/1997</c:v>
                </c:pt>
                <c:pt idx="87">
                  <c:v>4/1997</c:v>
                </c:pt>
                <c:pt idx="88">
                  <c:v>5/1997</c:v>
                </c:pt>
                <c:pt idx="89">
                  <c:v>6/1997</c:v>
                </c:pt>
                <c:pt idx="90">
                  <c:v>7/1997</c:v>
                </c:pt>
                <c:pt idx="91">
                  <c:v>8/1997</c:v>
                </c:pt>
                <c:pt idx="92">
                  <c:v>9/1997</c:v>
                </c:pt>
                <c:pt idx="93">
                  <c:v>10/1997</c:v>
                </c:pt>
                <c:pt idx="94">
                  <c:v>11/1997</c:v>
                </c:pt>
                <c:pt idx="95">
                  <c:v>12/1997</c:v>
                </c:pt>
                <c:pt idx="96">
                  <c:v>1/1998</c:v>
                </c:pt>
                <c:pt idx="97">
                  <c:v>2/1998</c:v>
                </c:pt>
                <c:pt idx="98">
                  <c:v>3/1998</c:v>
                </c:pt>
                <c:pt idx="99">
                  <c:v>4/1998</c:v>
                </c:pt>
                <c:pt idx="100">
                  <c:v>5/1998</c:v>
                </c:pt>
                <c:pt idx="101">
                  <c:v>6/1998</c:v>
                </c:pt>
                <c:pt idx="102">
                  <c:v>7/1998</c:v>
                </c:pt>
                <c:pt idx="103">
                  <c:v>8/1998</c:v>
                </c:pt>
                <c:pt idx="104">
                  <c:v>9/1998</c:v>
                </c:pt>
                <c:pt idx="105">
                  <c:v>10/1998</c:v>
                </c:pt>
                <c:pt idx="106">
                  <c:v>11/1998</c:v>
                </c:pt>
                <c:pt idx="107">
                  <c:v>12/1998</c:v>
                </c:pt>
                <c:pt idx="108">
                  <c:v>1/1999</c:v>
                </c:pt>
                <c:pt idx="109">
                  <c:v>2/1999</c:v>
                </c:pt>
                <c:pt idx="110">
                  <c:v>3/1999</c:v>
                </c:pt>
                <c:pt idx="111">
                  <c:v>4/1999</c:v>
                </c:pt>
                <c:pt idx="112">
                  <c:v>5/1999</c:v>
                </c:pt>
                <c:pt idx="113">
                  <c:v>6/1999</c:v>
                </c:pt>
                <c:pt idx="114">
                  <c:v>7/1999</c:v>
                </c:pt>
                <c:pt idx="115">
                  <c:v>8/1999</c:v>
                </c:pt>
                <c:pt idx="116">
                  <c:v>9/1999</c:v>
                </c:pt>
                <c:pt idx="117">
                  <c:v>10/1999</c:v>
                </c:pt>
                <c:pt idx="118">
                  <c:v>11/1999</c:v>
                </c:pt>
                <c:pt idx="119">
                  <c:v>12/1999</c:v>
                </c:pt>
                <c:pt idx="120">
                  <c:v>1/2000</c:v>
                </c:pt>
                <c:pt idx="121">
                  <c:v>2/2000</c:v>
                </c:pt>
                <c:pt idx="122">
                  <c:v>3/2000</c:v>
                </c:pt>
                <c:pt idx="123">
                  <c:v>4/2000</c:v>
                </c:pt>
                <c:pt idx="124">
                  <c:v>5/2000</c:v>
                </c:pt>
                <c:pt idx="125">
                  <c:v>6/2000</c:v>
                </c:pt>
                <c:pt idx="126">
                  <c:v>7/2000</c:v>
                </c:pt>
                <c:pt idx="127">
                  <c:v>8/2000</c:v>
                </c:pt>
                <c:pt idx="128">
                  <c:v>9/2000</c:v>
                </c:pt>
                <c:pt idx="129">
                  <c:v>10/2000</c:v>
                </c:pt>
                <c:pt idx="130">
                  <c:v>11/2000</c:v>
                </c:pt>
                <c:pt idx="131">
                  <c:v>12/2000</c:v>
                </c:pt>
                <c:pt idx="132">
                  <c:v>1/2001</c:v>
                </c:pt>
                <c:pt idx="133">
                  <c:v>2/2001</c:v>
                </c:pt>
                <c:pt idx="134">
                  <c:v>3/2001</c:v>
                </c:pt>
                <c:pt idx="135">
                  <c:v>4/2001</c:v>
                </c:pt>
                <c:pt idx="136">
                  <c:v>5/2001</c:v>
                </c:pt>
                <c:pt idx="137">
                  <c:v>6/2001</c:v>
                </c:pt>
                <c:pt idx="138">
                  <c:v>7/2001</c:v>
                </c:pt>
                <c:pt idx="139">
                  <c:v>8/2001</c:v>
                </c:pt>
                <c:pt idx="140">
                  <c:v>9/2001</c:v>
                </c:pt>
                <c:pt idx="141">
                  <c:v>10/2001</c:v>
                </c:pt>
                <c:pt idx="142">
                  <c:v>11/2001</c:v>
                </c:pt>
                <c:pt idx="143">
                  <c:v>12/2001</c:v>
                </c:pt>
                <c:pt idx="144">
                  <c:v>1/2002</c:v>
                </c:pt>
                <c:pt idx="145">
                  <c:v>2/2002</c:v>
                </c:pt>
                <c:pt idx="146">
                  <c:v>3/2002</c:v>
                </c:pt>
                <c:pt idx="147">
                  <c:v>4/2002</c:v>
                </c:pt>
                <c:pt idx="148">
                  <c:v>5/2002</c:v>
                </c:pt>
                <c:pt idx="149">
                  <c:v>6/2002</c:v>
                </c:pt>
                <c:pt idx="150">
                  <c:v>7/2002</c:v>
                </c:pt>
                <c:pt idx="151">
                  <c:v>8/2002</c:v>
                </c:pt>
                <c:pt idx="152">
                  <c:v>9/2002</c:v>
                </c:pt>
                <c:pt idx="153">
                  <c:v>10/2002</c:v>
                </c:pt>
                <c:pt idx="154">
                  <c:v>11/2002</c:v>
                </c:pt>
                <c:pt idx="155">
                  <c:v>12/2002</c:v>
                </c:pt>
                <c:pt idx="156">
                  <c:v>1/2003</c:v>
                </c:pt>
                <c:pt idx="157">
                  <c:v>2/2003</c:v>
                </c:pt>
                <c:pt idx="158">
                  <c:v>3/2003</c:v>
                </c:pt>
                <c:pt idx="159">
                  <c:v>4/2003</c:v>
                </c:pt>
                <c:pt idx="160">
                  <c:v>5/2003</c:v>
                </c:pt>
                <c:pt idx="161">
                  <c:v>6/2003</c:v>
                </c:pt>
                <c:pt idx="162">
                  <c:v>7/2003</c:v>
                </c:pt>
                <c:pt idx="163">
                  <c:v>8/2003</c:v>
                </c:pt>
                <c:pt idx="164">
                  <c:v>9/2003</c:v>
                </c:pt>
                <c:pt idx="165">
                  <c:v>10/2003</c:v>
                </c:pt>
                <c:pt idx="166">
                  <c:v>11/2003</c:v>
                </c:pt>
                <c:pt idx="167">
                  <c:v>12/2003</c:v>
                </c:pt>
                <c:pt idx="168">
                  <c:v>1/2004</c:v>
                </c:pt>
                <c:pt idx="169">
                  <c:v>2/2004</c:v>
                </c:pt>
                <c:pt idx="170">
                  <c:v>3/2004</c:v>
                </c:pt>
                <c:pt idx="171">
                  <c:v>4/2004</c:v>
                </c:pt>
                <c:pt idx="172">
                  <c:v>5/2004</c:v>
                </c:pt>
                <c:pt idx="173">
                  <c:v>6/2004</c:v>
                </c:pt>
                <c:pt idx="174">
                  <c:v>7/2004</c:v>
                </c:pt>
                <c:pt idx="175">
                  <c:v>8/2004</c:v>
                </c:pt>
                <c:pt idx="176">
                  <c:v>9/2004</c:v>
                </c:pt>
                <c:pt idx="177">
                  <c:v>10/2004</c:v>
                </c:pt>
                <c:pt idx="178">
                  <c:v>11/2004</c:v>
                </c:pt>
                <c:pt idx="179">
                  <c:v>12/2004</c:v>
                </c:pt>
                <c:pt idx="180">
                  <c:v>1/2005</c:v>
                </c:pt>
                <c:pt idx="181">
                  <c:v>2/2005</c:v>
                </c:pt>
                <c:pt idx="182">
                  <c:v>3/2005</c:v>
                </c:pt>
                <c:pt idx="183">
                  <c:v>4/2005</c:v>
                </c:pt>
                <c:pt idx="184">
                  <c:v>5/2005</c:v>
                </c:pt>
                <c:pt idx="185">
                  <c:v>6/2005</c:v>
                </c:pt>
                <c:pt idx="186">
                  <c:v>7/2005</c:v>
                </c:pt>
                <c:pt idx="187">
                  <c:v>8/2005</c:v>
                </c:pt>
                <c:pt idx="188">
                  <c:v>9/2005</c:v>
                </c:pt>
                <c:pt idx="189">
                  <c:v>10/2005</c:v>
                </c:pt>
                <c:pt idx="190">
                  <c:v>11/2005</c:v>
                </c:pt>
                <c:pt idx="191">
                  <c:v>12/2005</c:v>
                </c:pt>
                <c:pt idx="192">
                  <c:v>1/2006</c:v>
                </c:pt>
                <c:pt idx="193">
                  <c:v>2/2006</c:v>
                </c:pt>
                <c:pt idx="194">
                  <c:v>3/2006</c:v>
                </c:pt>
                <c:pt idx="195">
                  <c:v>4/2006</c:v>
                </c:pt>
                <c:pt idx="196">
                  <c:v>5/2006</c:v>
                </c:pt>
                <c:pt idx="197">
                  <c:v>6/2006</c:v>
                </c:pt>
                <c:pt idx="198">
                  <c:v>7/2006</c:v>
                </c:pt>
                <c:pt idx="199">
                  <c:v>8/2006</c:v>
                </c:pt>
                <c:pt idx="200">
                  <c:v>9/2006</c:v>
                </c:pt>
                <c:pt idx="201">
                  <c:v>10/2006</c:v>
                </c:pt>
                <c:pt idx="202">
                  <c:v>11/2006</c:v>
                </c:pt>
                <c:pt idx="203">
                  <c:v>12/2006</c:v>
                </c:pt>
                <c:pt idx="204">
                  <c:v>1/2007</c:v>
                </c:pt>
                <c:pt idx="205">
                  <c:v>2/2007</c:v>
                </c:pt>
                <c:pt idx="206">
                  <c:v>3/2007</c:v>
                </c:pt>
                <c:pt idx="207">
                  <c:v>4/2007</c:v>
                </c:pt>
                <c:pt idx="208">
                  <c:v>5/2007</c:v>
                </c:pt>
                <c:pt idx="209">
                  <c:v>6/2007</c:v>
                </c:pt>
                <c:pt idx="210">
                  <c:v>7/2007</c:v>
                </c:pt>
                <c:pt idx="211">
                  <c:v>8/2007</c:v>
                </c:pt>
                <c:pt idx="212">
                  <c:v>9/2007</c:v>
                </c:pt>
                <c:pt idx="213">
                  <c:v>10/2007</c:v>
                </c:pt>
                <c:pt idx="214">
                  <c:v>11/2007</c:v>
                </c:pt>
                <c:pt idx="215">
                  <c:v>12/2007</c:v>
                </c:pt>
                <c:pt idx="216">
                  <c:v>1/2008</c:v>
                </c:pt>
                <c:pt idx="217">
                  <c:v>2/2008</c:v>
                </c:pt>
                <c:pt idx="218">
                  <c:v>3/2008</c:v>
                </c:pt>
                <c:pt idx="219">
                  <c:v>4/2008</c:v>
                </c:pt>
                <c:pt idx="220">
                  <c:v>5/2008</c:v>
                </c:pt>
                <c:pt idx="221">
                  <c:v>6/2008</c:v>
                </c:pt>
                <c:pt idx="222">
                  <c:v>7/2008</c:v>
                </c:pt>
                <c:pt idx="223">
                  <c:v>8/2008</c:v>
                </c:pt>
                <c:pt idx="224">
                  <c:v>9/2008</c:v>
                </c:pt>
                <c:pt idx="225">
                  <c:v>10/2008</c:v>
                </c:pt>
                <c:pt idx="226">
                  <c:v>11/2008</c:v>
                </c:pt>
                <c:pt idx="227">
                  <c:v>12/2008</c:v>
                </c:pt>
                <c:pt idx="228">
                  <c:v>1/2009</c:v>
                </c:pt>
                <c:pt idx="229">
                  <c:v>2/2009</c:v>
                </c:pt>
                <c:pt idx="230">
                  <c:v>3/2009</c:v>
                </c:pt>
                <c:pt idx="231">
                  <c:v>4/2009</c:v>
                </c:pt>
                <c:pt idx="232">
                  <c:v>5/2009</c:v>
                </c:pt>
                <c:pt idx="233">
                  <c:v>6/2009</c:v>
                </c:pt>
                <c:pt idx="234">
                  <c:v>7/2009</c:v>
                </c:pt>
                <c:pt idx="235">
                  <c:v>8/2009</c:v>
                </c:pt>
                <c:pt idx="236">
                  <c:v>9/2009</c:v>
                </c:pt>
                <c:pt idx="237">
                  <c:v>10/2009</c:v>
                </c:pt>
                <c:pt idx="238">
                  <c:v>11/2009</c:v>
                </c:pt>
                <c:pt idx="239">
                  <c:v>12/2009</c:v>
                </c:pt>
                <c:pt idx="240">
                  <c:v>1/2010</c:v>
                </c:pt>
                <c:pt idx="241">
                  <c:v>2/2010</c:v>
                </c:pt>
                <c:pt idx="242">
                  <c:v>3/2010</c:v>
                </c:pt>
                <c:pt idx="243">
                  <c:v>4/2010</c:v>
                </c:pt>
                <c:pt idx="244">
                  <c:v>5/2010</c:v>
                </c:pt>
                <c:pt idx="245">
                  <c:v>6/2010</c:v>
                </c:pt>
                <c:pt idx="246">
                  <c:v>7/2010</c:v>
                </c:pt>
                <c:pt idx="247">
                  <c:v>8/2010</c:v>
                </c:pt>
                <c:pt idx="248">
                  <c:v>9/2010</c:v>
                </c:pt>
                <c:pt idx="249">
                  <c:v>10/2010</c:v>
                </c:pt>
                <c:pt idx="250">
                  <c:v>11/2010</c:v>
                </c:pt>
                <c:pt idx="251">
                  <c:v>12/2010</c:v>
                </c:pt>
                <c:pt idx="252">
                  <c:v>1/2011</c:v>
                </c:pt>
                <c:pt idx="253">
                  <c:v>2/2011</c:v>
                </c:pt>
                <c:pt idx="254">
                  <c:v>3/2011</c:v>
                </c:pt>
                <c:pt idx="255">
                  <c:v>4/2011</c:v>
                </c:pt>
                <c:pt idx="256">
                  <c:v>5/2011</c:v>
                </c:pt>
                <c:pt idx="257">
                  <c:v>6/2011</c:v>
                </c:pt>
                <c:pt idx="258">
                  <c:v>7/2011</c:v>
                </c:pt>
                <c:pt idx="259">
                  <c:v>8/2011</c:v>
                </c:pt>
                <c:pt idx="260">
                  <c:v>9/2011</c:v>
                </c:pt>
                <c:pt idx="261">
                  <c:v>10/2011</c:v>
                </c:pt>
                <c:pt idx="262">
                  <c:v>11/2011</c:v>
                </c:pt>
                <c:pt idx="263">
                  <c:v>12/2011</c:v>
                </c:pt>
                <c:pt idx="264">
                  <c:v>1/2012</c:v>
                </c:pt>
                <c:pt idx="265">
                  <c:v>2/2012</c:v>
                </c:pt>
                <c:pt idx="266">
                  <c:v>3/2012</c:v>
                </c:pt>
                <c:pt idx="267">
                  <c:v>4/2012</c:v>
                </c:pt>
                <c:pt idx="268">
                  <c:v>5/2012</c:v>
                </c:pt>
                <c:pt idx="269">
                  <c:v>6/2012</c:v>
                </c:pt>
                <c:pt idx="270">
                  <c:v>7/2012</c:v>
                </c:pt>
                <c:pt idx="271">
                  <c:v>8/2012</c:v>
                </c:pt>
                <c:pt idx="272">
                  <c:v>9/2012</c:v>
                </c:pt>
                <c:pt idx="273">
                  <c:v>10/2012</c:v>
                </c:pt>
                <c:pt idx="274">
                  <c:v>11/2012</c:v>
                </c:pt>
                <c:pt idx="275">
                  <c:v>12/2012</c:v>
                </c:pt>
                <c:pt idx="276">
                  <c:v>1/2013</c:v>
                </c:pt>
                <c:pt idx="277">
                  <c:v>2/2013</c:v>
                </c:pt>
                <c:pt idx="278">
                  <c:v>3/2013</c:v>
                </c:pt>
                <c:pt idx="279">
                  <c:v>4/2013</c:v>
                </c:pt>
                <c:pt idx="280">
                  <c:v>5/2013</c:v>
                </c:pt>
                <c:pt idx="281">
                  <c:v>6/2013</c:v>
                </c:pt>
                <c:pt idx="282">
                  <c:v>7/2013</c:v>
                </c:pt>
                <c:pt idx="283">
                  <c:v>8/2013</c:v>
                </c:pt>
                <c:pt idx="284">
                  <c:v>9/2013</c:v>
                </c:pt>
                <c:pt idx="285">
                  <c:v>10/2013</c:v>
                </c:pt>
                <c:pt idx="286">
                  <c:v>11/2013</c:v>
                </c:pt>
                <c:pt idx="287">
                  <c:v>12/2013</c:v>
                </c:pt>
                <c:pt idx="288">
                  <c:v>1/2014</c:v>
                </c:pt>
                <c:pt idx="289">
                  <c:v>2/2014</c:v>
                </c:pt>
                <c:pt idx="290">
                  <c:v>3/2014</c:v>
                </c:pt>
                <c:pt idx="291">
                  <c:v>4/2014</c:v>
                </c:pt>
                <c:pt idx="292">
                  <c:v>5/2014</c:v>
                </c:pt>
                <c:pt idx="293">
                  <c:v>6/2014</c:v>
                </c:pt>
                <c:pt idx="294">
                  <c:v>7/2014</c:v>
                </c:pt>
                <c:pt idx="295">
                  <c:v>8/2014</c:v>
                </c:pt>
                <c:pt idx="296">
                  <c:v>9/2014</c:v>
                </c:pt>
                <c:pt idx="297">
                  <c:v>10/2014</c:v>
                </c:pt>
                <c:pt idx="298">
                  <c:v>11/2014</c:v>
                </c:pt>
                <c:pt idx="299">
                  <c:v>12/2014</c:v>
                </c:pt>
                <c:pt idx="300">
                  <c:v>1/2015</c:v>
                </c:pt>
                <c:pt idx="301">
                  <c:v>2/2015</c:v>
                </c:pt>
                <c:pt idx="302">
                  <c:v>3/2015</c:v>
                </c:pt>
                <c:pt idx="303">
                  <c:v>4/2015</c:v>
                </c:pt>
                <c:pt idx="304">
                  <c:v>5/2015</c:v>
                </c:pt>
                <c:pt idx="305">
                  <c:v>6/2015</c:v>
                </c:pt>
                <c:pt idx="306">
                  <c:v>7/2015</c:v>
                </c:pt>
                <c:pt idx="307">
                  <c:v>8/2015</c:v>
                </c:pt>
                <c:pt idx="308">
                  <c:v>9/2015</c:v>
                </c:pt>
                <c:pt idx="309">
                  <c:v>10/2015</c:v>
                </c:pt>
                <c:pt idx="310">
                  <c:v>11/2015</c:v>
                </c:pt>
                <c:pt idx="311">
                  <c:v>12/2015</c:v>
                </c:pt>
              </c:strCache>
            </c:strRef>
          </c:cat>
          <c:val>
            <c:numRef>
              <c:f>Sheet1!$F$2:$F$313</c:f>
              <c:numCache>
                <c:formatCode>General</c:formatCode>
                <c:ptCount val="312"/>
                <c:pt idx="0">
                  <c:v>2000</c:v>
                </c:pt>
                <c:pt idx="1">
                  <c:v>4005</c:v>
                </c:pt>
                <c:pt idx="2">
                  <c:v>6015.0124999999998</c:v>
                </c:pt>
                <c:pt idx="3">
                  <c:v>8030.0500312499998</c:v>
                </c:pt>
                <c:pt idx="4">
                  <c:v>10050.125156328126</c:v>
                </c:pt>
                <c:pt idx="5">
                  <c:v>12075.250469218945</c:v>
                </c:pt>
                <c:pt idx="6">
                  <c:v>14105.438595391992</c:v>
                </c:pt>
                <c:pt idx="7">
                  <c:v>16140.702191880471</c:v>
                </c:pt>
                <c:pt idx="8">
                  <c:v>18181.053947360171</c:v>
                </c:pt>
                <c:pt idx="9">
                  <c:v>20226.506582228572</c:v>
                </c:pt>
                <c:pt idx="10">
                  <c:v>22277.072848684144</c:v>
                </c:pt>
                <c:pt idx="11">
                  <c:v>24332.765530805853</c:v>
                </c:pt>
                <c:pt idx="12">
                  <c:v>26393.597444632866</c:v>
                </c:pt>
                <c:pt idx="13">
                  <c:v>28459.581438244448</c:v>
                </c:pt>
                <c:pt idx="14">
                  <c:v>30530.730391840058</c:v>
                </c:pt>
                <c:pt idx="15">
                  <c:v>32607.057217819656</c:v>
                </c:pt>
                <c:pt idx="16">
                  <c:v>34688.574860864202</c:v>
                </c:pt>
                <c:pt idx="17">
                  <c:v>36775.296298016365</c:v>
                </c:pt>
                <c:pt idx="18">
                  <c:v>38867.234538761404</c:v>
                </c:pt>
                <c:pt idx="19">
                  <c:v>40964.402625108305</c:v>
                </c:pt>
                <c:pt idx="20">
                  <c:v>43066.813631671073</c:v>
                </c:pt>
                <c:pt idx="21">
                  <c:v>45174.480665750249</c:v>
                </c:pt>
                <c:pt idx="22">
                  <c:v>47287.41686741462</c:v>
                </c:pt>
                <c:pt idx="23">
                  <c:v>49405.635409583156</c:v>
                </c:pt>
                <c:pt idx="24">
                  <c:v>51529.149498107108</c:v>
                </c:pt>
                <c:pt idx="25">
                  <c:v>53657.972371852375</c:v>
                </c:pt>
                <c:pt idx="26">
                  <c:v>55792.117302782004</c:v>
                </c:pt>
                <c:pt idx="27">
                  <c:v>57931.597596038955</c:v>
                </c:pt>
                <c:pt idx="28">
                  <c:v>60076.426590029048</c:v>
                </c:pt>
                <c:pt idx="29">
                  <c:v>62226.617656504117</c:v>
                </c:pt>
                <c:pt idx="30">
                  <c:v>64382.184200645373</c:v>
                </c:pt>
                <c:pt idx="31">
                  <c:v>66543.139661146983</c:v>
                </c:pt>
                <c:pt idx="32">
                  <c:v>68709.497510299843</c:v>
                </c:pt>
                <c:pt idx="33">
                  <c:v>70881.271254075589</c:v>
                </c:pt>
                <c:pt idx="34">
                  <c:v>73058.474432210773</c:v>
                </c:pt>
                <c:pt idx="35">
                  <c:v>75241.120618291301</c:v>
                </c:pt>
                <c:pt idx="36">
                  <c:v>77429.223419837028</c:v>
                </c:pt>
                <c:pt idx="37">
                  <c:v>79622.796478386619</c:v>
                </c:pt>
                <c:pt idx="38">
                  <c:v>81821.85346958258</c:v>
                </c:pt>
                <c:pt idx="39">
                  <c:v>84026.40810325653</c:v>
                </c:pt>
                <c:pt idx="40">
                  <c:v>86236.474123514665</c:v>
                </c:pt>
                <c:pt idx="41">
                  <c:v>88452.065308823454</c:v>
                </c:pt>
                <c:pt idx="42">
                  <c:v>90673.195472095511</c:v>
                </c:pt>
                <c:pt idx="43">
                  <c:v>92899.878460775741</c:v>
                </c:pt>
                <c:pt idx="44">
                  <c:v>95132.128156927676</c:v>
                </c:pt>
                <c:pt idx="45">
                  <c:v>97369.958477319989</c:v>
                </c:pt>
                <c:pt idx="46">
                  <c:v>99613.383373513279</c:v>
                </c:pt>
                <c:pt idx="47">
                  <c:v>101862.41683194706</c:v>
                </c:pt>
                <c:pt idx="48">
                  <c:v>104117.07287402693</c:v>
                </c:pt>
                <c:pt idx="49">
                  <c:v>107852.35742192739</c:v>
                </c:pt>
                <c:pt idx="50">
                  <c:v>111621.5633789595</c:v>
                </c:pt>
                <c:pt idx="51">
                  <c:v>115425.18526860882</c:v>
                </c:pt>
                <c:pt idx="52">
                  <c:v>119263.72567933564</c:v>
                </c:pt>
                <c:pt idx="53">
                  <c:v>123137.69539854852</c:v>
                </c:pt>
                <c:pt idx="54">
                  <c:v>127047.61354880969</c:v>
                </c:pt>
                <c:pt idx="55">
                  <c:v>130994.00772630924</c:v>
                </c:pt>
                <c:pt idx="56">
                  <c:v>134977.41414164632</c:v>
                </c:pt>
                <c:pt idx="57">
                  <c:v>138998.37776295547</c:v>
                </c:pt>
                <c:pt idx="58">
                  <c:v>143057.45246141712</c:v>
                </c:pt>
                <c:pt idx="59">
                  <c:v>147155.20115919248</c:v>
                </c:pt>
                <c:pt idx="60">
                  <c:v>123907.4781663529</c:v>
                </c:pt>
                <c:pt idx="61">
                  <c:v>127295.97291532053</c:v>
                </c:pt>
                <c:pt idx="62">
                  <c:v>130707.32191520794</c:v>
                </c:pt>
                <c:pt idx="63">
                  <c:v>134141.77407516306</c:v>
                </c:pt>
                <c:pt idx="64">
                  <c:v>137599.58148358698</c:v>
                </c:pt>
                <c:pt idx="65">
                  <c:v>141080.99945017509</c:v>
                </c:pt>
                <c:pt idx="66">
                  <c:v>144586.28654851805</c:v>
                </c:pt>
                <c:pt idx="67">
                  <c:v>148115.70465926977</c:v>
                </c:pt>
                <c:pt idx="68">
                  <c:v>151669.51901389015</c:v>
                </c:pt>
                <c:pt idx="69">
                  <c:v>155247.99823897</c:v>
                </c:pt>
                <c:pt idx="70">
                  <c:v>158851.4144011465</c:v>
                </c:pt>
                <c:pt idx="71">
                  <c:v>162480.04305261612</c:v>
                </c:pt>
                <c:pt idx="72">
                  <c:v>144105.47534520869</c:v>
                </c:pt>
                <c:pt idx="73">
                  <c:v>147491.65396620764</c:v>
                </c:pt>
                <c:pt idx="74">
                  <c:v>150899.9768995276</c:v>
                </c:pt>
                <c:pt idx="75">
                  <c:v>154330.68189082621</c:v>
                </c:pt>
                <c:pt idx="76">
                  <c:v>157784.00971192375</c:v>
                </c:pt>
                <c:pt idx="77">
                  <c:v>161260.2042007923</c:v>
                </c:pt>
                <c:pt idx="78">
                  <c:v>164759.51230207755</c:v>
                </c:pt>
                <c:pt idx="79">
                  <c:v>168282.18410815977</c:v>
                </c:pt>
                <c:pt idx="80">
                  <c:v>171828.47290076158</c:v>
                </c:pt>
                <c:pt idx="81">
                  <c:v>175398.63519310928</c:v>
                </c:pt>
                <c:pt idx="82">
                  <c:v>178992.93077265585</c:v>
                </c:pt>
                <c:pt idx="83">
                  <c:v>182611.62274437209</c:v>
                </c:pt>
                <c:pt idx="84">
                  <c:v>189011.94422088109</c:v>
                </c:pt>
                <c:pt idx="85">
                  <c:v>192716.99133712804</c:v>
                </c:pt>
                <c:pt idx="86">
                  <c:v>196447.73463457482</c:v>
                </c:pt>
                <c:pt idx="87">
                  <c:v>200204.4574678533</c:v>
                </c:pt>
                <c:pt idx="88">
                  <c:v>203987.44682150419</c:v>
                </c:pt>
                <c:pt idx="89">
                  <c:v>207796.99335800562</c:v>
                </c:pt>
                <c:pt idx="90">
                  <c:v>211633.39146644092</c:v>
                </c:pt>
                <c:pt idx="91">
                  <c:v>215496.93931181458</c:v>
                </c:pt>
                <c:pt idx="92">
                  <c:v>219387.9388850244</c:v>
                </c:pt>
                <c:pt idx="93">
                  <c:v>223306.69605349965</c:v>
                </c:pt>
                <c:pt idx="94">
                  <c:v>227253.52061251292</c:v>
                </c:pt>
                <c:pt idx="95">
                  <c:v>231228.72633717541</c:v>
                </c:pt>
                <c:pt idx="96">
                  <c:v>186753.95866724916</c:v>
                </c:pt>
                <c:pt idx="97">
                  <c:v>191244.01144947915</c:v>
                </c:pt>
                <c:pt idx="98">
                  <c:v>195772.26493547219</c:v>
                </c:pt>
                <c:pt idx="99">
                  <c:v>200339.17430127849</c:v>
                </c:pt>
                <c:pt idx="100">
                  <c:v>204945.20065654552</c:v>
                </c:pt>
                <c:pt idx="101">
                  <c:v>209590.81112329429</c:v>
                </c:pt>
                <c:pt idx="102">
                  <c:v>214276.47891574464</c:v>
                </c:pt>
                <c:pt idx="103">
                  <c:v>219002.68342120468</c:v>
                </c:pt>
                <c:pt idx="104">
                  <c:v>223769.91028203734</c:v>
                </c:pt>
                <c:pt idx="105">
                  <c:v>228578.65147871911</c:v>
                </c:pt>
                <c:pt idx="106">
                  <c:v>233429.40541400568</c:v>
                </c:pt>
                <c:pt idx="107">
                  <c:v>238322.67699821829</c:v>
                </c:pt>
                <c:pt idx="108">
                  <c:v>338553.00157610804</c:v>
                </c:pt>
                <c:pt idx="109">
                  <c:v>344803.43663720571</c:v>
                </c:pt>
                <c:pt idx="110">
                  <c:v>351114.885153385</c:v>
                </c:pt>
                <c:pt idx="111">
                  <c:v>357488.10482318245</c:v>
                </c:pt>
                <c:pt idx="112">
                  <c:v>363923.86330824665</c:v>
                </c:pt>
                <c:pt idx="113">
                  <c:v>370422.93836583022</c:v>
                </c:pt>
                <c:pt idx="114">
                  <c:v>376986.11798304867</c:v>
                </c:pt>
                <c:pt idx="115">
                  <c:v>383614.20051292749</c:v>
                </c:pt>
                <c:pt idx="116">
                  <c:v>390307.99481226323</c:v>
                </c:pt>
                <c:pt idx="117">
                  <c:v>397068.3203813213</c:v>
                </c:pt>
                <c:pt idx="118">
                  <c:v>403896.0075053958</c:v>
                </c:pt>
                <c:pt idx="119">
                  <c:v>410791.89739825553</c:v>
                </c:pt>
                <c:pt idx="120">
                  <c:v>328518.795750694</c:v>
                </c:pt>
                <c:pt idx="121">
                  <c:v>334363.81864376605</c:v>
                </c:pt>
                <c:pt idx="122">
                  <c:v>340263.77043945348</c:v>
                </c:pt>
                <c:pt idx="123">
                  <c:v>346219.32601128449</c:v>
                </c:pt>
                <c:pt idx="124">
                  <c:v>352231.1690873215</c:v>
                </c:pt>
                <c:pt idx="125">
                  <c:v>358299.99236786197</c:v>
                </c:pt>
                <c:pt idx="126">
                  <c:v>364426.49764470814</c:v>
                </c:pt>
                <c:pt idx="127">
                  <c:v>370611.39592202549</c:v>
                </c:pt>
                <c:pt idx="128">
                  <c:v>376855.40753881214</c:v>
                </c:pt>
                <c:pt idx="129">
                  <c:v>383159.26229300059</c:v>
                </c:pt>
                <c:pt idx="130">
                  <c:v>389523.69956721226</c:v>
                </c:pt>
                <c:pt idx="131">
                  <c:v>395949.46845618932</c:v>
                </c:pt>
                <c:pt idx="132">
                  <c:v>272627.86409849609</c:v>
                </c:pt>
                <c:pt idx="133">
                  <c:v>276899.76296598359</c:v>
                </c:pt>
                <c:pt idx="134">
                  <c:v>281195.59432403347</c:v>
                </c:pt>
                <c:pt idx="135">
                  <c:v>285515.5284434004</c:v>
                </c:pt>
                <c:pt idx="136">
                  <c:v>289859.73694084544</c:v>
                </c:pt>
                <c:pt idx="137">
                  <c:v>294228.39279017021</c:v>
                </c:pt>
                <c:pt idx="138">
                  <c:v>298621.67033334298</c:v>
                </c:pt>
                <c:pt idx="139">
                  <c:v>303039.74529171712</c:v>
                </c:pt>
                <c:pt idx="140">
                  <c:v>307482.79477734159</c:v>
                </c:pt>
                <c:pt idx="141">
                  <c:v>311950.99730436684</c:v>
                </c:pt>
                <c:pt idx="142">
                  <c:v>316444.53280054359</c:v>
                </c:pt>
                <c:pt idx="143">
                  <c:v>320963.5826188185</c:v>
                </c:pt>
                <c:pt idx="144">
                  <c:v>348518.84169355006</c:v>
                </c:pt>
                <c:pt idx="145">
                  <c:v>353281.22424206662</c:v>
                </c:pt>
                <c:pt idx="146">
                  <c:v>358071.27179232344</c:v>
                </c:pt>
                <c:pt idx="147">
                  <c:v>362889.18483220303</c:v>
                </c:pt>
                <c:pt idx="148">
                  <c:v>367735.16544518573</c:v>
                </c:pt>
                <c:pt idx="149">
                  <c:v>372609.4173234583</c:v>
                </c:pt>
                <c:pt idx="150">
                  <c:v>377512.1457811321</c:v>
                </c:pt>
                <c:pt idx="151">
                  <c:v>382443.55776756979</c:v>
                </c:pt>
                <c:pt idx="152">
                  <c:v>387403.86188082345</c:v>
                </c:pt>
                <c:pt idx="153">
                  <c:v>392393.26838118379</c:v>
                </c:pt>
                <c:pt idx="154">
                  <c:v>397411.98920484225</c:v>
                </c:pt>
                <c:pt idx="155">
                  <c:v>402460.23797766567</c:v>
                </c:pt>
                <c:pt idx="156">
                  <c:v>517262.59190262685</c:v>
                </c:pt>
                <c:pt idx="157">
                  <c:v>524844.43715023634</c:v>
                </c:pt>
                <c:pt idx="158">
                  <c:v>532495.27171325637</c:v>
                </c:pt>
                <c:pt idx="159">
                  <c:v>540215.85180316912</c:v>
                </c:pt>
                <c:pt idx="160">
                  <c:v>548006.94233226392</c:v>
                </c:pt>
                <c:pt idx="161">
                  <c:v>555869.31701484323</c:v>
                </c:pt>
                <c:pt idx="162">
                  <c:v>563803.75846960791</c:v>
                </c:pt>
                <c:pt idx="163">
                  <c:v>571811.05832323537</c:v>
                </c:pt>
                <c:pt idx="164">
                  <c:v>579892.01731516724</c:v>
                </c:pt>
                <c:pt idx="165">
                  <c:v>588047.44540361688</c:v>
                </c:pt>
                <c:pt idx="166">
                  <c:v>596278.16187281464</c:v>
                </c:pt>
                <c:pt idx="167">
                  <c:v>604584.99544150196</c:v>
                </c:pt>
                <c:pt idx="168">
                  <c:v>774213.11820826039</c:v>
                </c:pt>
                <c:pt idx="169">
                  <c:v>788050.75430297223</c:v>
                </c:pt>
                <c:pt idx="170">
                  <c:v>802088.01954290748</c:v>
                </c:pt>
                <c:pt idx="171">
                  <c:v>816328.16358517879</c:v>
                </c:pt>
                <c:pt idx="172">
                  <c:v>830774.49005411263</c:v>
                </c:pt>
                <c:pt idx="173">
                  <c:v>845430.35744021833</c:v>
                </c:pt>
                <c:pt idx="174">
                  <c:v>860299.18001413892</c:v>
                </c:pt>
                <c:pt idx="175">
                  <c:v>875384.42875583272</c:v>
                </c:pt>
                <c:pt idx="176">
                  <c:v>890689.63229924196</c:v>
                </c:pt>
                <c:pt idx="177">
                  <c:v>906218.37789270154</c:v>
                </c:pt>
                <c:pt idx="178">
                  <c:v>921974.31237535691</c:v>
                </c:pt>
                <c:pt idx="179">
                  <c:v>937961.14316985093</c:v>
                </c:pt>
                <c:pt idx="180">
                  <c:v>1160272.7671561295</c:v>
                </c:pt>
                <c:pt idx="181">
                  <c:v>1184577.6388299628</c:v>
                </c:pt>
                <c:pt idx="182">
                  <c:v>1209347.5266362301</c:v>
                </c:pt>
                <c:pt idx="183">
                  <c:v>1234592.0150726212</c:v>
                </c:pt>
                <c:pt idx="184">
                  <c:v>1260320.8880555155</c:v>
                </c:pt>
                <c:pt idx="185">
                  <c:v>1286544.1330738922</c:v>
                </c:pt>
                <c:pt idx="186">
                  <c:v>1313271.9454297784</c:v>
                </c:pt>
                <c:pt idx="187">
                  <c:v>1340514.7325670375</c:v>
                </c:pt>
                <c:pt idx="188">
                  <c:v>1368283.1184903416</c:v>
                </c:pt>
                <c:pt idx="189">
                  <c:v>1396587.9482762015</c:v>
                </c:pt>
                <c:pt idx="190">
                  <c:v>1425440.2926779771</c:v>
                </c:pt>
                <c:pt idx="191">
                  <c:v>1454851.452826821</c:v>
                </c:pt>
                <c:pt idx="192">
                  <c:v>1848697.4345940019</c:v>
                </c:pt>
                <c:pt idx="193">
                  <c:v>1894005.7683908571</c:v>
                </c:pt>
                <c:pt idx="194">
                  <c:v>1940394.5377774637</c:v>
                </c:pt>
                <c:pt idx="195">
                  <c:v>1987890.6229616774</c:v>
                </c:pt>
                <c:pt idx="196">
                  <c:v>2036521.5758298459</c:v>
                </c:pt>
                <c:pt idx="197">
                  <c:v>2086315.6367379541</c:v>
                </c:pt>
                <c:pt idx="198">
                  <c:v>2137301.7517225458</c:v>
                </c:pt>
                <c:pt idx="199">
                  <c:v>2189509.5901419176</c:v>
                </c:pt>
                <c:pt idx="200">
                  <c:v>2242969.5627583391</c:v>
                </c:pt>
                <c:pt idx="201">
                  <c:v>2297712.8402723288</c:v>
                </c:pt>
                <c:pt idx="202">
                  <c:v>2353771.3723202813</c:v>
                </c:pt>
                <c:pt idx="203">
                  <c:v>2411177.9069470344</c:v>
                </c:pt>
                <c:pt idx="204">
                  <c:v>3478197.3149076668</c:v>
                </c:pt>
                <c:pt idx="205">
                  <c:v>3577443.1692851014</c:v>
                </c:pt>
                <c:pt idx="206">
                  <c:v>3679519.8571636099</c:v>
                </c:pt>
                <c:pt idx="207">
                  <c:v>3784509.7849271772</c:v>
                </c:pt>
                <c:pt idx="208">
                  <c:v>3892497.7620803392</c:v>
                </c:pt>
                <c:pt idx="209">
                  <c:v>4003571.0713382009</c:v>
                </c:pt>
                <c:pt idx="210">
                  <c:v>4117819.540760742</c:v>
                </c:pt>
                <c:pt idx="211">
                  <c:v>4235335.617991046</c:v>
                </c:pt>
                <c:pt idx="212">
                  <c:v>4356214.4466587957</c:v>
                </c:pt>
                <c:pt idx="213">
                  <c:v>4480553.9450122127</c:v>
                </c:pt>
                <c:pt idx="214">
                  <c:v>4608454.8868434187</c:v>
                </c:pt>
                <c:pt idx="215">
                  <c:v>4740020.984774122</c:v>
                </c:pt>
                <c:pt idx="216">
                  <c:v>2482215.3161508632</c:v>
                </c:pt>
                <c:pt idx="217">
                  <c:v>2529722.5969469622</c:v>
                </c:pt>
                <c:pt idx="218">
                  <c:v>2578069.1778909899</c:v>
                </c:pt>
                <c:pt idx="219">
                  <c:v>2627270.3669856582</c:v>
                </c:pt>
                <c:pt idx="220">
                  <c:v>2677341.7526824782</c:v>
                </c:pt>
                <c:pt idx="221">
                  <c:v>2728299.2090228293</c:v>
                </c:pt>
                <c:pt idx="222">
                  <c:v>2780158.9008732722</c:v>
                </c:pt>
                <c:pt idx="223">
                  <c:v>2832937.2892568526</c:v>
                </c:pt>
                <c:pt idx="224">
                  <c:v>2886651.1367821353</c:v>
                </c:pt>
                <c:pt idx="225">
                  <c:v>2941317.5131717697</c:v>
                </c:pt>
                <c:pt idx="226">
                  <c:v>2996953.8008924187</c:v>
                </c:pt>
                <c:pt idx="227">
                  <c:v>3053577.7008878947</c:v>
                </c:pt>
                <c:pt idx="228">
                  <c:v>4249796.3894295627</c:v>
                </c:pt>
                <c:pt idx="229">
                  <c:v>4346930.152881111</c:v>
                </c:pt>
                <c:pt idx="230">
                  <c:v>4446208.2093720436</c:v>
                </c:pt>
                <c:pt idx="231">
                  <c:v>4547678.7024541497</c:v>
                </c:pt>
                <c:pt idx="232">
                  <c:v>4651390.8586515309</c:v>
                </c:pt>
                <c:pt idx="233">
                  <c:v>4757395.0118268337</c:v>
                </c:pt>
                <c:pt idx="234">
                  <c:v>4865742.6280957209</c:v>
                </c:pt>
                <c:pt idx="235">
                  <c:v>4976486.3313019136</c:v>
                </c:pt>
                <c:pt idx="236">
                  <c:v>5089679.9290654324</c:v>
                </c:pt>
                <c:pt idx="237">
                  <c:v>5205378.4394169021</c:v>
                </c:pt>
                <c:pt idx="238">
                  <c:v>5323638.1180311479</c:v>
                </c:pt>
                <c:pt idx="239">
                  <c:v>5444516.486073534</c:v>
                </c:pt>
                <c:pt idx="240">
                  <c:v>6606313.6724036951</c:v>
                </c:pt>
                <c:pt idx="241">
                  <c:v>6772359.8874170706</c:v>
                </c:pt>
                <c:pt idx="242">
                  <c:v>6942509.4787387904</c:v>
                </c:pt>
                <c:pt idx="243">
                  <c:v>7116864.9113288932</c:v>
                </c:pt>
                <c:pt idx="244">
                  <c:v>7295531.2114728028</c:v>
                </c:pt>
                <c:pt idx="245">
                  <c:v>7478616.0308137117</c:v>
                </c:pt>
                <c:pt idx="246">
                  <c:v>7666229.711985779</c:v>
                </c:pt>
                <c:pt idx="247">
                  <c:v>7858485.3558881516</c:v>
                </c:pt>
                <c:pt idx="248">
                  <c:v>8055498.8906408399</c:v>
                </c:pt>
                <c:pt idx="249">
                  <c:v>8257389.1422644844</c:v>
                </c:pt>
                <c:pt idx="250">
                  <c:v>8464277.9071271159</c:v>
                </c:pt>
                <c:pt idx="251">
                  <c:v>8676290.0262020752</c:v>
                </c:pt>
                <c:pt idx="252">
                  <c:v>7334028.1882624282</c:v>
                </c:pt>
                <c:pt idx="253">
                  <c:v>7469294.053970783</c:v>
                </c:pt>
                <c:pt idx="254">
                  <c:v>7607005.1489227684</c:v>
                </c:pt>
                <c:pt idx="255">
                  <c:v>7747206.2157087764</c:v>
                </c:pt>
                <c:pt idx="256">
                  <c:v>7889942.8169835033</c:v>
                </c:pt>
                <c:pt idx="257">
                  <c:v>8035261.3504998991</c:v>
                </c:pt>
                <c:pt idx="258">
                  <c:v>8183209.0644187741</c:v>
                </c:pt>
                <c:pt idx="259">
                  <c:v>8333834.0728990622</c:v>
                </c:pt>
                <c:pt idx="260">
                  <c:v>8487185.3719739038</c:v>
                </c:pt>
                <c:pt idx="261">
                  <c:v>8643312.8557177987</c:v>
                </c:pt>
                <c:pt idx="262">
                  <c:v>8802267.3327101395</c:v>
                </c:pt>
                <c:pt idx="263">
                  <c:v>8964100.5428006016</c:v>
                </c:pt>
                <c:pt idx="264">
                  <c:v>8916237.7002400029</c:v>
                </c:pt>
                <c:pt idx="265">
                  <c:v>9080089.2364778947</c:v>
                </c:pt>
                <c:pt idx="266">
                  <c:v>9246909.0188261531</c:v>
                </c:pt>
                <c:pt idx="267">
                  <c:v>9416751.3758833259</c:v>
                </c:pt>
                <c:pt idx="268">
                  <c:v>9589671.6320491601</c:v>
                </c:pt>
                <c:pt idx="269">
                  <c:v>9765726.1257803869</c:v>
                </c:pt>
                <c:pt idx="270">
                  <c:v>9944972.2281812131</c:v>
                </c:pt>
                <c:pt idx="271">
                  <c:v>10127468.361934626</c:v>
                </c:pt>
                <c:pt idx="272">
                  <c:v>10313274.020580776</c:v>
                </c:pt>
                <c:pt idx="273">
                  <c:v>10502449.788148798</c:v>
                </c:pt>
                <c:pt idx="274">
                  <c:v>10695057.359148545</c:v>
                </c:pt>
                <c:pt idx="275">
                  <c:v>10891159.558928829</c:v>
                </c:pt>
                <c:pt idx="276">
                  <c:v>11078801.146273859</c:v>
                </c:pt>
                <c:pt idx="277">
                  <c:v>11286427.649606274</c:v>
                </c:pt>
                <c:pt idx="278">
                  <c:v>11497909.397330774</c:v>
                </c:pt>
                <c:pt idx="279">
                  <c:v>11713318.580898343</c:v>
                </c:pt>
                <c:pt idx="280">
                  <c:v>11932728.745113721</c:v>
                </c:pt>
                <c:pt idx="281">
                  <c:v>12297435.228367144</c:v>
                </c:pt>
                <c:pt idx="282">
                  <c:v>12527721.411835687</c:v>
                </c:pt>
                <c:pt idx="283">
                  <c:v>12762287.234426608</c:v>
                </c:pt>
                <c:pt idx="284">
                  <c:v>13001212.843806403</c:v>
                </c:pt>
                <c:pt idx="285">
                  <c:v>13244579.890171409</c:v>
                </c:pt>
                <c:pt idx="286">
                  <c:v>13492471.554419616</c:v>
                </c:pt>
                <c:pt idx="287">
                  <c:v>13744972.576850744</c:v>
                </c:pt>
                <c:pt idx="288">
                  <c:v>18161124.731213171</c:v>
                </c:pt>
                <c:pt idx="289">
                  <c:v>18576100.348000433</c:v>
                </c:pt>
                <c:pt idx="290">
                  <c:v>19000536.947276644</c:v>
                </c:pt>
                <c:pt idx="291">
                  <c:v>19434651.221035358</c:v>
                </c:pt>
                <c:pt idx="292">
                  <c:v>19878664.826822832</c:v>
                </c:pt>
                <c:pt idx="293">
                  <c:v>20332804.501531199</c:v>
                </c:pt>
                <c:pt idx="294">
                  <c:v>20797302.17779937</c:v>
                </c:pt>
                <c:pt idx="295">
                  <c:v>21272395.103081454</c:v>
                </c:pt>
                <c:pt idx="296">
                  <c:v>21758325.961443853</c:v>
                </c:pt>
                <c:pt idx="297">
                  <c:v>22255342.998153523</c:v>
                </c:pt>
                <c:pt idx="298">
                  <c:v>22763700.147121347</c:v>
                </c:pt>
                <c:pt idx="299">
                  <c:v>23283657.161266174</c:v>
                </c:pt>
                <c:pt idx="300">
                  <c:v>22386050.618216623</c:v>
                </c:pt>
                <c:pt idx="301">
                  <c:v>22906502.552632526</c:v>
                </c:pt>
                <c:pt idx="302">
                  <c:v>23439046.975734774</c:v>
                </c:pt>
                <c:pt idx="303">
                  <c:v>23983965.917118259</c:v>
                </c:pt>
                <c:pt idx="304">
                  <c:v>24541547.986747235</c:v>
                </c:pt>
                <c:pt idx="305">
                  <c:v>25112088.528496459</c:v>
                </c:pt>
                <c:pt idx="306">
                  <c:v>25695889.777274981</c:v>
                </c:pt>
                <c:pt idx="307">
                  <c:v>26293261.019816115</c:v>
                </c:pt>
                <c:pt idx="308">
                  <c:v>26904518.759219222</c:v>
                </c:pt>
                <c:pt idx="309">
                  <c:v>27529986.883330759</c:v>
                </c:pt>
                <c:pt idx="310">
                  <c:v>28169996.837054219</c:v>
                </c:pt>
                <c:pt idx="311">
                  <c:v>28824887.798680674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C-44CC-B922-6BE342CE8AD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Slow &amp; Steady Salman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Sheet1!$D$2:$D$313</c:f>
              <c:strCache>
                <c:ptCount val="312"/>
                <c:pt idx="0">
                  <c:v>1/1990</c:v>
                </c:pt>
                <c:pt idx="1">
                  <c:v>2/1990</c:v>
                </c:pt>
                <c:pt idx="2">
                  <c:v>3/1990</c:v>
                </c:pt>
                <c:pt idx="3">
                  <c:v>4/1990</c:v>
                </c:pt>
                <c:pt idx="4">
                  <c:v>5/1990</c:v>
                </c:pt>
                <c:pt idx="5">
                  <c:v>6/1990</c:v>
                </c:pt>
                <c:pt idx="6">
                  <c:v>7/1990</c:v>
                </c:pt>
                <c:pt idx="7">
                  <c:v>8/1990</c:v>
                </c:pt>
                <c:pt idx="8">
                  <c:v>9/1990</c:v>
                </c:pt>
                <c:pt idx="9">
                  <c:v>10/1990</c:v>
                </c:pt>
                <c:pt idx="10">
                  <c:v>11/1990</c:v>
                </c:pt>
                <c:pt idx="11">
                  <c:v>12/1990</c:v>
                </c:pt>
                <c:pt idx="12">
                  <c:v>1/1991</c:v>
                </c:pt>
                <c:pt idx="13">
                  <c:v>2/1991</c:v>
                </c:pt>
                <c:pt idx="14">
                  <c:v>3/1991</c:v>
                </c:pt>
                <c:pt idx="15">
                  <c:v>4/1991</c:v>
                </c:pt>
                <c:pt idx="16">
                  <c:v>5/1991</c:v>
                </c:pt>
                <c:pt idx="17">
                  <c:v>6/1991</c:v>
                </c:pt>
                <c:pt idx="18">
                  <c:v>7/1991</c:v>
                </c:pt>
                <c:pt idx="19">
                  <c:v>8/1991</c:v>
                </c:pt>
                <c:pt idx="20">
                  <c:v>9/1991</c:v>
                </c:pt>
                <c:pt idx="21">
                  <c:v>10/1991</c:v>
                </c:pt>
                <c:pt idx="22">
                  <c:v>11/1991</c:v>
                </c:pt>
                <c:pt idx="23">
                  <c:v>12/1991</c:v>
                </c:pt>
                <c:pt idx="24">
                  <c:v>1/1992</c:v>
                </c:pt>
                <c:pt idx="25">
                  <c:v>2/1992</c:v>
                </c:pt>
                <c:pt idx="26">
                  <c:v>3/1992</c:v>
                </c:pt>
                <c:pt idx="27">
                  <c:v>4/1992</c:v>
                </c:pt>
                <c:pt idx="28">
                  <c:v>5/1992</c:v>
                </c:pt>
                <c:pt idx="29">
                  <c:v>6/1992</c:v>
                </c:pt>
                <c:pt idx="30">
                  <c:v>7/1992</c:v>
                </c:pt>
                <c:pt idx="31">
                  <c:v>8/1992</c:v>
                </c:pt>
                <c:pt idx="32">
                  <c:v>9/1992</c:v>
                </c:pt>
                <c:pt idx="33">
                  <c:v>10/1992</c:v>
                </c:pt>
                <c:pt idx="34">
                  <c:v>11/1992</c:v>
                </c:pt>
                <c:pt idx="35">
                  <c:v>12/1992</c:v>
                </c:pt>
                <c:pt idx="36">
                  <c:v>1/1993</c:v>
                </c:pt>
                <c:pt idx="37">
                  <c:v>2/1993</c:v>
                </c:pt>
                <c:pt idx="38">
                  <c:v>3/1993</c:v>
                </c:pt>
                <c:pt idx="39">
                  <c:v>4/1993</c:v>
                </c:pt>
                <c:pt idx="40">
                  <c:v>5/1993</c:v>
                </c:pt>
                <c:pt idx="41">
                  <c:v>6/1993</c:v>
                </c:pt>
                <c:pt idx="42">
                  <c:v>7/1993</c:v>
                </c:pt>
                <c:pt idx="43">
                  <c:v>8/1993</c:v>
                </c:pt>
                <c:pt idx="44">
                  <c:v>9/1993</c:v>
                </c:pt>
                <c:pt idx="45">
                  <c:v>10/1993</c:v>
                </c:pt>
                <c:pt idx="46">
                  <c:v>11/1993</c:v>
                </c:pt>
                <c:pt idx="47">
                  <c:v>12/1993</c:v>
                </c:pt>
                <c:pt idx="48">
                  <c:v>1/1994</c:v>
                </c:pt>
                <c:pt idx="49">
                  <c:v>2/1994</c:v>
                </c:pt>
                <c:pt idx="50">
                  <c:v>3/1994</c:v>
                </c:pt>
                <c:pt idx="51">
                  <c:v>4/1994</c:v>
                </c:pt>
                <c:pt idx="52">
                  <c:v>5/1994</c:v>
                </c:pt>
                <c:pt idx="53">
                  <c:v>6/1994</c:v>
                </c:pt>
                <c:pt idx="54">
                  <c:v>7/1994</c:v>
                </c:pt>
                <c:pt idx="55">
                  <c:v>8/1994</c:v>
                </c:pt>
                <c:pt idx="56">
                  <c:v>9/1994</c:v>
                </c:pt>
                <c:pt idx="57">
                  <c:v>10/1994</c:v>
                </c:pt>
                <c:pt idx="58">
                  <c:v>11/1994</c:v>
                </c:pt>
                <c:pt idx="59">
                  <c:v>12/1994</c:v>
                </c:pt>
                <c:pt idx="60">
                  <c:v>1/1995</c:v>
                </c:pt>
                <c:pt idx="61">
                  <c:v>2/1995</c:v>
                </c:pt>
                <c:pt idx="62">
                  <c:v>3/1995</c:v>
                </c:pt>
                <c:pt idx="63">
                  <c:v>4/1995</c:v>
                </c:pt>
                <c:pt idx="64">
                  <c:v>5/1995</c:v>
                </c:pt>
                <c:pt idx="65">
                  <c:v>6/1995</c:v>
                </c:pt>
                <c:pt idx="66">
                  <c:v>7/1995</c:v>
                </c:pt>
                <c:pt idx="67">
                  <c:v>8/1995</c:v>
                </c:pt>
                <c:pt idx="68">
                  <c:v>9/1995</c:v>
                </c:pt>
                <c:pt idx="69">
                  <c:v>10/1995</c:v>
                </c:pt>
                <c:pt idx="70">
                  <c:v>11/1995</c:v>
                </c:pt>
                <c:pt idx="71">
                  <c:v>12/1995</c:v>
                </c:pt>
                <c:pt idx="72">
                  <c:v>1/1996</c:v>
                </c:pt>
                <c:pt idx="73">
                  <c:v>2/1996</c:v>
                </c:pt>
                <c:pt idx="74">
                  <c:v>3/1996</c:v>
                </c:pt>
                <c:pt idx="75">
                  <c:v>4/1996</c:v>
                </c:pt>
                <c:pt idx="76">
                  <c:v>5/1996</c:v>
                </c:pt>
                <c:pt idx="77">
                  <c:v>6/1996</c:v>
                </c:pt>
                <c:pt idx="78">
                  <c:v>7/1996</c:v>
                </c:pt>
                <c:pt idx="79">
                  <c:v>8/1996</c:v>
                </c:pt>
                <c:pt idx="80">
                  <c:v>9/1996</c:v>
                </c:pt>
                <c:pt idx="81">
                  <c:v>10/1996</c:v>
                </c:pt>
                <c:pt idx="82">
                  <c:v>11/1996</c:v>
                </c:pt>
                <c:pt idx="83">
                  <c:v>12/1996</c:v>
                </c:pt>
                <c:pt idx="84">
                  <c:v>1/1997</c:v>
                </c:pt>
                <c:pt idx="85">
                  <c:v>2/1997</c:v>
                </c:pt>
                <c:pt idx="86">
                  <c:v>3/1997</c:v>
                </c:pt>
                <c:pt idx="87">
                  <c:v>4/1997</c:v>
                </c:pt>
                <c:pt idx="88">
                  <c:v>5/1997</c:v>
                </c:pt>
                <c:pt idx="89">
                  <c:v>6/1997</c:v>
                </c:pt>
                <c:pt idx="90">
                  <c:v>7/1997</c:v>
                </c:pt>
                <c:pt idx="91">
                  <c:v>8/1997</c:v>
                </c:pt>
                <c:pt idx="92">
                  <c:v>9/1997</c:v>
                </c:pt>
                <c:pt idx="93">
                  <c:v>10/1997</c:v>
                </c:pt>
                <c:pt idx="94">
                  <c:v>11/1997</c:v>
                </c:pt>
                <c:pt idx="95">
                  <c:v>12/1997</c:v>
                </c:pt>
                <c:pt idx="96">
                  <c:v>1/1998</c:v>
                </c:pt>
                <c:pt idx="97">
                  <c:v>2/1998</c:v>
                </c:pt>
                <c:pt idx="98">
                  <c:v>3/1998</c:v>
                </c:pt>
                <c:pt idx="99">
                  <c:v>4/1998</c:v>
                </c:pt>
                <c:pt idx="100">
                  <c:v>5/1998</c:v>
                </c:pt>
                <c:pt idx="101">
                  <c:v>6/1998</c:v>
                </c:pt>
                <c:pt idx="102">
                  <c:v>7/1998</c:v>
                </c:pt>
                <c:pt idx="103">
                  <c:v>8/1998</c:v>
                </c:pt>
                <c:pt idx="104">
                  <c:v>9/1998</c:v>
                </c:pt>
                <c:pt idx="105">
                  <c:v>10/1998</c:v>
                </c:pt>
                <c:pt idx="106">
                  <c:v>11/1998</c:v>
                </c:pt>
                <c:pt idx="107">
                  <c:v>12/1998</c:v>
                </c:pt>
                <c:pt idx="108">
                  <c:v>1/1999</c:v>
                </c:pt>
                <c:pt idx="109">
                  <c:v>2/1999</c:v>
                </c:pt>
                <c:pt idx="110">
                  <c:v>3/1999</c:v>
                </c:pt>
                <c:pt idx="111">
                  <c:v>4/1999</c:v>
                </c:pt>
                <c:pt idx="112">
                  <c:v>5/1999</c:v>
                </c:pt>
                <c:pt idx="113">
                  <c:v>6/1999</c:v>
                </c:pt>
                <c:pt idx="114">
                  <c:v>7/1999</c:v>
                </c:pt>
                <c:pt idx="115">
                  <c:v>8/1999</c:v>
                </c:pt>
                <c:pt idx="116">
                  <c:v>9/1999</c:v>
                </c:pt>
                <c:pt idx="117">
                  <c:v>10/1999</c:v>
                </c:pt>
                <c:pt idx="118">
                  <c:v>11/1999</c:v>
                </c:pt>
                <c:pt idx="119">
                  <c:v>12/1999</c:v>
                </c:pt>
                <c:pt idx="120">
                  <c:v>1/2000</c:v>
                </c:pt>
                <c:pt idx="121">
                  <c:v>2/2000</c:v>
                </c:pt>
                <c:pt idx="122">
                  <c:v>3/2000</c:v>
                </c:pt>
                <c:pt idx="123">
                  <c:v>4/2000</c:v>
                </c:pt>
                <c:pt idx="124">
                  <c:v>5/2000</c:v>
                </c:pt>
                <c:pt idx="125">
                  <c:v>6/2000</c:v>
                </c:pt>
                <c:pt idx="126">
                  <c:v>7/2000</c:v>
                </c:pt>
                <c:pt idx="127">
                  <c:v>8/2000</c:v>
                </c:pt>
                <c:pt idx="128">
                  <c:v>9/2000</c:v>
                </c:pt>
                <c:pt idx="129">
                  <c:v>10/2000</c:v>
                </c:pt>
                <c:pt idx="130">
                  <c:v>11/2000</c:v>
                </c:pt>
                <c:pt idx="131">
                  <c:v>12/2000</c:v>
                </c:pt>
                <c:pt idx="132">
                  <c:v>1/2001</c:v>
                </c:pt>
                <c:pt idx="133">
                  <c:v>2/2001</c:v>
                </c:pt>
                <c:pt idx="134">
                  <c:v>3/2001</c:v>
                </c:pt>
                <c:pt idx="135">
                  <c:v>4/2001</c:v>
                </c:pt>
                <c:pt idx="136">
                  <c:v>5/2001</c:v>
                </c:pt>
                <c:pt idx="137">
                  <c:v>6/2001</c:v>
                </c:pt>
                <c:pt idx="138">
                  <c:v>7/2001</c:v>
                </c:pt>
                <c:pt idx="139">
                  <c:v>8/2001</c:v>
                </c:pt>
                <c:pt idx="140">
                  <c:v>9/2001</c:v>
                </c:pt>
                <c:pt idx="141">
                  <c:v>10/2001</c:v>
                </c:pt>
                <c:pt idx="142">
                  <c:v>11/2001</c:v>
                </c:pt>
                <c:pt idx="143">
                  <c:v>12/2001</c:v>
                </c:pt>
                <c:pt idx="144">
                  <c:v>1/2002</c:v>
                </c:pt>
                <c:pt idx="145">
                  <c:v>2/2002</c:v>
                </c:pt>
                <c:pt idx="146">
                  <c:v>3/2002</c:v>
                </c:pt>
                <c:pt idx="147">
                  <c:v>4/2002</c:v>
                </c:pt>
                <c:pt idx="148">
                  <c:v>5/2002</c:v>
                </c:pt>
                <c:pt idx="149">
                  <c:v>6/2002</c:v>
                </c:pt>
                <c:pt idx="150">
                  <c:v>7/2002</c:v>
                </c:pt>
                <c:pt idx="151">
                  <c:v>8/2002</c:v>
                </c:pt>
                <c:pt idx="152">
                  <c:v>9/2002</c:v>
                </c:pt>
                <c:pt idx="153">
                  <c:v>10/2002</c:v>
                </c:pt>
                <c:pt idx="154">
                  <c:v>11/2002</c:v>
                </c:pt>
                <c:pt idx="155">
                  <c:v>12/2002</c:v>
                </c:pt>
                <c:pt idx="156">
                  <c:v>1/2003</c:v>
                </c:pt>
                <c:pt idx="157">
                  <c:v>2/2003</c:v>
                </c:pt>
                <c:pt idx="158">
                  <c:v>3/2003</c:v>
                </c:pt>
                <c:pt idx="159">
                  <c:v>4/2003</c:v>
                </c:pt>
                <c:pt idx="160">
                  <c:v>5/2003</c:v>
                </c:pt>
                <c:pt idx="161">
                  <c:v>6/2003</c:v>
                </c:pt>
                <c:pt idx="162">
                  <c:v>7/2003</c:v>
                </c:pt>
                <c:pt idx="163">
                  <c:v>8/2003</c:v>
                </c:pt>
                <c:pt idx="164">
                  <c:v>9/2003</c:v>
                </c:pt>
                <c:pt idx="165">
                  <c:v>10/2003</c:v>
                </c:pt>
                <c:pt idx="166">
                  <c:v>11/2003</c:v>
                </c:pt>
                <c:pt idx="167">
                  <c:v>12/2003</c:v>
                </c:pt>
                <c:pt idx="168">
                  <c:v>1/2004</c:v>
                </c:pt>
                <c:pt idx="169">
                  <c:v>2/2004</c:v>
                </c:pt>
                <c:pt idx="170">
                  <c:v>3/2004</c:v>
                </c:pt>
                <c:pt idx="171">
                  <c:v>4/2004</c:v>
                </c:pt>
                <c:pt idx="172">
                  <c:v>5/2004</c:v>
                </c:pt>
                <c:pt idx="173">
                  <c:v>6/2004</c:v>
                </c:pt>
                <c:pt idx="174">
                  <c:v>7/2004</c:v>
                </c:pt>
                <c:pt idx="175">
                  <c:v>8/2004</c:v>
                </c:pt>
                <c:pt idx="176">
                  <c:v>9/2004</c:v>
                </c:pt>
                <c:pt idx="177">
                  <c:v>10/2004</c:v>
                </c:pt>
                <c:pt idx="178">
                  <c:v>11/2004</c:v>
                </c:pt>
                <c:pt idx="179">
                  <c:v>12/2004</c:v>
                </c:pt>
                <c:pt idx="180">
                  <c:v>1/2005</c:v>
                </c:pt>
                <c:pt idx="181">
                  <c:v>2/2005</c:v>
                </c:pt>
                <c:pt idx="182">
                  <c:v>3/2005</c:v>
                </c:pt>
                <c:pt idx="183">
                  <c:v>4/2005</c:v>
                </c:pt>
                <c:pt idx="184">
                  <c:v>5/2005</c:v>
                </c:pt>
                <c:pt idx="185">
                  <c:v>6/2005</c:v>
                </c:pt>
                <c:pt idx="186">
                  <c:v>7/2005</c:v>
                </c:pt>
                <c:pt idx="187">
                  <c:v>8/2005</c:v>
                </c:pt>
                <c:pt idx="188">
                  <c:v>9/2005</c:v>
                </c:pt>
                <c:pt idx="189">
                  <c:v>10/2005</c:v>
                </c:pt>
                <c:pt idx="190">
                  <c:v>11/2005</c:v>
                </c:pt>
                <c:pt idx="191">
                  <c:v>12/2005</c:v>
                </c:pt>
                <c:pt idx="192">
                  <c:v>1/2006</c:v>
                </c:pt>
                <c:pt idx="193">
                  <c:v>2/2006</c:v>
                </c:pt>
                <c:pt idx="194">
                  <c:v>3/2006</c:v>
                </c:pt>
                <c:pt idx="195">
                  <c:v>4/2006</c:v>
                </c:pt>
                <c:pt idx="196">
                  <c:v>5/2006</c:v>
                </c:pt>
                <c:pt idx="197">
                  <c:v>6/2006</c:v>
                </c:pt>
                <c:pt idx="198">
                  <c:v>7/2006</c:v>
                </c:pt>
                <c:pt idx="199">
                  <c:v>8/2006</c:v>
                </c:pt>
                <c:pt idx="200">
                  <c:v>9/2006</c:v>
                </c:pt>
                <c:pt idx="201">
                  <c:v>10/2006</c:v>
                </c:pt>
                <c:pt idx="202">
                  <c:v>11/2006</c:v>
                </c:pt>
                <c:pt idx="203">
                  <c:v>12/2006</c:v>
                </c:pt>
                <c:pt idx="204">
                  <c:v>1/2007</c:v>
                </c:pt>
                <c:pt idx="205">
                  <c:v>2/2007</c:v>
                </c:pt>
                <c:pt idx="206">
                  <c:v>3/2007</c:v>
                </c:pt>
                <c:pt idx="207">
                  <c:v>4/2007</c:v>
                </c:pt>
                <c:pt idx="208">
                  <c:v>5/2007</c:v>
                </c:pt>
                <c:pt idx="209">
                  <c:v>6/2007</c:v>
                </c:pt>
                <c:pt idx="210">
                  <c:v>7/2007</c:v>
                </c:pt>
                <c:pt idx="211">
                  <c:v>8/2007</c:v>
                </c:pt>
                <c:pt idx="212">
                  <c:v>9/2007</c:v>
                </c:pt>
                <c:pt idx="213">
                  <c:v>10/2007</c:v>
                </c:pt>
                <c:pt idx="214">
                  <c:v>11/2007</c:v>
                </c:pt>
                <c:pt idx="215">
                  <c:v>12/2007</c:v>
                </c:pt>
                <c:pt idx="216">
                  <c:v>1/2008</c:v>
                </c:pt>
                <c:pt idx="217">
                  <c:v>2/2008</c:v>
                </c:pt>
                <c:pt idx="218">
                  <c:v>3/2008</c:v>
                </c:pt>
                <c:pt idx="219">
                  <c:v>4/2008</c:v>
                </c:pt>
                <c:pt idx="220">
                  <c:v>5/2008</c:v>
                </c:pt>
                <c:pt idx="221">
                  <c:v>6/2008</c:v>
                </c:pt>
                <c:pt idx="222">
                  <c:v>7/2008</c:v>
                </c:pt>
                <c:pt idx="223">
                  <c:v>8/2008</c:v>
                </c:pt>
                <c:pt idx="224">
                  <c:v>9/2008</c:v>
                </c:pt>
                <c:pt idx="225">
                  <c:v>10/2008</c:v>
                </c:pt>
                <c:pt idx="226">
                  <c:v>11/2008</c:v>
                </c:pt>
                <c:pt idx="227">
                  <c:v>12/2008</c:v>
                </c:pt>
                <c:pt idx="228">
                  <c:v>1/2009</c:v>
                </c:pt>
                <c:pt idx="229">
                  <c:v>2/2009</c:v>
                </c:pt>
                <c:pt idx="230">
                  <c:v>3/2009</c:v>
                </c:pt>
                <c:pt idx="231">
                  <c:v>4/2009</c:v>
                </c:pt>
                <c:pt idx="232">
                  <c:v>5/2009</c:v>
                </c:pt>
                <c:pt idx="233">
                  <c:v>6/2009</c:v>
                </c:pt>
                <c:pt idx="234">
                  <c:v>7/2009</c:v>
                </c:pt>
                <c:pt idx="235">
                  <c:v>8/2009</c:v>
                </c:pt>
                <c:pt idx="236">
                  <c:v>9/2009</c:v>
                </c:pt>
                <c:pt idx="237">
                  <c:v>10/2009</c:v>
                </c:pt>
                <c:pt idx="238">
                  <c:v>11/2009</c:v>
                </c:pt>
                <c:pt idx="239">
                  <c:v>12/2009</c:v>
                </c:pt>
                <c:pt idx="240">
                  <c:v>1/2010</c:v>
                </c:pt>
                <c:pt idx="241">
                  <c:v>2/2010</c:v>
                </c:pt>
                <c:pt idx="242">
                  <c:v>3/2010</c:v>
                </c:pt>
                <c:pt idx="243">
                  <c:v>4/2010</c:v>
                </c:pt>
                <c:pt idx="244">
                  <c:v>5/2010</c:v>
                </c:pt>
                <c:pt idx="245">
                  <c:v>6/2010</c:v>
                </c:pt>
                <c:pt idx="246">
                  <c:v>7/2010</c:v>
                </c:pt>
                <c:pt idx="247">
                  <c:v>8/2010</c:v>
                </c:pt>
                <c:pt idx="248">
                  <c:v>9/2010</c:v>
                </c:pt>
                <c:pt idx="249">
                  <c:v>10/2010</c:v>
                </c:pt>
                <c:pt idx="250">
                  <c:v>11/2010</c:v>
                </c:pt>
                <c:pt idx="251">
                  <c:v>12/2010</c:v>
                </c:pt>
                <c:pt idx="252">
                  <c:v>1/2011</c:v>
                </c:pt>
                <c:pt idx="253">
                  <c:v>2/2011</c:v>
                </c:pt>
                <c:pt idx="254">
                  <c:v>3/2011</c:v>
                </c:pt>
                <c:pt idx="255">
                  <c:v>4/2011</c:v>
                </c:pt>
                <c:pt idx="256">
                  <c:v>5/2011</c:v>
                </c:pt>
                <c:pt idx="257">
                  <c:v>6/2011</c:v>
                </c:pt>
                <c:pt idx="258">
                  <c:v>7/2011</c:v>
                </c:pt>
                <c:pt idx="259">
                  <c:v>8/2011</c:v>
                </c:pt>
                <c:pt idx="260">
                  <c:v>9/2011</c:v>
                </c:pt>
                <c:pt idx="261">
                  <c:v>10/2011</c:v>
                </c:pt>
                <c:pt idx="262">
                  <c:v>11/2011</c:v>
                </c:pt>
                <c:pt idx="263">
                  <c:v>12/2011</c:v>
                </c:pt>
                <c:pt idx="264">
                  <c:v>1/2012</c:v>
                </c:pt>
                <c:pt idx="265">
                  <c:v>2/2012</c:v>
                </c:pt>
                <c:pt idx="266">
                  <c:v>3/2012</c:v>
                </c:pt>
                <c:pt idx="267">
                  <c:v>4/2012</c:v>
                </c:pt>
                <c:pt idx="268">
                  <c:v>5/2012</c:v>
                </c:pt>
                <c:pt idx="269">
                  <c:v>6/2012</c:v>
                </c:pt>
                <c:pt idx="270">
                  <c:v>7/2012</c:v>
                </c:pt>
                <c:pt idx="271">
                  <c:v>8/2012</c:v>
                </c:pt>
                <c:pt idx="272">
                  <c:v>9/2012</c:v>
                </c:pt>
                <c:pt idx="273">
                  <c:v>10/2012</c:v>
                </c:pt>
                <c:pt idx="274">
                  <c:v>11/2012</c:v>
                </c:pt>
                <c:pt idx="275">
                  <c:v>12/2012</c:v>
                </c:pt>
                <c:pt idx="276">
                  <c:v>1/2013</c:v>
                </c:pt>
                <c:pt idx="277">
                  <c:v>2/2013</c:v>
                </c:pt>
                <c:pt idx="278">
                  <c:v>3/2013</c:v>
                </c:pt>
                <c:pt idx="279">
                  <c:v>4/2013</c:v>
                </c:pt>
                <c:pt idx="280">
                  <c:v>5/2013</c:v>
                </c:pt>
                <c:pt idx="281">
                  <c:v>6/2013</c:v>
                </c:pt>
                <c:pt idx="282">
                  <c:v>7/2013</c:v>
                </c:pt>
                <c:pt idx="283">
                  <c:v>8/2013</c:v>
                </c:pt>
                <c:pt idx="284">
                  <c:v>9/2013</c:v>
                </c:pt>
                <c:pt idx="285">
                  <c:v>10/2013</c:v>
                </c:pt>
                <c:pt idx="286">
                  <c:v>11/2013</c:v>
                </c:pt>
                <c:pt idx="287">
                  <c:v>12/2013</c:v>
                </c:pt>
                <c:pt idx="288">
                  <c:v>1/2014</c:v>
                </c:pt>
                <c:pt idx="289">
                  <c:v>2/2014</c:v>
                </c:pt>
                <c:pt idx="290">
                  <c:v>3/2014</c:v>
                </c:pt>
                <c:pt idx="291">
                  <c:v>4/2014</c:v>
                </c:pt>
                <c:pt idx="292">
                  <c:v>5/2014</c:v>
                </c:pt>
                <c:pt idx="293">
                  <c:v>6/2014</c:v>
                </c:pt>
                <c:pt idx="294">
                  <c:v>7/2014</c:v>
                </c:pt>
                <c:pt idx="295">
                  <c:v>8/2014</c:v>
                </c:pt>
                <c:pt idx="296">
                  <c:v>9/2014</c:v>
                </c:pt>
                <c:pt idx="297">
                  <c:v>10/2014</c:v>
                </c:pt>
                <c:pt idx="298">
                  <c:v>11/2014</c:v>
                </c:pt>
                <c:pt idx="299">
                  <c:v>12/2014</c:v>
                </c:pt>
                <c:pt idx="300">
                  <c:v>1/2015</c:v>
                </c:pt>
                <c:pt idx="301">
                  <c:v>2/2015</c:v>
                </c:pt>
                <c:pt idx="302">
                  <c:v>3/2015</c:v>
                </c:pt>
                <c:pt idx="303">
                  <c:v>4/2015</c:v>
                </c:pt>
                <c:pt idx="304">
                  <c:v>5/2015</c:v>
                </c:pt>
                <c:pt idx="305">
                  <c:v>6/2015</c:v>
                </c:pt>
                <c:pt idx="306">
                  <c:v>7/2015</c:v>
                </c:pt>
                <c:pt idx="307">
                  <c:v>8/2015</c:v>
                </c:pt>
                <c:pt idx="308">
                  <c:v>9/2015</c:v>
                </c:pt>
                <c:pt idx="309">
                  <c:v>10/2015</c:v>
                </c:pt>
                <c:pt idx="310">
                  <c:v>11/2015</c:v>
                </c:pt>
                <c:pt idx="311">
                  <c:v>12/2015</c:v>
                </c:pt>
              </c:strCache>
            </c:strRef>
          </c:cat>
          <c:val>
            <c:numRef>
              <c:f>Sheet1!$G$2:$G$313</c:f>
              <c:numCache>
                <c:formatCode>General</c:formatCode>
                <c:ptCount val="312"/>
                <c:pt idx="0">
                  <c:v>2000</c:v>
                </c:pt>
                <c:pt idx="1">
                  <c:v>4030</c:v>
                </c:pt>
                <c:pt idx="2">
                  <c:v>6090.45</c:v>
                </c:pt>
                <c:pt idx="3">
                  <c:v>8181.8067499999997</c:v>
                </c:pt>
                <c:pt idx="4">
                  <c:v>10304.53385125</c:v>
                </c:pt>
                <c:pt idx="5">
                  <c:v>12459.101859018749</c:v>
                </c:pt>
                <c:pt idx="6">
                  <c:v>14645.988386904028</c:v>
                </c:pt>
                <c:pt idx="7">
                  <c:v>16865.678212707589</c:v>
                </c:pt>
                <c:pt idx="8">
                  <c:v>19118.663385898202</c:v>
                </c:pt>
                <c:pt idx="9">
                  <c:v>21405.443336686676</c:v>
                </c:pt>
                <c:pt idx="10">
                  <c:v>23726.524986736975</c:v>
                </c:pt>
                <c:pt idx="11">
                  <c:v>26082.422861538027</c:v>
                </c:pt>
                <c:pt idx="12">
                  <c:v>37937.093942707375</c:v>
                </c:pt>
                <c:pt idx="13">
                  <c:v>40506.150351847988</c:v>
                </c:pt>
                <c:pt idx="14">
                  <c:v>43113.742607125707</c:v>
                </c:pt>
                <c:pt idx="15">
                  <c:v>45760.448746232592</c:v>
                </c:pt>
                <c:pt idx="16">
                  <c:v>48446.855477426077</c:v>
                </c:pt>
                <c:pt idx="17">
                  <c:v>51173.558309587475</c:v>
                </c:pt>
                <c:pt idx="18">
                  <c:v>53941.16168423128</c:v>
                </c:pt>
                <c:pt idx="19">
                  <c:v>56750.279109494746</c:v>
                </c:pt>
                <c:pt idx="20">
                  <c:v>59601.533296137168</c:v>
                </c:pt>
                <c:pt idx="21">
                  <c:v>62495.556295579234</c:v>
                </c:pt>
                <c:pt idx="22">
                  <c:v>65432.989640012907</c:v>
                </c:pt>
                <c:pt idx="23">
                  <c:v>68414.484484613116</c:v>
                </c:pt>
                <c:pt idx="24">
                  <c:v>98445.419099836523</c:v>
                </c:pt>
                <c:pt idx="25">
                  <c:v>101922.10038633409</c:v>
                </c:pt>
                <c:pt idx="26">
                  <c:v>105450.9318921291</c:v>
                </c:pt>
                <c:pt idx="27">
                  <c:v>109032.69587051103</c:v>
                </c:pt>
                <c:pt idx="28">
                  <c:v>112668.18630856871</c:v>
                </c:pt>
                <c:pt idx="29">
                  <c:v>116358.20910319725</c:v>
                </c:pt>
                <c:pt idx="30">
                  <c:v>120103.5822397452</c:v>
                </c:pt>
                <c:pt idx="31">
                  <c:v>123905.1359733414</c:v>
                </c:pt>
                <c:pt idx="32">
                  <c:v>127763.71301294149</c:v>
                </c:pt>
                <c:pt idx="33">
                  <c:v>131680.16870813564</c:v>
                </c:pt>
                <c:pt idx="34">
                  <c:v>135655.37123875762</c:v>
                </c:pt>
                <c:pt idx="35">
                  <c:v>139690.20180733901</c:v>
                </c:pt>
                <c:pt idx="36">
                  <c:v>165336.95916928534</c:v>
                </c:pt>
                <c:pt idx="37">
                  <c:v>169817.01355682465</c:v>
                </c:pt>
                <c:pt idx="38">
                  <c:v>174364.26876017702</c:v>
                </c:pt>
                <c:pt idx="39">
                  <c:v>178979.73279157965</c:v>
                </c:pt>
                <c:pt idx="40">
                  <c:v>183664.42878345336</c:v>
                </c:pt>
                <c:pt idx="41">
                  <c:v>188419.39521520518</c:v>
                </c:pt>
                <c:pt idx="42">
                  <c:v>193245.68614343327</c:v>
                </c:pt>
                <c:pt idx="43">
                  <c:v>198144.37143558476</c:v>
                </c:pt>
                <c:pt idx="44">
                  <c:v>203116.53700711858</c:v>
                </c:pt>
                <c:pt idx="45">
                  <c:v>208163.28506222533</c:v>
                </c:pt>
                <c:pt idx="46">
                  <c:v>213285.73433815871</c:v>
                </c:pt>
                <c:pt idx="47">
                  <c:v>218485.02035323111</c:v>
                </c:pt>
                <c:pt idx="48">
                  <c:v>148186.01330129112</c:v>
                </c:pt>
                <c:pt idx="49">
                  <c:v>152655.78018964597</c:v>
                </c:pt>
                <c:pt idx="50">
                  <c:v>157200.04319280671</c:v>
                </c:pt>
                <c:pt idx="51">
                  <c:v>161820.04391268682</c:v>
                </c:pt>
                <c:pt idx="52">
                  <c:v>166517.04464456494</c:v>
                </c:pt>
                <c:pt idx="53">
                  <c:v>171292.32872197434</c:v>
                </c:pt>
                <c:pt idx="54">
                  <c:v>176147.20086734058</c:v>
                </c:pt>
                <c:pt idx="55">
                  <c:v>181082.98754846293</c:v>
                </c:pt>
                <c:pt idx="56">
                  <c:v>186101.03734093727</c:v>
                </c:pt>
                <c:pt idx="57">
                  <c:v>191202.72129661957</c:v>
                </c:pt>
                <c:pt idx="58">
                  <c:v>196389.43331822986</c:v>
                </c:pt>
                <c:pt idx="59">
                  <c:v>201662.59054020036</c:v>
                </c:pt>
                <c:pt idx="60">
                  <c:v>162800.73247454886</c:v>
                </c:pt>
                <c:pt idx="61">
                  <c:v>166971.40890754282</c:v>
                </c:pt>
                <c:pt idx="62">
                  <c:v>171197.69435964338</c:v>
                </c:pt>
                <c:pt idx="63">
                  <c:v>175480.33028443862</c:v>
                </c:pt>
                <c:pt idx="64">
                  <c:v>179820.06802156448</c:v>
                </c:pt>
                <c:pt idx="65">
                  <c:v>184217.66892851866</c:v>
                </c:pt>
                <c:pt idx="66">
                  <c:v>188673.90451423224</c:v>
                </c:pt>
                <c:pt idx="67">
                  <c:v>193189.55657442199</c:v>
                </c:pt>
                <c:pt idx="68">
                  <c:v>197765.41732874766</c:v>
                </c:pt>
                <c:pt idx="69">
                  <c:v>202402.28955979762</c:v>
                </c:pt>
                <c:pt idx="70">
                  <c:v>207100.98675392824</c:v>
                </c:pt>
                <c:pt idx="71">
                  <c:v>211862.3332439806</c:v>
                </c:pt>
                <c:pt idx="72">
                  <c:v>176171.9909600481</c:v>
                </c:pt>
                <c:pt idx="73">
                  <c:v>180520.9508395154</c:v>
                </c:pt>
                <c:pt idx="74">
                  <c:v>184927.89685070899</c:v>
                </c:pt>
                <c:pt idx="75">
                  <c:v>189393.60214205174</c:v>
                </c:pt>
                <c:pt idx="76">
                  <c:v>193918.85017061245</c:v>
                </c:pt>
                <c:pt idx="77">
                  <c:v>198504.43483955393</c:v>
                </c:pt>
                <c:pt idx="78">
                  <c:v>203151.16063741464</c:v>
                </c:pt>
                <c:pt idx="79">
                  <c:v>207859.84277924683</c:v>
                </c:pt>
                <c:pt idx="80">
                  <c:v>212631.3073496368</c:v>
                </c:pt>
                <c:pt idx="81">
                  <c:v>217466.39144763193</c:v>
                </c:pt>
                <c:pt idx="82">
                  <c:v>222365.94333360039</c:v>
                </c:pt>
                <c:pt idx="83">
                  <c:v>227330.82257804839</c:v>
                </c:pt>
                <c:pt idx="84">
                  <c:v>238082.80833028053</c:v>
                </c:pt>
                <c:pt idx="85">
                  <c:v>243257.2457746843</c:v>
                </c:pt>
                <c:pt idx="86">
                  <c:v>248500.67571834676</c:v>
                </c:pt>
                <c:pt idx="87">
                  <c:v>253814.01806125807</c:v>
                </c:pt>
                <c:pt idx="88">
                  <c:v>259198.20496874148</c:v>
                </c:pt>
                <c:pt idx="89">
                  <c:v>264654.18103499134</c:v>
                </c:pt>
                <c:pt idx="90">
                  <c:v>270182.90344879118</c:v>
                </c:pt>
                <c:pt idx="91">
                  <c:v>275785.3421614418</c:v>
                </c:pt>
                <c:pt idx="92">
                  <c:v>281462.48005692766</c:v>
                </c:pt>
                <c:pt idx="93">
                  <c:v>287215.31312435336</c:v>
                </c:pt>
                <c:pt idx="94">
                  <c:v>293044.85063267808</c:v>
                </c:pt>
                <c:pt idx="95">
                  <c:v>298952.11530778045</c:v>
                </c:pt>
                <c:pt idx="96">
                  <c:v>194823.3094405208</c:v>
                </c:pt>
                <c:pt idx="97">
                  <c:v>199420.95356639443</c:v>
                </c:pt>
                <c:pt idx="98">
                  <c:v>204079.89961394633</c:v>
                </c:pt>
                <c:pt idx="99">
                  <c:v>208800.96494213224</c:v>
                </c:pt>
                <c:pt idx="100">
                  <c:v>213584.97780802735</c:v>
                </c:pt>
                <c:pt idx="101">
                  <c:v>218432.77751213437</c:v>
                </c:pt>
                <c:pt idx="102">
                  <c:v>223345.21454562954</c:v>
                </c:pt>
                <c:pt idx="103">
                  <c:v>228323.15073957125</c:v>
                </c:pt>
                <c:pt idx="104">
                  <c:v>233367.45941609889</c:v>
                </c:pt>
                <c:pt idx="105">
                  <c:v>238479.02554164684</c:v>
                </c:pt>
                <c:pt idx="106">
                  <c:v>243658.74588220217</c:v>
                </c:pt>
                <c:pt idx="107">
                  <c:v>248907.52916063156</c:v>
                </c:pt>
                <c:pt idx="108">
                  <c:v>364015.15357920888</c:v>
                </c:pt>
                <c:pt idx="109">
                  <c:v>370868.68896026502</c:v>
                </c:pt>
                <c:pt idx="110">
                  <c:v>377813.60481306858</c:v>
                </c:pt>
                <c:pt idx="111">
                  <c:v>384851.1195439095</c:v>
                </c:pt>
                <c:pt idx="112">
                  <c:v>391982.46780449495</c:v>
                </c:pt>
                <c:pt idx="113">
                  <c:v>399208.90070855489</c:v>
                </c:pt>
                <c:pt idx="114">
                  <c:v>406531.68605133565</c:v>
                </c:pt>
                <c:pt idx="115">
                  <c:v>413952.10853202012</c:v>
                </c:pt>
                <c:pt idx="116">
                  <c:v>421471.46997911378</c:v>
                </c:pt>
                <c:pt idx="117">
                  <c:v>429091.08957883524</c:v>
                </c:pt>
                <c:pt idx="118">
                  <c:v>436812.30410655303</c:v>
                </c:pt>
                <c:pt idx="119">
                  <c:v>444636.4681613071</c:v>
                </c:pt>
                <c:pt idx="120">
                  <c:v>343409.5189423195</c:v>
                </c:pt>
                <c:pt idx="121">
                  <c:v>349988.31252821704</c:v>
                </c:pt>
                <c:pt idx="122">
                  <c:v>356654.82336192665</c:v>
                </c:pt>
                <c:pt idx="123">
                  <c:v>363410.2210067524</c:v>
                </c:pt>
                <c:pt idx="124">
                  <c:v>370255.6906201758</c:v>
                </c:pt>
                <c:pt idx="125">
                  <c:v>377192.43316177808</c:v>
                </c:pt>
                <c:pt idx="126">
                  <c:v>384221.66560393519</c:v>
                </c:pt>
                <c:pt idx="127">
                  <c:v>391344.621145321</c:v>
                </c:pt>
                <c:pt idx="128">
                  <c:v>398562.54942725855</c:v>
                </c:pt>
                <c:pt idx="129">
                  <c:v>405876.7167529554</c:v>
                </c:pt>
                <c:pt idx="130">
                  <c:v>413288.40630966146</c:v>
                </c:pt>
                <c:pt idx="131">
                  <c:v>420798.91839379031</c:v>
                </c:pt>
                <c:pt idx="132">
                  <c:v>259238.91250919967</c:v>
                </c:pt>
                <c:pt idx="133">
                  <c:v>263399.23678010964</c:v>
                </c:pt>
                <c:pt idx="134">
                  <c:v>267594.23041994387</c:v>
                </c:pt>
                <c:pt idx="135">
                  <c:v>271824.18234011007</c:v>
                </c:pt>
                <c:pt idx="136">
                  <c:v>276089.383859611</c:v>
                </c:pt>
                <c:pt idx="137">
                  <c:v>280390.12872510776</c:v>
                </c:pt>
                <c:pt idx="138">
                  <c:v>284726.71313115029</c:v>
                </c:pt>
                <c:pt idx="139">
                  <c:v>289099.43574057653</c:v>
                </c:pt>
                <c:pt idx="140">
                  <c:v>293508.59770508134</c:v>
                </c:pt>
                <c:pt idx="141">
                  <c:v>297954.50268595695</c:v>
                </c:pt>
                <c:pt idx="142">
                  <c:v>302437.45687500661</c:v>
                </c:pt>
                <c:pt idx="143">
                  <c:v>306957.7690156317</c:v>
                </c:pt>
                <c:pt idx="144">
                  <c:v>335163.47216829599</c:v>
                </c:pt>
                <c:pt idx="145">
                  <c:v>339956.5011030318</c:v>
                </c:pt>
                <c:pt idx="146">
                  <c:v>344789.47194555704</c:v>
                </c:pt>
                <c:pt idx="147">
                  <c:v>349662.71754510334</c:v>
                </c:pt>
                <c:pt idx="148">
                  <c:v>354576.57352464588</c:v>
                </c:pt>
                <c:pt idx="149">
                  <c:v>359531.37830401794</c:v>
                </c:pt>
                <c:pt idx="150">
                  <c:v>364527.47312321805</c:v>
                </c:pt>
                <c:pt idx="151">
                  <c:v>369565.20206591167</c:v>
                </c:pt>
                <c:pt idx="152">
                  <c:v>374644.91208312754</c:v>
                </c:pt>
                <c:pt idx="153">
                  <c:v>379766.95301715354</c:v>
                </c:pt>
                <c:pt idx="154">
                  <c:v>384931.67762562988</c:v>
                </c:pt>
                <c:pt idx="155">
                  <c:v>390139.44160584343</c:v>
                </c:pt>
                <c:pt idx="156">
                  <c:v>515917.28451244731</c:v>
                </c:pt>
                <c:pt idx="157">
                  <c:v>523936.31949842587</c:v>
                </c:pt>
                <c:pt idx="158">
                  <c:v>532048.9098925743</c:v>
                </c:pt>
                <c:pt idx="159">
                  <c:v>540256.1471746543</c:v>
                </c:pt>
                <c:pt idx="160">
                  <c:v>548559.13555835863</c:v>
                </c:pt>
                <c:pt idx="161">
                  <c:v>556958.99213987275</c:v>
                </c:pt>
                <c:pt idx="162">
                  <c:v>565456.84704817133</c:v>
                </c:pt>
                <c:pt idx="163">
                  <c:v>574053.84359706659</c:v>
                </c:pt>
                <c:pt idx="164">
                  <c:v>582751.13843903237</c:v>
                </c:pt>
                <c:pt idx="165">
                  <c:v>591549.90172082104</c:v>
                </c:pt>
                <c:pt idx="166">
                  <c:v>600451.31724089722</c:v>
                </c:pt>
                <c:pt idx="167">
                  <c:v>609456.58260870783</c:v>
                </c:pt>
                <c:pt idx="168">
                  <c:v>803452.17247385124</c:v>
                </c:pt>
                <c:pt idx="169">
                  <c:v>818843.04201508197</c:v>
                </c:pt>
                <c:pt idx="170">
                  <c:v>834490.42604866694</c:v>
                </c:pt>
                <c:pt idx="171">
                  <c:v>850398.59981614468</c:v>
                </c:pt>
                <c:pt idx="172">
                  <c:v>866571.90981308045</c:v>
                </c:pt>
                <c:pt idx="173">
                  <c:v>883014.77497663163</c:v>
                </c:pt>
                <c:pt idx="174">
                  <c:v>899731.68789290893</c:v>
                </c:pt>
                <c:pt idx="175">
                  <c:v>916727.21602445724</c:v>
                </c:pt>
                <c:pt idx="176">
                  <c:v>934006.00295819819</c:v>
                </c:pt>
                <c:pt idx="177">
                  <c:v>951572.7696741682</c:v>
                </c:pt>
                <c:pt idx="178">
                  <c:v>969432.31583540433</c:v>
                </c:pt>
                <c:pt idx="179">
                  <c:v>987589.52109932795</c:v>
                </c:pt>
                <c:pt idx="180">
                  <c:v>1248827.4159367504</c:v>
                </c:pt>
                <c:pt idx="181">
                  <c:v>1276844.653768766</c:v>
                </c:pt>
                <c:pt idx="182">
                  <c:v>1305445.5840556154</c:v>
                </c:pt>
                <c:pt idx="183">
                  <c:v>1334642.367056774</c:v>
                </c:pt>
                <c:pt idx="184">
                  <c:v>1364447.416370457</c:v>
                </c:pt>
                <c:pt idx="185">
                  <c:v>1394873.4042115083</c:v>
                </c:pt>
                <c:pt idx="186">
                  <c:v>1425933.2667992478</c:v>
                </c:pt>
                <c:pt idx="187">
                  <c:v>1457640.2098575654</c:v>
                </c:pt>
                <c:pt idx="188">
                  <c:v>1490007.7142295979</c:v>
                </c:pt>
                <c:pt idx="189">
                  <c:v>1523049.5416093813</c:v>
                </c:pt>
                <c:pt idx="190">
                  <c:v>1556779.7403929101</c:v>
                </c:pt>
                <c:pt idx="191">
                  <c:v>1591212.6516510958</c:v>
                </c:pt>
                <c:pt idx="192">
                  <c:v>2062387.0467112297</c:v>
                </c:pt>
                <c:pt idx="193">
                  <c:v>2115946.7228790107</c:v>
                </c:pt>
                <c:pt idx="194">
                  <c:v>2170845.3909509857</c:v>
                </c:pt>
                <c:pt idx="195">
                  <c:v>2227116.5257247603</c:v>
                </c:pt>
                <c:pt idx="196">
                  <c:v>2284794.4388678796</c:v>
                </c:pt>
                <c:pt idx="197">
                  <c:v>2343914.2998395767</c:v>
                </c:pt>
                <c:pt idx="198">
                  <c:v>2404512.1573355659</c:v>
                </c:pt>
                <c:pt idx="199">
                  <c:v>2466624.9612689554</c:v>
                </c:pt>
                <c:pt idx="200">
                  <c:v>2530290.5853006793</c:v>
                </c:pt>
                <c:pt idx="201">
                  <c:v>2595547.8499331963</c:v>
                </c:pt>
                <c:pt idx="202">
                  <c:v>2662436.5461815265</c:v>
                </c:pt>
                <c:pt idx="203">
                  <c:v>2730997.4598360644</c:v>
                </c:pt>
                <c:pt idx="204">
                  <c:v>4021781.4895260856</c:v>
                </c:pt>
                <c:pt idx="205">
                  <c:v>4141083.4496372631</c:v>
                </c:pt>
                <c:pt idx="206">
                  <c:v>4263865.0502516832</c:v>
                </c:pt>
                <c:pt idx="207">
                  <c:v>4390227.7808840238</c:v>
                </c:pt>
                <c:pt idx="208">
                  <c:v>4520276.0911598084</c:v>
                </c:pt>
                <c:pt idx="209">
                  <c:v>4654117.4771519704</c:v>
                </c:pt>
                <c:pt idx="210">
                  <c:v>4791862.570235569</c:v>
                </c:pt>
                <c:pt idx="211">
                  <c:v>4933625.2285341062</c:v>
                </c:pt>
                <c:pt idx="212">
                  <c:v>5079522.6310330173</c:v>
                </c:pt>
                <c:pt idx="213">
                  <c:v>5229675.3744381471</c:v>
                </c:pt>
                <c:pt idx="214">
                  <c:v>5384207.5728592593</c:v>
                </c:pt>
                <c:pt idx="215">
                  <c:v>5543246.9604009883</c:v>
                </c:pt>
                <c:pt idx="216">
                  <c:v>2795077.8989916756</c:v>
                </c:pt>
                <c:pt idx="217">
                  <c:v>2848320.9938065237</c:v>
                </c:pt>
                <c:pt idx="218">
                  <c:v>2902540.2120263092</c:v>
                </c:pt>
                <c:pt idx="219">
                  <c:v>2957753.4492467917</c:v>
                </c:pt>
                <c:pt idx="220">
                  <c:v>3013978.9291496496</c:v>
                </c:pt>
                <c:pt idx="221">
                  <c:v>3071235.2095173933</c:v>
                </c:pt>
                <c:pt idx="222">
                  <c:v>3129541.1883585453</c:v>
                </c:pt>
                <c:pt idx="223">
                  <c:v>3188916.1101451186</c:v>
                </c:pt>
                <c:pt idx="224">
                  <c:v>3249379.5721644461</c:v>
                </c:pt>
                <c:pt idx="225">
                  <c:v>3310951.5309874611</c:v>
                </c:pt>
                <c:pt idx="226">
                  <c:v>3373652.3090555645</c:v>
                </c:pt>
                <c:pt idx="227">
                  <c:v>3437502.60138825</c:v>
                </c:pt>
                <c:pt idx="228">
                  <c:v>4793686.4678047076</c:v>
                </c:pt>
                <c:pt idx="229">
                  <c:v>4903544.4133303128</c:v>
                </c:pt>
                <c:pt idx="230">
                  <c:v>5015874.1626302451</c:v>
                </c:pt>
                <c:pt idx="231">
                  <c:v>5130731.3312894255</c:v>
                </c:pt>
                <c:pt idx="232">
                  <c:v>5248172.7862434378</c:v>
                </c:pt>
                <c:pt idx="233">
                  <c:v>5368256.6739339149</c:v>
                </c:pt>
                <c:pt idx="234">
                  <c:v>5491042.4490974285</c:v>
                </c:pt>
                <c:pt idx="235">
                  <c:v>5616590.9042021204</c:v>
                </c:pt>
                <c:pt idx="236">
                  <c:v>5744964.1995466687</c:v>
                </c:pt>
                <c:pt idx="237">
                  <c:v>5876225.894036469</c:v>
                </c:pt>
                <c:pt idx="238">
                  <c:v>6010440.9766522897</c:v>
                </c:pt>
                <c:pt idx="239">
                  <c:v>6147675.8986269664</c:v>
                </c:pt>
                <c:pt idx="240">
                  <c:v>7470600.0893549854</c:v>
                </c:pt>
                <c:pt idx="241">
                  <c:v>7659365.0915888585</c:v>
                </c:pt>
                <c:pt idx="242">
                  <c:v>7852849.2188785812</c:v>
                </c:pt>
                <c:pt idx="243">
                  <c:v>8051170.4493505461</c:v>
                </c:pt>
                <c:pt idx="244">
                  <c:v>8254449.710584309</c:v>
                </c:pt>
                <c:pt idx="245">
                  <c:v>8462810.953348916</c:v>
                </c:pt>
                <c:pt idx="246">
                  <c:v>8676381.2271826398</c:v>
                </c:pt>
                <c:pt idx="247">
                  <c:v>8895290.7578622047</c:v>
                </c:pt>
                <c:pt idx="248">
                  <c:v>9119673.0268087592</c:v>
                </c:pt>
                <c:pt idx="249">
                  <c:v>9349664.8524789773</c:v>
                </c:pt>
                <c:pt idx="250">
                  <c:v>9585406.4737909529</c:v>
                </c:pt>
                <c:pt idx="251">
                  <c:v>9827041.6356357243</c:v>
                </c:pt>
                <c:pt idx="252">
                  <c:v>8293349.8618177399</c:v>
                </c:pt>
                <c:pt idx="253">
                  <c:v>8447394.6092843972</c:v>
                </c:pt>
                <c:pt idx="254">
                  <c:v>8604263.5104546137</c:v>
                </c:pt>
                <c:pt idx="255">
                  <c:v>8764008.3414796144</c:v>
                </c:pt>
                <c:pt idx="256">
                  <c:v>8926681.8277400751</c:v>
                </c:pt>
                <c:pt idx="257">
                  <c:v>9092337.661248643</c:v>
                </c:pt>
                <c:pt idx="258">
                  <c:v>9261030.5183715336</c:v>
                </c:pt>
                <c:pt idx="259">
                  <c:v>9432816.0778750125</c:v>
                </c:pt>
                <c:pt idx="260">
                  <c:v>9607751.0393027198</c:v>
                </c:pt>
                <c:pt idx="261">
                  <c:v>9785893.1416899376</c:v>
                </c:pt>
                <c:pt idx="262">
                  <c:v>9967301.1826209184</c:v>
                </c:pt>
                <c:pt idx="263">
                  <c:v>10152035.037635637</c:v>
                </c:pt>
                <c:pt idx="264">
                  <c:v>10096644.518365063</c:v>
                </c:pt>
                <c:pt idx="265">
                  <c:v>10283749.66786842</c:v>
                </c:pt>
                <c:pt idx="266">
                  <c:v>10474285.07844601</c:v>
                </c:pt>
                <c:pt idx="267">
                  <c:v>10668313.63821752</c:v>
                </c:pt>
                <c:pt idx="268">
                  <c:v>10865899.388251508</c:v>
                </c:pt>
                <c:pt idx="269">
                  <c:v>11067107.543702787</c:v>
                </c:pt>
                <c:pt idx="270">
                  <c:v>11272004.515337337</c:v>
                </c:pt>
                <c:pt idx="271">
                  <c:v>11480657.931451855</c:v>
                </c:pt>
                <c:pt idx="272">
                  <c:v>11693136.66019514</c:v>
                </c:pt>
                <c:pt idx="273">
                  <c:v>11909510.832298717</c:v>
                </c:pt>
                <c:pt idx="274">
                  <c:v>12129851.864224194</c:v>
                </c:pt>
                <c:pt idx="275">
                  <c:v>12354232.481734971</c:v>
                </c:pt>
                <c:pt idx="276">
                  <c:v>12568932.087382676</c:v>
                </c:pt>
                <c:pt idx="277">
                  <c:v>12806599.564021101</c:v>
                </c:pt>
                <c:pt idx="278">
                  <c:v>13048723.305846496</c:v>
                </c:pt>
                <c:pt idx="279">
                  <c:v>13295386.86783112</c:v>
                </c:pt>
                <c:pt idx="280">
                  <c:v>13546675.371602951</c:v>
                </c:pt>
                <c:pt idx="281">
                  <c:v>13802675.534820506</c:v>
                </c:pt>
                <c:pt idx="282">
                  <c:v>14063475.701098392</c:v>
                </c:pt>
                <c:pt idx="283">
                  <c:v>14329165.870493986</c:v>
                </c:pt>
                <c:pt idx="284">
                  <c:v>14599837.730565749</c:v>
                </c:pt>
                <c:pt idx="285">
                  <c:v>14875584.688013859</c:v>
                </c:pt>
                <c:pt idx="286">
                  <c:v>15156501.900914118</c:v>
                </c:pt>
                <c:pt idx="287">
                  <c:v>15442686.311556257</c:v>
                </c:pt>
                <c:pt idx="288">
                  <c:v>20460239.722048033</c:v>
                </c:pt>
                <c:pt idx="289">
                  <c:v>20931120.215678304</c:v>
                </c:pt>
                <c:pt idx="290">
                  <c:v>21412791.720620926</c:v>
                </c:pt>
                <c:pt idx="291">
                  <c:v>21905501.53088516</c:v>
                </c:pt>
                <c:pt idx="292">
                  <c:v>22409502.607634608</c:v>
                </c:pt>
                <c:pt idx="293">
                  <c:v>22925053.70905957</c:v>
                </c:pt>
                <c:pt idx="294">
                  <c:v>23452419.523225516</c:v>
                </c:pt>
                <c:pt idx="295">
                  <c:v>23991870.803966101</c:v>
                </c:pt>
                <c:pt idx="296">
                  <c:v>24543684.509890322</c:v>
                </c:pt>
                <c:pt idx="297">
                  <c:v>25108143.946575314</c:v>
                </c:pt>
                <c:pt idx="298">
                  <c:v>25685538.912017666</c:v>
                </c:pt>
                <c:pt idx="299">
                  <c:v>26276165.845418073</c:v>
                </c:pt>
                <c:pt idx="300">
                  <c:v>25254317.704877608</c:v>
                </c:pt>
                <c:pt idx="301">
                  <c:v>25845585.117991421</c:v>
                </c:pt>
                <c:pt idx="302">
                  <c:v>26450648.770744558</c:v>
                </c:pt>
                <c:pt idx="303">
                  <c:v>27069830.57539526</c:v>
                </c:pt>
                <c:pt idx="304">
                  <c:v>27703459.955487821</c:v>
                </c:pt>
                <c:pt idx="305">
                  <c:v>28351874.021115862</c:v>
                </c:pt>
                <c:pt idx="306">
                  <c:v>29015417.748275235</c:v>
                </c:pt>
                <c:pt idx="307">
                  <c:v>29694444.162401658</c:v>
                </c:pt>
                <c:pt idx="308">
                  <c:v>30389314.526191026</c:v>
                </c:pt>
                <c:pt idx="309">
                  <c:v>31100398.531802155</c:v>
                </c:pt>
                <c:pt idx="310">
                  <c:v>31828074.49754421</c:v>
                </c:pt>
                <c:pt idx="311">
                  <c:v>32572729.569153573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C-44CC-B922-6BE342CE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21176"/>
        <c:axId val="434112320"/>
      </c:lineChart>
      <c:catAx>
        <c:axId val="43412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2320"/>
        <c:crosses val="autoZero"/>
        <c:auto val="1"/>
        <c:lblAlgn val="ctr"/>
        <c:lblOffset val="100"/>
        <c:noMultiLvlLbl val="0"/>
      </c:catAx>
      <c:valAx>
        <c:axId val="43411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429</xdr:row>
      <xdr:rowOff>19050</xdr:rowOff>
    </xdr:from>
    <xdr:ext cx="6800850" cy="56388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293</xdr:row>
      <xdr:rowOff>152400</xdr:rowOff>
    </xdr:from>
    <xdr:to>
      <xdr:col>14</xdr:col>
      <xdr:colOff>152400</xdr:colOff>
      <xdr:row>310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492"/>
  <sheetViews>
    <sheetView workbookViewId="0">
      <pane xSplit="2" ySplit="4" topLeftCell="C301" activePane="bottomRight" state="frozen"/>
      <selection pane="topRight" activeCell="C1" sqref="C1"/>
      <selection pane="bottomLeft" activeCell="A5" sqref="A5"/>
      <selection pane="bottomRight" activeCell="B5" sqref="B5:B316"/>
    </sheetView>
  </sheetViews>
  <sheetFormatPr defaultColWidth="14.42578125" defaultRowHeight="15.75" customHeight="1"/>
  <cols>
    <col min="1" max="1" width="14.5703125" style="46" bestFit="1" customWidth="1"/>
    <col min="2" max="2" width="14.5703125" bestFit="1" customWidth="1"/>
    <col min="3" max="3" width="10.85546875" customWidth="1"/>
    <col min="4" max="4" width="8.5703125" customWidth="1"/>
    <col min="5" max="5" width="11" bestFit="1" customWidth="1"/>
    <col min="6" max="6" width="11.140625" customWidth="1"/>
    <col min="7" max="7" width="13.140625" customWidth="1"/>
    <col min="8" max="8" width="13.42578125" bestFit="1" customWidth="1"/>
    <col min="9" max="9" width="20.140625" bestFit="1" customWidth="1"/>
    <col min="10" max="10" width="14.7109375" bestFit="1" customWidth="1"/>
    <col min="11" max="11" width="12" customWidth="1"/>
    <col min="12" max="12" width="15.5703125" bestFit="1" customWidth="1"/>
    <col min="13" max="13" width="13" customWidth="1"/>
    <col min="14" max="14" width="17.5703125" bestFit="1" customWidth="1"/>
  </cols>
  <sheetData>
    <row r="1" spans="1:19" ht="15.75" customHeight="1">
      <c r="A1" s="1"/>
      <c r="B1" s="2"/>
      <c r="D1" s="2" t="s">
        <v>0</v>
      </c>
      <c r="E1" s="38">
        <v>2000</v>
      </c>
      <c r="F1" s="4"/>
      <c r="G1" s="5"/>
      <c r="H1" s="6"/>
      <c r="I1" s="7"/>
      <c r="J1" s="8"/>
      <c r="K1" s="6"/>
      <c r="L1" s="7"/>
      <c r="M1" s="9"/>
      <c r="N1" s="10"/>
      <c r="O1" s="11"/>
      <c r="P1" s="11"/>
      <c r="Q1" s="11"/>
      <c r="R1" s="11"/>
      <c r="S1" s="11"/>
    </row>
    <row r="2" spans="1:19" ht="15.75" customHeight="1">
      <c r="A2" s="1"/>
      <c r="B2" s="2"/>
      <c r="D2" s="2" t="s">
        <v>1</v>
      </c>
      <c r="E2" s="12">
        <v>0.03</v>
      </c>
      <c r="F2" s="4"/>
      <c r="G2" s="13" t="s">
        <v>15</v>
      </c>
      <c r="H2" s="14"/>
      <c r="I2" s="15"/>
      <c r="J2" s="16" t="s">
        <v>11</v>
      </c>
      <c r="K2" s="14"/>
      <c r="L2" s="15"/>
      <c r="M2" s="17" t="s">
        <v>12</v>
      </c>
      <c r="N2" s="18"/>
      <c r="O2" s="11"/>
      <c r="P2" s="11"/>
      <c r="Q2" s="11"/>
      <c r="R2" s="11"/>
      <c r="S2" s="11"/>
    </row>
    <row r="3" spans="1:19" ht="15.75" customHeight="1">
      <c r="A3" s="1"/>
      <c r="B3" s="2"/>
      <c r="C3" s="2"/>
      <c r="D3" s="2"/>
      <c r="E3" s="4"/>
      <c r="F3" s="4"/>
      <c r="G3" s="13" t="s">
        <v>2</v>
      </c>
      <c r="H3" s="14"/>
      <c r="I3" s="15"/>
      <c r="J3" s="16" t="s">
        <v>3</v>
      </c>
      <c r="K3" s="14"/>
      <c r="L3" s="15"/>
      <c r="M3" s="17" t="s">
        <v>4</v>
      </c>
      <c r="N3" s="18"/>
      <c r="O3" s="11"/>
      <c r="P3" s="11"/>
      <c r="Q3" s="11"/>
      <c r="R3" s="11"/>
      <c r="S3" s="11"/>
    </row>
    <row r="4" spans="1:19" ht="15.75" customHeight="1">
      <c r="A4" s="1" t="s">
        <v>5</v>
      </c>
      <c r="B4" s="2" t="s">
        <v>6</v>
      </c>
      <c r="C4" s="2" t="s">
        <v>13</v>
      </c>
      <c r="D4" s="2" t="s">
        <v>14</v>
      </c>
      <c r="E4" s="4" t="s">
        <v>7</v>
      </c>
      <c r="F4" s="4" t="s">
        <v>8</v>
      </c>
      <c r="G4" s="19" t="s">
        <v>9</v>
      </c>
      <c r="H4" s="20" t="s">
        <v>10</v>
      </c>
      <c r="I4" s="21" t="s">
        <v>18</v>
      </c>
      <c r="J4" s="19" t="s">
        <v>9</v>
      </c>
      <c r="K4" s="20" t="s">
        <v>10</v>
      </c>
      <c r="L4" s="21" t="s">
        <v>17</v>
      </c>
      <c r="M4" s="22" t="s">
        <v>10</v>
      </c>
      <c r="N4" s="23" t="s">
        <v>16</v>
      </c>
      <c r="O4" s="11"/>
      <c r="P4" s="11"/>
      <c r="Q4" s="11"/>
      <c r="R4" s="11"/>
      <c r="S4" s="11"/>
    </row>
    <row r="5" spans="1:19" ht="15.75" customHeight="1">
      <c r="A5" s="45">
        <f>YEAR(B5)</f>
        <v>1990</v>
      </c>
      <c r="B5" s="44">
        <v>32874</v>
      </c>
      <c r="C5" s="2">
        <v>26.52</v>
      </c>
      <c r="D5" s="47">
        <f>C5*(0.18)</f>
        <v>4.7736000000000001</v>
      </c>
      <c r="E5" s="4">
        <v>1.8</v>
      </c>
      <c r="F5" s="25">
        <f>E5*C5</f>
        <v>47.735999999999997</v>
      </c>
      <c r="G5" s="39">
        <f>$E$1</f>
        <v>2000</v>
      </c>
      <c r="H5" s="4">
        <v>0</v>
      </c>
      <c r="I5" s="40">
        <f t="shared" ref="I5:I365" si="0">G5+H5*F5</f>
        <v>2000</v>
      </c>
      <c r="J5" s="39">
        <f>$E$1</f>
        <v>2000</v>
      </c>
      <c r="K5" s="4">
        <v>0</v>
      </c>
      <c r="L5" s="40">
        <f t="shared" ref="L5:L365" si="1">J5+K5*$F5</f>
        <v>2000</v>
      </c>
      <c r="M5" s="48">
        <f>$E$1/F5</f>
        <v>41.897100720630135</v>
      </c>
      <c r="N5" s="40">
        <f>M5*F5</f>
        <v>2000</v>
      </c>
      <c r="O5" s="11"/>
      <c r="P5" s="3"/>
      <c r="Q5" s="11"/>
      <c r="R5" s="11"/>
      <c r="S5" s="11"/>
    </row>
    <row r="6" spans="1:19" ht="15.75" customHeight="1">
      <c r="A6" s="45">
        <f t="shared" ref="A6:A69" si="2">YEAR(B6)</f>
        <v>1990</v>
      </c>
      <c r="B6" s="44">
        <v>32905</v>
      </c>
      <c r="C6" s="28">
        <v>26.52</v>
      </c>
      <c r="D6" s="47">
        <f t="shared" ref="D6:D16" si="3">C6*(0.18)</f>
        <v>4.7736000000000001</v>
      </c>
      <c r="E6" s="25">
        <f t="shared" ref="E6:E16" si="4">E5+D5*E5/C5/12</f>
        <v>1.827</v>
      </c>
      <c r="F6" s="25">
        <f>E6*C6</f>
        <v>48.452039999999997</v>
      </c>
      <c r="G6" s="39">
        <f>$E$1+G5*(1+$E$2/12)</f>
        <v>4005</v>
      </c>
      <c r="H6" s="4">
        <v>0</v>
      </c>
      <c r="I6" s="40">
        <f t="shared" si="0"/>
        <v>4005</v>
      </c>
      <c r="J6" s="39">
        <f t="shared" ref="J6:J108" si="5">$E$1+J5*(1+$E$2/12)</f>
        <v>4005</v>
      </c>
      <c r="K6" s="4">
        <v>0</v>
      </c>
      <c r="L6" s="40">
        <f t="shared" si="1"/>
        <v>4005</v>
      </c>
      <c r="M6" s="48">
        <f>M5+$E$1/F6</f>
        <v>83.175032465093324</v>
      </c>
      <c r="N6" s="40">
        <f t="shared" ref="N6:N365" si="6">M6*F6</f>
        <v>4030</v>
      </c>
      <c r="O6" s="11"/>
      <c r="P6" s="3"/>
      <c r="Q6" s="11"/>
      <c r="R6" s="11"/>
      <c r="S6" s="11"/>
    </row>
    <row r="7" spans="1:19" ht="15.75" customHeight="1">
      <c r="A7" s="45">
        <f t="shared" si="2"/>
        <v>1990</v>
      </c>
      <c r="B7" s="44">
        <v>32933</v>
      </c>
      <c r="C7" s="28">
        <v>26.52</v>
      </c>
      <c r="D7" s="47">
        <f t="shared" si="3"/>
        <v>4.7736000000000001</v>
      </c>
      <c r="E7" s="25">
        <f t="shared" si="4"/>
        <v>1.8544049999999999</v>
      </c>
      <c r="F7" s="25">
        <f t="shared" ref="F7:F365" si="7">E7*C7</f>
        <v>49.178820599999995</v>
      </c>
      <c r="G7" s="39">
        <f t="shared" ref="G7:G103" si="8">$E$1+G6*(1+$E$2/12)</f>
        <v>6015.0124999999998</v>
      </c>
      <c r="H7" s="4">
        <v>0</v>
      </c>
      <c r="I7" s="40">
        <f t="shared" si="0"/>
        <v>6015.0124999999998</v>
      </c>
      <c r="J7" s="39">
        <f t="shared" si="5"/>
        <v>6015.0124999999998</v>
      </c>
      <c r="K7" s="4">
        <v>0</v>
      </c>
      <c r="L7" s="40">
        <f t="shared" si="1"/>
        <v>6015.0124999999998</v>
      </c>
      <c r="M7" s="48">
        <f t="shared" ref="M7:M365" si="9">M6+$E$1/F7</f>
        <v>123.84294551382553</v>
      </c>
      <c r="N7" s="40">
        <f t="shared" si="6"/>
        <v>6090.45</v>
      </c>
      <c r="O7" s="11"/>
      <c r="P7" s="11"/>
      <c r="Q7" s="11"/>
      <c r="R7" s="11"/>
      <c r="S7" s="11"/>
    </row>
    <row r="8" spans="1:19" ht="15.75" customHeight="1">
      <c r="A8" s="45">
        <f t="shared" si="2"/>
        <v>1990</v>
      </c>
      <c r="B8" s="44">
        <v>32964</v>
      </c>
      <c r="C8" s="28">
        <v>26.52</v>
      </c>
      <c r="D8" s="47">
        <f t="shared" si="3"/>
        <v>4.7736000000000001</v>
      </c>
      <c r="E8" s="25">
        <f t="shared" si="4"/>
        <v>1.8822210749999999</v>
      </c>
      <c r="F8" s="25">
        <f t="shared" si="7"/>
        <v>49.916502908999995</v>
      </c>
      <c r="G8" s="39">
        <f t="shared" si="8"/>
        <v>8030.0500312499998</v>
      </c>
      <c r="H8" s="4">
        <v>0</v>
      </c>
      <c r="I8" s="40">
        <f t="shared" si="0"/>
        <v>8030.0500312499998</v>
      </c>
      <c r="J8" s="39">
        <f t="shared" si="5"/>
        <v>8030.0500312499998</v>
      </c>
      <c r="K8" s="4">
        <v>0</v>
      </c>
      <c r="L8" s="40">
        <f t="shared" si="1"/>
        <v>8030.0500312499998</v>
      </c>
      <c r="M8" s="48">
        <f t="shared" si="9"/>
        <v>163.90985492144347</v>
      </c>
      <c r="N8" s="40">
        <f t="shared" si="6"/>
        <v>8181.8067499999997</v>
      </c>
      <c r="O8" s="11"/>
      <c r="P8" s="11"/>
      <c r="Q8" s="11"/>
      <c r="R8" s="11"/>
      <c r="S8" s="11"/>
    </row>
    <row r="9" spans="1:19" ht="15.75" customHeight="1">
      <c r="A9" s="45">
        <f t="shared" si="2"/>
        <v>1990</v>
      </c>
      <c r="B9" s="44">
        <v>32994</v>
      </c>
      <c r="C9" s="28">
        <v>26.52</v>
      </c>
      <c r="D9" s="47">
        <f t="shared" si="3"/>
        <v>4.7736000000000001</v>
      </c>
      <c r="E9" s="25">
        <f t="shared" si="4"/>
        <v>1.9104543911249998</v>
      </c>
      <c r="F9" s="25">
        <f t="shared" si="7"/>
        <v>50.665250452634993</v>
      </c>
      <c r="G9" s="39">
        <f t="shared" si="8"/>
        <v>10050.125156328126</v>
      </c>
      <c r="H9" s="4">
        <v>0</v>
      </c>
      <c r="I9" s="40">
        <f t="shared" si="0"/>
        <v>10050.125156328126</v>
      </c>
      <c r="J9" s="39">
        <f t="shared" si="5"/>
        <v>10050.125156328126</v>
      </c>
      <c r="K9" s="4">
        <v>0</v>
      </c>
      <c r="L9" s="40">
        <f t="shared" si="1"/>
        <v>10050.125156328126</v>
      </c>
      <c r="M9" s="48">
        <f t="shared" si="9"/>
        <v>203.38464251515572</v>
      </c>
      <c r="N9" s="40">
        <f t="shared" si="6"/>
        <v>10304.53385125</v>
      </c>
      <c r="O9" s="11"/>
      <c r="P9" s="11"/>
      <c r="Q9" s="11"/>
      <c r="R9" s="11"/>
      <c r="S9" s="11"/>
    </row>
    <row r="10" spans="1:19" ht="15.75" customHeight="1">
      <c r="A10" s="45">
        <f t="shared" si="2"/>
        <v>1990</v>
      </c>
      <c r="B10" s="44">
        <v>33025</v>
      </c>
      <c r="C10" s="28">
        <v>26.52</v>
      </c>
      <c r="D10" s="47">
        <f t="shared" si="3"/>
        <v>4.7736000000000001</v>
      </c>
      <c r="E10" s="25">
        <f t="shared" si="4"/>
        <v>1.9391112069918748</v>
      </c>
      <c r="F10" s="25">
        <f t="shared" si="7"/>
        <v>51.425229209424515</v>
      </c>
      <c r="G10" s="39">
        <f t="shared" si="8"/>
        <v>12075.250469218945</v>
      </c>
      <c r="H10" s="4">
        <v>0</v>
      </c>
      <c r="I10" s="40">
        <f t="shared" si="0"/>
        <v>12075.250469218945</v>
      </c>
      <c r="J10" s="39">
        <f t="shared" si="5"/>
        <v>12075.250469218945</v>
      </c>
      <c r="K10" s="4">
        <v>0</v>
      </c>
      <c r="L10" s="40">
        <f t="shared" si="1"/>
        <v>12075.250469218945</v>
      </c>
      <c r="M10" s="48">
        <f t="shared" si="9"/>
        <v>242.27605886364069</v>
      </c>
      <c r="N10" s="40">
        <f t="shared" si="6"/>
        <v>12459.101859018749</v>
      </c>
      <c r="O10" s="11"/>
      <c r="P10" s="11"/>
      <c r="Q10" s="11"/>
      <c r="R10" s="11"/>
      <c r="S10" s="11"/>
    </row>
    <row r="11" spans="1:19" ht="15.75" customHeight="1">
      <c r="A11" s="45">
        <f t="shared" si="2"/>
        <v>1990</v>
      </c>
      <c r="B11" s="44">
        <v>33055</v>
      </c>
      <c r="C11" s="28">
        <v>26.52</v>
      </c>
      <c r="D11" s="47">
        <f t="shared" si="3"/>
        <v>4.7736000000000001</v>
      </c>
      <c r="E11" s="25">
        <f t="shared" si="4"/>
        <v>1.9681978750967528</v>
      </c>
      <c r="F11" s="25">
        <f t="shared" si="7"/>
        <v>52.196607647565884</v>
      </c>
      <c r="G11" s="39">
        <f t="shared" si="8"/>
        <v>14105.438595391992</v>
      </c>
      <c r="H11" s="4">
        <v>0</v>
      </c>
      <c r="I11" s="40">
        <f t="shared" si="0"/>
        <v>14105.438595391992</v>
      </c>
      <c r="J11" s="39">
        <f t="shared" si="5"/>
        <v>14105.438595391992</v>
      </c>
      <c r="K11" s="4">
        <v>0</v>
      </c>
      <c r="L11" s="40">
        <f t="shared" si="1"/>
        <v>14105.438595391992</v>
      </c>
      <c r="M11" s="48">
        <f t="shared" si="9"/>
        <v>280.59272521682783</v>
      </c>
      <c r="N11" s="40">
        <f t="shared" si="6"/>
        <v>14645.988386904028</v>
      </c>
      <c r="O11" s="11"/>
      <c r="P11" s="11"/>
      <c r="Q11" s="11"/>
      <c r="R11" s="11"/>
      <c r="S11" s="11"/>
    </row>
    <row r="12" spans="1:19" ht="15.75" customHeight="1">
      <c r="A12" s="45">
        <f t="shared" si="2"/>
        <v>1990</v>
      </c>
      <c r="B12" s="44">
        <v>33086</v>
      </c>
      <c r="C12" s="28">
        <v>26.52</v>
      </c>
      <c r="D12" s="47">
        <f t="shared" si="3"/>
        <v>4.7736000000000001</v>
      </c>
      <c r="E12" s="25">
        <f t="shared" si="4"/>
        <v>1.9977208432232041</v>
      </c>
      <c r="F12" s="25">
        <f t="shared" si="7"/>
        <v>52.979556762279373</v>
      </c>
      <c r="G12" s="39">
        <f t="shared" si="8"/>
        <v>16140.702191880471</v>
      </c>
      <c r="H12" s="4">
        <v>0</v>
      </c>
      <c r="I12" s="40">
        <f t="shared" si="0"/>
        <v>16140.702191880471</v>
      </c>
      <c r="J12" s="39">
        <f t="shared" si="5"/>
        <v>16140.702191880471</v>
      </c>
      <c r="K12" s="4">
        <v>0</v>
      </c>
      <c r="L12" s="40">
        <f t="shared" si="1"/>
        <v>16140.702191880471</v>
      </c>
      <c r="M12" s="48">
        <f t="shared" si="9"/>
        <v>318.34313541701226</v>
      </c>
      <c r="N12" s="40">
        <f t="shared" si="6"/>
        <v>16865.678212707589</v>
      </c>
      <c r="O12" s="11"/>
      <c r="P12" s="11"/>
      <c r="Q12" s="11"/>
      <c r="R12" s="11"/>
      <c r="S12" s="11"/>
    </row>
    <row r="13" spans="1:19" ht="15.75" customHeight="1">
      <c r="A13" s="45">
        <f t="shared" si="2"/>
        <v>1990</v>
      </c>
      <c r="B13" s="44">
        <v>33117</v>
      </c>
      <c r="C13" s="28">
        <v>26.52</v>
      </c>
      <c r="D13" s="47">
        <f t="shared" si="3"/>
        <v>4.7736000000000001</v>
      </c>
      <c r="E13" s="25">
        <f t="shared" si="4"/>
        <v>2.0276866558715523</v>
      </c>
      <c r="F13" s="25">
        <f t="shared" si="7"/>
        <v>53.774250113713563</v>
      </c>
      <c r="G13" s="39">
        <f t="shared" si="8"/>
        <v>18181.053947360171</v>
      </c>
      <c r="H13" s="4">
        <v>0</v>
      </c>
      <c r="I13" s="40">
        <f t="shared" si="0"/>
        <v>18181.053947360171</v>
      </c>
      <c r="J13" s="39">
        <f t="shared" si="5"/>
        <v>18181.053947360171</v>
      </c>
      <c r="K13" s="4">
        <v>0</v>
      </c>
      <c r="L13" s="40">
        <f t="shared" si="1"/>
        <v>18181.053947360171</v>
      </c>
      <c r="M13" s="48">
        <f t="shared" si="9"/>
        <v>355.53565778172594</v>
      </c>
      <c r="N13" s="40">
        <f t="shared" si="6"/>
        <v>19118.663385898202</v>
      </c>
      <c r="O13" s="11"/>
      <c r="P13" s="11"/>
      <c r="Q13" s="11"/>
      <c r="R13" s="11"/>
      <c r="S13" s="11"/>
    </row>
    <row r="14" spans="1:19" ht="15.75" customHeight="1">
      <c r="A14" s="45">
        <f t="shared" si="2"/>
        <v>1990</v>
      </c>
      <c r="B14" s="44">
        <v>33147</v>
      </c>
      <c r="C14" s="28">
        <v>26.52</v>
      </c>
      <c r="D14" s="47">
        <f t="shared" si="3"/>
        <v>4.7736000000000001</v>
      </c>
      <c r="E14" s="25">
        <f t="shared" si="4"/>
        <v>2.0581019557096254</v>
      </c>
      <c r="F14" s="25">
        <f t="shared" si="7"/>
        <v>54.580863865419268</v>
      </c>
      <c r="G14" s="39">
        <f t="shared" si="8"/>
        <v>20226.506582228572</v>
      </c>
      <c r="H14" s="4">
        <v>0</v>
      </c>
      <c r="I14" s="40">
        <f t="shared" si="0"/>
        <v>20226.506582228572</v>
      </c>
      <c r="J14" s="39">
        <f t="shared" si="5"/>
        <v>20226.506582228572</v>
      </c>
      <c r="K14" s="4">
        <v>0</v>
      </c>
      <c r="L14" s="40">
        <f t="shared" si="1"/>
        <v>20226.506582228572</v>
      </c>
      <c r="M14" s="48">
        <f t="shared" si="9"/>
        <v>392.17853695878375</v>
      </c>
      <c r="N14" s="40">
        <f t="shared" si="6"/>
        <v>21405.443336686676</v>
      </c>
      <c r="O14" s="11"/>
      <c r="P14" s="11"/>
      <c r="Q14" s="11"/>
      <c r="R14" s="11"/>
      <c r="S14" s="11"/>
    </row>
    <row r="15" spans="1:19" ht="15.75" customHeight="1">
      <c r="A15" s="45">
        <f t="shared" si="2"/>
        <v>1990</v>
      </c>
      <c r="B15" s="44">
        <v>33178</v>
      </c>
      <c r="C15" s="28">
        <v>26.52</v>
      </c>
      <c r="D15" s="47">
        <f t="shared" si="3"/>
        <v>4.7736000000000001</v>
      </c>
      <c r="E15" s="25">
        <f t="shared" si="4"/>
        <v>2.0889734850452699</v>
      </c>
      <c r="F15" s="25">
        <f t="shared" si="7"/>
        <v>55.399576823400558</v>
      </c>
      <c r="G15" s="39">
        <f t="shared" si="8"/>
        <v>22277.072848684144</v>
      </c>
      <c r="H15" s="4">
        <v>0</v>
      </c>
      <c r="I15" s="40">
        <f t="shared" si="0"/>
        <v>22277.072848684144</v>
      </c>
      <c r="J15" s="39">
        <f t="shared" si="5"/>
        <v>22277.072848684144</v>
      </c>
      <c r="K15" s="4">
        <v>0</v>
      </c>
      <c r="L15" s="40">
        <f t="shared" si="1"/>
        <v>22277.072848684144</v>
      </c>
      <c r="M15" s="48">
        <f t="shared" si="9"/>
        <v>428.27989575391462</v>
      </c>
      <c r="N15" s="40">
        <f t="shared" si="6"/>
        <v>23726.524986736975</v>
      </c>
      <c r="O15" s="11"/>
      <c r="P15" s="11"/>
      <c r="Q15" s="11"/>
      <c r="R15" s="11"/>
      <c r="S15" s="11"/>
    </row>
    <row r="16" spans="1:19" ht="15.75" customHeight="1">
      <c r="A16" s="45">
        <f t="shared" si="2"/>
        <v>1990</v>
      </c>
      <c r="B16" s="44">
        <v>33208</v>
      </c>
      <c r="C16" s="28">
        <v>26.52</v>
      </c>
      <c r="D16" s="47">
        <f t="shared" si="3"/>
        <v>4.7736000000000001</v>
      </c>
      <c r="E16" s="25">
        <f t="shared" si="4"/>
        <v>2.1203080873209488</v>
      </c>
      <c r="F16" s="25">
        <f t="shared" si="7"/>
        <v>56.230570475751563</v>
      </c>
      <c r="G16" s="39">
        <f t="shared" si="8"/>
        <v>24332.765530805853</v>
      </c>
      <c r="H16" s="4">
        <v>0</v>
      </c>
      <c r="I16" s="40">
        <f t="shared" si="0"/>
        <v>24332.765530805853</v>
      </c>
      <c r="J16" s="39">
        <f t="shared" si="5"/>
        <v>24332.765530805853</v>
      </c>
      <c r="K16" s="4">
        <v>0</v>
      </c>
      <c r="L16" s="40">
        <f t="shared" si="1"/>
        <v>24332.765530805853</v>
      </c>
      <c r="M16" s="48">
        <f t="shared" si="9"/>
        <v>463.84773693138345</v>
      </c>
      <c r="N16" s="40">
        <f t="shared" si="6"/>
        <v>26082.422861538027</v>
      </c>
      <c r="O16" s="11"/>
      <c r="P16" s="11"/>
      <c r="Q16" s="11"/>
      <c r="R16" s="11"/>
      <c r="S16" s="11"/>
    </row>
    <row r="17" spans="1:19" ht="15.75" customHeight="1">
      <c r="A17" s="45">
        <f t="shared" si="2"/>
        <v>1991</v>
      </c>
      <c r="B17" s="44">
        <v>33239</v>
      </c>
      <c r="C17" s="2">
        <v>36</v>
      </c>
      <c r="D17" s="47">
        <f t="shared" ref="D17:D52" si="10">C17*(0.18)</f>
        <v>6.4799999999999995</v>
      </c>
      <c r="E17" s="25">
        <f>E16+D16*E16/C16/12</f>
        <v>2.1521127086307632</v>
      </c>
      <c r="F17" s="25">
        <f t="shared" si="7"/>
        <v>77.476057510707477</v>
      </c>
      <c r="G17" s="39">
        <f t="shared" si="8"/>
        <v>26393.597444632866</v>
      </c>
      <c r="H17" s="4">
        <v>0</v>
      </c>
      <c r="I17" s="40">
        <f t="shared" si="0"/>
        <v>26393.597444632866</v>
      </c>
      <c r="J17" s="39">
        <f t="shared" si="5"/>
        <v>26393.597444632866</v>
      </c>
      <c r="K17" s="4">
        <v>0</v>
      </c>
      <c r="L17" s="40">
        <f t="shared" si="1"/>
        <v>26393.597444632866</v>
      </c>
      <c r="M17" s="48">
        <f t="shared" si="9"/>
        <v>489.66216353309318</v>
      </c>
      <c r="N17" s="40">
        <f t="shared" si="6"/>
        <v>37937.093942707375</v>
      </c>
      <c r="O17" s="11"/>
      <c r="P17" s="11"/>
      <c r="Q17" s="11"/>
      <c r="R17" s="11"/>
      <c r="S17" s="11"/>
    </row>
    <row r="18" spans="1:19" ht="15.75" customHeight="1">
      <c r="A18" s="45">
        <f t="shared" si="2"/>
        <v>1991</v>
      </c>
      <c r="B18" s="44">
        <v>33270</v>
      </c>
      <c r="C18" s="28">
        <v>36</v>
      </c>
      <c r="D18" s="47">
        <f t="shared" si="10"/>
        <v>6.4799999999999995</v>
      </c>
      <c r="E18" s="25">
        <f t="shared" ref="E18:E365" si="11">E17+D17*E17/C17/12</f>
        <v>2.1843943992602246</v>
      </c>
      <c r="F18" s="25">
        <f t="shared" si="7"/>
        <v>78.638198373368084</v>
      </c>
      <c r="G18" s="39">
        <f t="shared" si="8"/>
        <v>28459.581438244448</v>
      </c>
      <c r="H18" s="4">
        <v>0</v>
      </c>
      <c r="I18" s="40">
        <f t="shared" si="0"/>
        <v>28459.581438244448</v>
      </c>
      <c r="J18" s="39">
        <f t="shared" si="5"/>
        <v>28459.581438244448</v>
      </c>
      <c r="K18" s="4">
        <v>0</v>
      </c>
      <c r="L18" s="40">
        <f t="shared" si="1"/>
        <v>28459.581438244448</v>
      </c>
      <c r="M18" s="48">
        <f t="shared" si="9"/>
        <v>515.09509614561512</v>
      </c>
      <c r="N18" s="40">
        <f t="shared" si="6"/>
        <v>40506.150351847988</v>
      </c>
      <c r="O18" s="11"/>
      <c r="P18" s="11"/>
      <c r="Q18" s="11"/>
      <c r="R18" s="11"/>
      <c r="S18" s="11"/>
    </row>
    <row r="19" spans="1:19" ht="15.75" customHeight="1">
      <c r="A19" s="45">
        <f t="shared" si="2"/>
        <v>1991</v>
      </c>
      <c r="B19" s="44">
        <v>33298</v>
      </c>
      <c r="C19" s="28">
        <v>36</v>
      </c>
      <c r="D19" s="47">
        <f t="shared" si="10"/>
        <v>6.4799999999999995</v>
      </c>
      <c r="E19" s="25">
        <f t="shared" si="11"/>
        <v>2.2171603152491279</v>
      </c>
      <c r="F19" s="25">
        <f t="shared" si="7"/>
        <v>79.817771348968606</v>
      </c>
      <c r="G19" s="39">
        <f t="shared" si="8"/>
        <v>30530.730391840058</v>
      </c>
      <c r="H19" s="4">
        <v>0</v>
      </c>
      <c r="I19" s="40">
        <f t="shared" si="0"/>
        <v>30530.730391840058</v>
      </c>
      <c r="J19" s="39">
        <f t="shared" si="5"/>
        <v>30530.730391840058</v>
      </c>
      <c r="K19" s="4">
        <v>0</v>
      </c>
      <c r="L19" s="40">
        <f t="shared" si="1"/>
        <v>30530.730391840058</v>
      </c>
      <c r="M19" s="48">
        <f t="shared" si="9"/>
        <v>540.1521726111539</v>
      </c>
      <c r="N19" s="40">
        <f t="shared" si="6"/>
        <v>43113.742607125707</v>
      </c>
      <c r="O19" s="11"/>
      <c r="P19" s="11"/>
      <c r="Q19" s="11"/>
      <c r="R19" s="11"/>
      <c r="S19" s="11"/>
    </row>
    <row r="20" spans="1:19" ht="15.75" customHeight="1">
      <c r="A20" s="45">
        <f t="shared" si="2"/>
        <v>1991</v>
      </c>
      <c r="B20" s="44">
        <v>33329</v>
      </c>
      <c r="C20" s="28">
        <v>36</v>
      </c>
      <c r="D20" s="47">
        <f t="shared" si="10"/>
        <v>6.4799999999999995</v>
      </c>
      <c r="E20" s="25">
        <f t="shared" si="11"/>
        <v>2.250417719977865</v>
      </c>
      <c r="F20" s="25">
        <f t="shared" si="7"/>
        <v>81.015037919203138</v>
      </c>
      <c r="G20" s="39">
        <f t="shared" si="8"/>
        <v>32607.057217819656</v>
      </c>
      <c r="H20" s="4">
        <v>0</v>
      </c>
      <c r="I20" s="40">
        <f t="shared" si="0"/>
        <v>32607.057217819656</v>
      </c>
      <c r="J20" s="39">
        <f t="shared" si="5"/>
        <v>32607.057217819656</v>
      </c>
      <c r="K20" s="4">
        <v>0</v>
      </c>
      <c r="L20" s="40">
        <f t="shared" si="1"/>
        <v>32607.057217819656</v>
      </c>
      <c r="M20" s="48">
        <f t="shared" si="9"/>
        <v>564.83894745404928</v>
      </c>
      <c r="N20" s="40">
        <f t="shared" si="6"/>
        <v>45760.448746232592</v>
      </c>
      <c r="O20" s="11"/>
      <c r="P20" s="11"/>
      <c r="Q20" s="11"/>
      <c r="R20" s="11"/>
      <c r="S20" s="11"/>
    </row>
    <row r="21" spans="1:19" ht="15.75" customHeight="1">
      <c r="A21" s="45">
        <f t="shared" si="2"/>
        <v>1991</v>
      </c>
      <c r="B21" s="44">
        <v>33359</v>
      </c>
      <c r="C21" s="28">
        <v>36</v>
      </c>
      <c r="D21" s="47">
        <f t="shared" si="10"/>
        <v>6.4799999999999995</v>
      </c>
      <c r="E21" s="25">
        <f t="shared" si="11"/>
        <v>2.2841739857775329</v>
      </c>
      <c r="F21" s="25">
        <f t="shared" si="7"/>
        <v>82.230263487991181</v>
      </c>
      <c r="G21" s="39">
        <f t="shared" si="8"/>
        <v>34688.574860864202</v>
      </c>
      <c r="H21" s="4">
        <v>0</v>
      </c>
      <c r="I21" s="40">
        <f t="shared" si="0"/>
        <v>34688.574860864202</v>
      </c>
      <c r="J21" s="39">
        <f t="shared" si="5"/>
        <v>34688.574860864202</v>
      </c>
      <c r="K21" s="4">
        <v>0</v>
      </c>
      <c r="L21" s="40">
        <f t="shared" si="1"/>
        <v>34688.574860864202</v>
      </c>
      <c r="M21" s="48">
        <f t="shared" si="9"/>
        <v>589.16089311207429</v>
      </c>
      <c r="N21" s="40">
        <f t="shared" si="6"/>
        <v>48446.855477426077</v>
      </c>
      <c r="O21" s="11"/>
      <c r="P21" s="11"/>
      <c r="Q21" s="11"/>
      <c r="R21" s="11"/>
      <c r="S21" s="11"/>
    </row>
    <row r="22" spans="1:19" ht="15.75" customHeight="1">
      <c r="A22" s="45">
        <f t="shared" si="2"/>
        <v>1991</v>
      </c>
      <c r="B22" s="44">
        <v>33390</v>
      </c>
      <c r="C22" s="28">
        <v>36</v>
      </c>
      <c r="D22" s="47">
        <f t="shared" si="10"/>
        <v>6.4799999999999995</v>
      </c>
      <c r="E22" s="25">
        <f t="shared" si="11"/>
        <v>2.3184365955641959</v>
      </c>
      <c r="F22" s="25">
        <f t="shared" si="7"/>
        <v>83.463717440311058</v>
      </c>
      <c r="G22" s="39">
        <f t="shared" si="8"/>
        <v>36775.296298016365</v>
      </c>
      <c r="H22" s="4">
        <v>0</v>
      </c>
      <c r="I22" s="40">
        <f t="shared" si="0"/>
        <v>36775.296298016365</v>
      </c>
      <c r="J22" s="39">
        <f t="shared" si="5"/>
        <v>36775.296298016365</v>
      </c>
      <c r="K22" s="4">
        <v>0</v>
      </c>
      <c r="L22" s="40">
        <f t="shared" si="1"/>
        <v>36775.296298016365</v>
      </c>
      <c r="M22" s="48">
        <f t="shared" si="9"/>
        <v>613.12340114953736</v>
      </c>
      <c r="N22" s="40">
        <f t="shared" si="6"/>
        <v>51173.558309587475</v>
      </c>
      <c r="O22" s="11"/>
      <c r="P22" s="11"/>
      <c r="Q22" s="11"/>
      <c r="R22" s="11"/>
      <c r="S22" s="11"/>
    </row>
    <row r="23" spans="1:19" ht="15.75" customHeight="1">
      <c r="A23" s="45">
        <f t="shared" si="2"/>
        <v>1991</v>
      </c>
      <c r="B23" s="44">
        <v>33420</v>
      </c>
      <c r="C23" s="28">
        <v>36</v>
      </c>
      <c r="D23" s="47">
        <f t="shared" si="10"/>
        <v>6.4799999999999995</v>
      </c>
      <c r="E23" s="25">
        <f t="shared" si="11"/>
        <v>2.3532131444976589</v>
      </c>
      <c r="F23" s="25">
        <f t="shared" si="7"/>
        <v>84.71567320191572</v>
      </c>
      <c r="G23" s="39">
        <f t="shared" si="8"/>
        <v>38867.234538761404</v>
      </c>
      <c r="H23" s="4">
        <v>0</v>
      </c>
      <c r="I23" s="40">
        <f t="shared" si="0"/>
        <v>38867.234538761404</v>
      </c>
      <c r="J23" s="39">
        <f t="shared" si="5"/>
        <v>38867.234538761404</v>
      </c>
      <c r="K23" s="4">
        <v>0</v>
      </c>
      <c r="L23" s="40">
        <f t="shared" si="1"/>
        <v>38867.234538761404</v>
      </c>
      <c r="M23" s="48">
        <f t="shared" si="9"/>
        <v>636.73178345245663</v>
      </c>
      <c r="N23" s="40">
        <f t="shared" si="6"/>
        <v>53941.16168423128</v>
      </c>
      <c r="O23" s="11"/>
      <c r="P23" s="11"/>
      <c r="Q23" s="11"/>
      <c r="R23" s="11"/>
      <c r="S23" s="11"/>
    </row>
    <row r="24" spans="1:19" ht="15.75" customHeight="1">
      <c r="A24" s="45">
        <f t="shared" si="2"/>
        <v>1991</v>
      </c>
      <c r="B24" s="44">
        <v>33451</v>
      </c>
      <c r="C24" s="28">
        <v>36</v>
      </c>
      <c r="D24" s="47">
        <f t="shared" si="10"/>
        <v>6.4799999999999995</v>
      </c>
      <c r="E24" s="25">
        <f t="shared" si="11"/>
        <v>2.388511341665124</v>
      </c>
      <c r="F24" s="25">
        <f t="shared" si="7"/>
        <v>85.986408299944458</v>
      </c>
      <c r="G24" s="39">
        <f t="shared" si="8"/>
        <v>40964.402625108305</v>
      </c>
      <c r="H24" s="4">
        <v>0</v>
      </c>
      <c r="I24" s="40">
        <f t="shared" si="0"/>
        <v>40964.402625108305</v>
      </c>
      <c r="J24" s="39">
        <f t="shared" si="5"/>
        <v>40964.402625108305</v>
      </c>
      <c r="K24" s="4">
        <v>0</v>
      </c>
      <c r="L24" s="40">
        <f t="shared" si="1"/>
        <v>40964.402625108305</v>
      </c>
      <c r="M24" s="48">
        <f t="shared" si="9"/>
        <v>659.99127340607163</v>
      </c>
      <c r="N24" s="40">
        <f t="shared" si="6"/>
        <v>56750.279109494746</v>
      </c>
      <c r="O24" s="11"/>
      <c r="P24" s="11"/>
      <c r="Q24" s="11"/>
      <c r="R24" s="11"/>
      <c r="S24" s="11"/>
    </row>
    <row r="25" spans="1:19" ht="12.75">
      <c r="A25" s="45">
        <f t="shared" si="2"/>
        <v>1991</v>
      </c>
      <c r="B25" s="44">
        <v>33482</v>
      </c>
      <c r="C25" s="28">
        <v>36</v>
      </c>
      <c r="D25" s="47">
        <f t="shared" si="10"/>
        <v>6.4799999999999995</v>
      </c>
      <c r="E25" s="25">
        <f t="shared" si="11"/>
        <v>2.4243390117901007</v>
      </c>
      <c r="F25" s="25">
        <f t="shared" si="7"/>
        <v>87.27620442444362</v>
      </c>
      <c r="G25" s="39">
        <f t="shared" si="8"/>
        <v>43066.813631671073</v>
      </c>
      <c r="H25" s="4">
        <v>0</v>
      </c>
      <c r="I25" s="40">
        <f t="shared" si="0"/>
        <v>43066.813631671073</v>
      </c>
      <c r="J25" s="39">
        <f t="shared" si="5"/>
        <v>43066.813631671073</v>
      </c>
      <c r="K25" s="4">
        <v>0</v>
      </c>
      <c r="L25" s="40">
        <f t="shared" si="1"/>
        <v>43066.813631671073</v>
      </c>
      <c r="M25" s="48">
        <f t="shared" si="9"/>
        <v>682.90702705495346</v>
      </c>
      <c r="N25" s="40">
        <f t="shared" si="6"/>
        <v>59601.533296137168</v>
      </c>
      <c r="O25" s="11"/>
      <c r="P25" s="11"/>
      <c r="Q25" s="11"/>
      <c r="R25" s="11"/>
      <c r="S25" s="11"/>
    </row>
    <row r="26" spans="1:19" ht="12.75">
      <c r="A26" s="45">
        <f t="shared" si="2"/>
        <v>1991</v>
      </c>
      <c r="B26" s="44">
        <v>33512</v>
      </c>
      <c r="C26" s="28">
        <v>36</v>
      </c>
      <c r="D26" s="47">
        <f t="shared" si="10"/>
        <v>6.4799999999999995</v>
      </c>
      <c r="E26" s="25">
        <f t="shared" si="11"/>
        <v>2.460704096966952</v>
      </c>
      <c r="F26" s="25">
        <f t="shared" si="7"/>
        <v>88.585347490810278</v>
      </c>
      <c r="G26" s="39">
        <f t="shared" si="8"/>
        <v>45174.480665750249</v>
      </c>
      <c r="H26" s="4">
        <v>0</v>
      </c>
      <c r="I26" s="40">
        <f t="shared" si="0"/>
        <v>45174.480665750249</v>
      </c>
      <c r="J26" s="39">
        <f t="shared" si="5"/>
        <v>45174.480665750249</v>
      </c>
      <c r="K26" s="4">
        <v>0</v>
      </c>
      <c r="L26" s="40">
        <f t="shared" si="1"/>
        <v>45174.480665750249</v>
      </c>
      <c r="M26" s="48">
        <f t="shared" si="9"/>
        <v>705.48412424597007</v>
      </c>
      <c r="N26" s="40">
        <f t="shared" si="6"/>
        <v>62495.556295579234</v>
      </c>
      <c r="O26" s="11"/>
      <c r="P26" s="11"/>
      <c r="Q26" s="11"/>
      <c r="R26" s="11"/>
      <c r="S26" s="11"/>
    </row>
    <row r="27" spans="1:19" ht="12.75">
      <c r="A27" s="45">
        <f t="shared" si="2"/>
        <v>1991</v>
      </c>
      <c r="B27" s="44">
        <v>33543</v>
      </c>
      <c r="C27" s="28">
        <v>36</v>
      </c>
      <c r="D27" s="47">
        <f t="shared" si="10"/>
        <v>6.4799999999999995</v>
      </c>
      <c r="E27" s="25">
        <f t="shared" si="11"/>
        <v>2.4976146584214565</v>
      </c>
      <c r="F27" s="25">
        <f t="shared" si="7"/>
        <v>89.914127703172426</v>
      </c>
      <c r="G27" s="39">
        <f t="shared" si="8"/>
        <v>47287.41686741462</v>
      </c>
      <c r="H27" s="4">
        <v>0</v>
      </c>
      <c r="I27" s="40">
        <f t="shared" si="0"/>
        <v>47287.41686741462</v>
      </c>
      <c r="J27" s="39">
        <f t="shared" si="5"/>
        <v>47287.41686741462</v>
      </c>
      <c r="K27" s="4">
        <v>0</v>
      </c>
      <c r="L27" s="40">
        <f t="shared" si="1"/>
        <v>47287.41686741462</v>
      </c>
      <c r="M27" s="48">
        <f t="shared" si="9"/>
        <v>727.72756975436073</v>
      </c>
      <c r="N27" s="40">
        <f t="shared" si="6"/>
        <v>65432.989640012907</v>
      </c>
      <c r="O27" s="11"/>
      <c r="P27" s="11"/>
      <c r="Q27" s="11"/>
      <c r="R27" s="11"/>
      <c r="S27" s="11"/>
    </row>
    <row r="28" spans="1:19" ht="12.75">
      <c r="A28" s="45">
        <f t="shared" si="2"/>
        <v>1991</v>
      </c>
      <c r="B28" s="44">
        <v>33573</v>
      </c>
      <c r="C28" s="28">
        <v>36</v>
      </c>
      <c r="D28" s="47">
        <f t="shared" si="10"/>
        <v>6.4799999999999995</v>
      </c>
      <c r="E28" s="25">
        <f t="shared" si="11"/>
        <v>2.5350788782977784</v>
      </c>
      <c r="F28" s="25">
        <f t="shared" si="7"/>
        <v>91.262839618720022</v>
      </c>
      <c r="G28" s="39">
        <f t="shared" si="8"/>
        <v>49405.635409583156</v>
      </c>
      <c r="H28" s="4">
        <v>0</v>
      </c>
      <c r="I28" s="40">
        <f t="shared" si="0"/>
        <v>49405.635409583156</v>
      </c>
      <c r="J28" s="39">
        <f t="shared" si="5"/>
        <v>49405.635409583156</v>
      </c>
      <c r="K28" s="4">
        <v>0</v>
      </c>
      <c r="L28" s="40">
        <f t="shared" si="1"/>
        <v>49405.635409583156</v>
      </c>
      <c r="M28" s="48">
        <f t="shared" si="9"/>
        <v>749.64229439316932</v>
      </c>
      <c r="N28" s="40">
        <f t="shared" si="6"/>
        <v>68414.484484613116</v>
      </c>
      <c r="O28" s="11"/>
      <c r="P28" s="11"/>
      <c r="Q28" s="11"/>
      <c r="R28" s="11"/>
      <c r="S28" s="11"/>
    </row>
    <row r="29" spans="1:19" ht="12.75">
      <c r="A29" s="45">
        <f t="shared" si="2"/>
        <v>1992</v>
      </c>
      <c r="B29" s="44">
        <v>33604</v>
      </c>
      <c r="C29" s="2">
        <v>50</v>
      </c>
      <c r="D29" s="47">
        <f t="shared" si="10"/>
        <v>9</v>
      </c>
      <c r="E29" s="25">
        <f t="shared" si="11"/>
        <v>2.573105061472245</v>
      </c>
      <c r="F29" s="25">
        <f t="shared" si="7"/>
        <v>128.65525307361224</v>
      </c>
      <c r="G29" s="39">
        <f t="shared" si="8"/>
        <v>51529.149498107108</v>
      </c>
      <c r="H29" s="4">
        <v>0</v>
      </c>
      <c r="I29" s="40">
        <f t="shared" si="0"/>
        <v>51529.149498107108</v>
      </c>
      <c r="J29" s="39">
        <f t="shared" si="5"/>
        <v>51529.149498107108</v>
      </c>
      <c r="K29" s="4">
        <v>0</v>
      </c>
      <c r="L29" s="40">
        <f t="shared" si="1"/>
        <v>51529.149498107108</v>
      </c>
      <c r="M29" s="48">
        <f t="shared" si="9"/>
        <v>765.18771482660986</v>
      </c>
      <c r="N29" s="40">
        <f t="shared" si="6"/>
        <v>98445.419099836523</v>
      </c>
      <c r="O29" s="11"/>
      <c r="P29" s="11"/>
      <c r="Q29" s="11"/>
      <c r="R29" s="11"/>
      <c r="S29" s="11"/>
    </row>
    <row r="30" spans="1:19" ht="12.75">
      <c r="A30" s="45">
        <f t="shared" si="2"/>
        <v>1992</v>
      </c>
      <c r="B30" s="44">
        <v>33635</v>
      </c>
      <c r="C30" s="28">
        <v>50</v>
      </c>
      <c r="D30" s="47">
        <f t="shared" si="10"/>
        <v>9</v>
      </c>
      <c r="E30" s="25">
        <f t="shared" si="11"/>
        <v>2.6117016373943289</v>
      </c>
      <c r="F30" s="25">
        <f t="shared" si="7"/>
        <v>130.58508186971645</v>
      </c>
      <c r="G30" s="39">
        <f t="shared" si="8"/>
        <v>53657.972371852375</v>
      </c>
      <c r="H30" s="4">
        <v>0</v>
      </c>
      <c r="I30" s="40">
        <f t="shared" si="0"/>
        <v>53657.972371852375</v>
      </c>
      <c r="J30" s="39">
        <f t="shared" si="5"/>
        <v>53657.972371852375</v>
      </c>
      <c r="K30" s="4">
        <v>0</v>
      </c>
      <c r="L30" s="40">
        <f t="shared" si="1"/>
        <v>53657.972371852375</v>
      </c>
      <c r="M30" s="48">
        <f t="shared" si="9"/>
        <v>780.50339998270897</v>
      </c>
      <c r="N30" s="40">
        <f t="shared" si="6"/>
        <v>101922.10038633409</v>
      </c>
      <c r="O30" s="11"/>
      <c r="P30" s="11"/>
      <c r="Q30" s="11"/>
      <c r="R30" s="11"/>
      <c r="S30" s="11"/>
    </row>
    <row r="31" spans="1:19" ht="12.75">
      <c r="A31" s="45">
        <f t="shared" si="2"/>
        <v>1992</v>
      </c>
      <c r="B31" s="44">
        <v>33664</v>
      </c>
      <c r="C31" s="28">
        <v>50</v>
      </c>
      <c r="D31" s="47">
        <f t="shared" si="10"/>
        <v>9</v>
      </c>
      <c r="E31" s="25">
        <f t="shared" si="11"/>
        <v>2.6508771619552438</v>
      </c>
      <c r="F31" s="25">
        <f t="shared" si="7"/>
        <v>132.54385809776218</v>
      </c>
      <c r="G31" s="39">
        <f t="shared" si="8"/>
        <v>55792.117302782004</v>
      </c>
      <c r="H31" s="4">
        <v>0</v>
      </c>
      <c r="I31" s="40">
        <f t="shared" si="0"/>
        <v>55792.117302782004</v>
      </c>
      <c r="J31" s="39">
        <f t="shared" si="5"/>
        <v>55792.117302782004</v>
      </c>
      <c r="K31" s="4">
        <v>0</v>
      </c>
      <c r="L31" s="40">
        <f t="shared" si="1"/>
        <v>55792.117302782004</v>
      </c>
      <c r="M31" s="48">
        <f t="shared" si="9"/>
        <v>795.59274496408739</v>
      </c>
      <c r="N31" s="40">
        <f t="shared" si="6"/>
        <v>105450.9318921291</v>
      </c>
      <c r="O31" s="11"/>
      <c r="P31" s="11"/>
      <c r="Q31" s="11"/>
      <c r="R31" s="11"/>
      <c r="S31" s="11"/>
    </row>
    <row r="32" spans="1:19" ht="12.75">
      <c r="A32" s="45">
        <f t="shared" si="2"/>
        <v>1992</v>
      </c>
      <c r="B32" s="49">
        <v>33695</v>
      </c>
      <c r="C32" s="28">
        <v>50</v>
      </c>
      <c r="D32" s="47">
        <f t="shared" si="10"/>
        <v>9</v>
      </c>
      <c r="E32" s="25">
        <f t="shared" si="11"/>
        <v>2.6906403193845723</v>
      </c>
      <c r="F32" s="25">
        <f t="shared" si="7"/>
        <v>134.53201596922861</v>
      </c>
      <c r="G32" s="39">
        <f t="shared" si="8"/>
        <v>57931.597596038955</v>
      </c>
      <c r="H32" s="4">
        <v>0</v>
      </c>
      <c r="I32" s="40">
        <f t="shared" si="0"/>
        <v>57931.597596038955</v>
      </c>
      <c r="J32" s="39">
        <f t="shared" si="5"/>
        <v>57931.597596038955</v>
      </c>
      <c r="K32" s="4">
        <v>0</v>
      </c>
      <c r="L32" s="40">
        <f t="shared" si="1"/>
        <v>57931.597596038955</v>
      </c>
      <c r="M32" s="48">
        <f t="shared" si="9"/>
        <v>810.45909469943558</v>
      </c>
      <c r="N32" s="40">
        <f t="shared" si="6"/>
        <v>109032.69587051103</v>
      </c>
      <c r="O32" s="11"/>
      <c r="P32" s="11"/>
      <c r="Q32" s="11"/>
      <c r="R32" s="11"/>
      <c r="S32" s="11"/>
    </row>
    <row r="33" spans="1:19" ht="12.75">
      <c r="A33" s="45">
        <f t="shared" si="2"/>
        <v>1992</v>
      </c>
      <c r="B33" s="44">
        <v>33725</v>
      </c>
      <c r="C33" s="28">
        <v>50</v>
      </c>
      <c r="D33" s="47">
        <f t="shared" si="10"/>
        <v>9</v>
      </c>
      <c r="E33" s="25">
        <f t="shared" si="11"/>
        <v>2.7309999241753409</v>
      </c>
      <c r="F33" s="25">
        <f t="shared" si="7"/>
        <v>136.54999620876706</v>
      </c>
      <c r="G33" s="39">
        <f t="shared" si="8"/>
        <v>60076.426590029048</v>
      </c>
      <c r="H33" s="4">
        <v>0</v>
      </c>
      <c r="I33" s="40">
        <f>G33+H33*F33</f>
        <v>60076.426590029048</v>
      </c>
      <c r="J33" s="39">
        <f t="shared" si="5"/>
        <v>60076.426590029048</v>
      </c>
      <c r="K33" s="4">
        <v>0</v>
      </c>
      <c r="L33" s="40">
        <f t="shared" si="1"/>
        <v>60076.426590029048</v>
      </c>
      <c r="M33" s="48">
        <f t="shared" si="9"/>
        <v>825.10574468500033</v>
      </c>
      <c r="N33" s="40">
        <f t="shared" si="6"/>
        <v>112668.18630856871</v>
      </c>
      <c r="O33" s="11"/>
      <c r="P33" s="11"/>
      <c r="Q33" s="11"/>
      <c r="R33" s="11"/>
      <c r="S33" s="11"/>
    </row>
    <row r="34" spans="1:19" ht="12.75">
      <c r="A34" s="45">
        <f t="shared" si="2"/>
        <v>1992</v>
      </c>
      <c r="B34" s="44">
        <v>33756</v>
      </c>
      <c r="C34" s="28">
        <v>50</v>
      </c>
      <c r="D34" s="47">
        <f t="shared" si="10"/>
        <v>9</v>
      </c>
      <c r="E34" s="25">
        <f t="shared" si="11"/>
        <v>2.771964923037971</v>
      </c>
      <c r="F34" s="25">
        <f t="shared" si="7"/>
        <v>138.59824615189856</v>
      </c>
      <c r="G34" s="39">
        <f t="shared" si="8"/>
        <v>62226.617656504117</v>
      </c>
      <c r="H34" s="4">
        <v>0</v>
      </c>
      <c r="I34" s="40">
        <f t="shared" si="0"/>
        <v>62226.617656504117</v>
      </c>
      <c r="J34" s="39">
        <f t="shared" si="5"/>
        <v>62226.617656504117</v>
      </c>
      <c r="K34" s="4">
        <v>0</v>
      </c>
      <c r="L34" s="40">
        <f t="shared" si="1"/>
        <v>62226.617656504117</v>
      </c>
      <c r="M34" s="48">
        <f t="shared" si="9"/>
        <v>839.53594171511338</v>
      </c>
      <c r="N34" s="40">
        <f t="shared" si="6"/>
        <v>116358.20910319725</v>
      </c>
      <c r="O34" s="11"/>
      <c r="P34" s="11"/>
      <c r="Q34" s="11"/>
      <c r="R34" s="11"/>
      <c r="S34" s="11"/>
    </row>
    <row r="35" spans="1:19" ht="12.75">
      <c r="A35" s="45">
        <f t="shared" si="2"/>
        <v>1992</v>
      </c>
      <c r="B35" s="44">
        <v>33786</v>
      </c>
      <c r="C35" s="28">
        <v>50</v>
      </c>
      <c r="D35" s="47">
        <f t="shared" si="10"/>
        <v>9</v>
      </c>
      <c r="E35" s="25">
        <f t="shared" si="11"/>
        <v>2.8135443968835405</v>
      </c>
      <c r="F35" s="25">
        <f t="shared" si="7"/>
        <v>140.67721984417702</v>
      </c>
      <c r="G35" s="39">
        <f t="shared" si="8"/>
        <v>64382.184200645373</v>
      </c>
      <c r="H35" s="4">
        <v>0</v>
      </c>
      <c r="I35" s="40">
        <f t="shared" si="0"/>
        <v>64382.184200645373</v>
      </c>
      <c r="J35" s="39">
        <f t="shared" si="5"/>
        <v>64382.184200645373</v>
      </c>
      <c r="K35" s="4">
        <v>0</v>
      </c>
      <c r="L35" s="40">
        <f t="shared" si="1"/>
        <v>64382.184200645373</v>
      </c>
      <c r="M35" s="48">
        <f t="shared" si="9"/>
        <v>853.75288460192428</v>
      </c>
      <c r="N35" s="40">
        <f t="shared" si="6"/>
        <v>120103.5822397452</v>
      </c>
      <c r="O35" s="11"/>
      <c r="P35" s="11"/>
      <c r="Q35" s="11"/>
      <c r="R35" s="11"/>
      <c r="S35" s="11"/>
    </row>
    <row r="36" spans="1:19" ht="12.75">
      <c r="A36" s="45">
        <f t="shared" si="2"/>
        <v>1992</v>
      </c>
      <c r="B36" s="44">
        <v>33817</v>
      </c>
      <c r="C36" s="28">
        <v>50</v>
      </c>
      <c r="D36" s="47">
        <f t="shared" si="10"/>
        <v>9</v>
      </c>
      <c r="E36" s="25">
        <f t="shared" si="11"/>
        <v>2.8557475628367937</v>
      </c>
      <c r="F36" s="25">
        <f t="shared" si="7"/>
        <v>142.7873781418397</v>
      </c>
      <c r="G36" s="39">
        <f t="shared" si="8"/>
        <v>66543.139661146983</v>
      </c>
      <c r="H36" s="4">
        <v>0</v>
      </c>
      <c r="I36" s="40">
        <f t="shared" si="0"/>
        <v>66543.139661146983</v>
      </c>
      <c r="J36" s="39">
        <f t="shared" si="5"/>
        <v>66543.139661146983</v>
      </c>
      <c r="K36" s="4">
        <v>0</v>
      </c>
      <c r="L36" s="40">
        <f t="shared" si="1"/>
        <v>66543.139661146983</v>
      </c>
      <c r="M36" s="48">
        <f t="shared" si="9"/>
        <v>867.75972488449656</v>
      </c>
      <c r="N36" s="40">
        <f t="shared" si="6"/>
        <v>123905.1359733414</v>
      </c>
      <c r="O36" s="11"/>
      <c r="P36" s="11"/>
      <c r="Q36" s="11"/>
      <c r="R36" s="11"/>
      <c r="S36" s="11"/>
    </row>
    <row r="37" spans="1:19" ht="12.75">
      <c r="A37" s="45">
        <f t="shared" si="2"/>
        <v>1992</v>
      </c>
      <c r="B37" s="44">
        <v>33848</v>
      </c>
      <c r="C37" s="28">
        <v>50</v>
      </c>
      <c r="D37" s="47">
        <f t="shared" si="10"/>
        <v>9</v>
      </c>
      <c r="E37" s="25">
        <f t="shared" si="11"/>
        <v>2.8985837762793456</v>
      </c>
      <c r="F37" s="25">
        <f t="shared" si="7"/>
        <v>144.92918881396727</v>
      </c>
      <c r="G37" s="39">
        <f t="shared" si="8"/>
        <v>68709.497510299843</v>
      </c>
      <c r="H37" s="4">
        <v>0</v>
      </c>
      <c r="I37" s="40">
        <f t="shared" si="0"/>
        <v>68709.497510299843</v>
      </c>
      <c r="J37" s="39">
        <f t="shared" si="5"/>
        <v>68709.497510299843</v>
      </c>
      <c r="K37" s="4">
        <v>0</v>
      </c>
      <c r="L37" s="40">
        <f t="shared" si="1"/>
        <v>68709.497510299843</v>
      </c>
      <c r="M37" s="48">
        <f t="shared" si="9"/>
        <v>881.55956752742486</v>
      </c>
      <c r="N37" s="40">
        <f t="shared" si="6"/>
        <v>127763.71301294149</v>
      </c>
      <c r="O37" s="11"/>
      <c r="P37" s="11"/>
      <c r="Q37" s="11"/>
      <c r="R37" s="11"/>
      <c r="S37" s="11"/>
    </row>
    <row r="38" spans="1:19" ht="12.75">
      <c r="A38" s="45">
        <f t="shared" si="2"/>
        <v>1992</v>
      </c>
      <c r="B38" s="44">
        <v>33878</v>
      </c>
      <c r="C38" s="28">
        <v>50</v>
      </c>
      <c r="D38" s="47">
        <f t="shared" si="10"/>
        <v>9</v>
      </c>
      <c r="E38" s="25">
        <f t="shared" si="11"/>
        <v>2.9420625329235359</v>
      </c>
      <c r="F38" s="25">
        <f t="shared" si="7"/>
        <v>147.1031266461768</v>
      </c>
      <c r="G38" s="39">
        <f t="shared" si="8"/>
        <v>70881.271254075589</v>
      </c>
      <c r="H38" s="4">
        <v>0</v>
      </c>
      <c r="I38" s="40">
        <f t="shared" si="0"/>
        <v>70881.271254075589</v>
      </c>
      <c r="J38" s="39">
        <f t="shared" si="5"/>
        <v>70881.271254075589</v>
      </c>
      <c r="K38" s="4">
        <v>0</v>
      </c>
      <c r="L38" s="40">
        <f t="shared" si="1"/>
        <v>70881.271254075589</v>
      </c>
      <c r="M38" s="48">
        <f t="shared" si="9"/>
        <v>895.15547160912763</v>
      </c>
      <c r="N38" s="40">
        <f t="shared" si="6"/>
        <v>131680.16870813564</v>
      </c>
      <c r="O38" s="11"/>
      <c r="P38" s="11"/>
      <c r="Q38" s="11"/>
      <c r="R38" s="11"/>
      <c r="S38" s="11"/>
    </row>
    <row r="39" spans="1:19" ht="12.75">
      <c r="A39" s="45">
        <f t="shared" si="2"/>
        <v>1992</v>
      </c>
      <c r="B39" s="44">
        <v>33909</v>
      </c>
      <c r="C39" s="28">
        <v>50</v>
      </c>
      <c r="D39" s="47">
        <f t="shared" si="10"/>
        <v>9</v>
      </c>
      <c r="E39" s="25">
        <f t="shared" si="11"/>
        <v>2.9861934709173887</v>
      </c>
      <c r="F39" s="25">
        <f t="shared" si="7"/>
        <v>149.30967354586943</v>
      </c>
      <c r="G39" s="39">
        <f t="shared" si="8"/>
        <v>73058.474432210773</v>
      </c>
      <c r="H39" s="4">
        <v>0</v>
      </c>
      <c r="I39" s="40">
        <f t="shared" si="0"/>
        <v>73058.474432210773</v>
      </c>
      <c r="J39" s="39">
        <f t="shared" si="5"/>
        <v>73058.474432210773</v>
      </c>
      <c r="K39" s="4">
        <v>0</v>
      </c>
      <c r="L39" s="40">
        <f t="shared" si="1"/>
        <v>73058.474432210773</v>
      </c>
      <c r="M39" s="48">
        <f t="shared" si="9"/>
        <v>908.55045099996778</v>
      </c>
      <c r="N39" s="40">
        <f t="shared" si="6"/>
        <v>135655.37123875762</v>
      </c>
      <c r="O39" s="11"/>
      <c r="P39" s="11"/>
      <c r="Q39" s="11"/>
      <c r="R39" s="11"/>
      <c r="S39" s="11"/>
    </row>
    <row r="40" spans="1:19" ht="12.75">
      <c r="A40" s="45">
        <f t="shared" si="2"/>
        <v>1992</v>
      </c>
      <c r="B40" s="44">
        <v>33939</v>
      </c>
      <c r="C40" s="28">
        <v>50</v>
      </c>
      <c r="D40" s="47">
        <f t="shared" si="10"/>
        <v>9</v>
      </c>
      <c r="E40" s="25">
        <f t="shared" si="11"/>
        <v>3.0309863729811495</v>
      </c>
      <c r="F40" s="25">
        <f t="shared" si="7"/>
        <v>151.54931864905748</v>
      </c>
      <c r="G40" s="39">
        <f t="shared" si="8"/>
        <v>75241.120618291301</v>
      </c>
      <c r="H40" s="4">
        <v>0</v>
      </c>
      <c r="I40" s="40">
        <f t="shared" si="0"/>
        <v>75241.120618291301</v>
      </c>
      <c r="J40" s="39">
        <f t="shared" si="5"/>
        <v>75241.120618291301</v>
      </c>
      <c r="K40" s="4">
        <v>0</v>
      </c>
      <c r="L40" s="40">
        <f t="shared" si="1"/>
        <v>75241.120618291301</v>
      </c>
      <c r="M40" s="48">
        <f t="shared" si="9"/>
        <v>921.74747503035223</v>
      </c>
      <c r="N40" s="40">
        <f t="shared" si="6"/>
        <v>139690.20180733901</v>
      </c>
      <c r="O40" s="11"/>
      <c r="P40" s="11"/>
      <c r="Q40" s="11"/>
      <c r="R40" s="11"/>
      <c r="S40" s="11"/>
    </row>
    <row r="41" spans="1:19" ht="12.75">
      <c r="A41" s="45">
        <f t="shared" si="2"/>
        <v>1993</v>
      </c>
      <c r="B41" s="44">
        <v>33970</v>
      </c>
      <c r="C41" s="2">
        <v>57.6</v>
      </c>
      <c r="D41" s="47">
        <f t="shared" si="10"/>
        <v>10.368</v>
      </c>
      <c r="E41" s="25">
        <f t="shared" si="11"/>
        <v>3.0764511685758666</v>
      </c>
      <c r="F41" s="25">
        <f t="shared" si="7"/>
        <v>177.20358730996992</v>
      </c>
      <c r="G41" s="39">
        <f t="shared" si="8"/>
        <v>77429.223419837028</v>
      </c>
      <c r="H41" s="4">
        <v>0</v>
      </c>
      <c r="I41" s="40">
        <f t="shared" si="0"/>
        <v>77429.223419837028</v>
      </c>
      <c r="J41" s="39">
        <f t="shared" si="5"/>
        <v>77429.223419837028</v>
      </c>
      <c r="K41" s="4">
        <v>0</v>
      </c>
      <c r="L41" s="40">
        <f t="shared" si="1"/>
        <v>77429.223419837028</v>
      </c>
      <c r="M41" s="48">
        <f t="shared" si="9"/>
        <v>933.03392825830826</v>
      </c>
      <c r="N41" s="40">
        <f t="shared" si="6"/>
        <v>165336.95916928534</v>
      </c>
      <c r="O41" s="11"/>
      <c r="P41" s="11"/>
      <c r="Q41" s="11"/>
      <c r="R41" s="11"/>
      <c r="S41" s="11"/>
    </row>
    <row r="42" spans="1:19" ht="12.75">
      <c r="A42" s="45">
        <f t="shared" si="2"/>
        <v>1993</v>
      </c>
      <c r="B42" s="44">
        <v>34001</v>
      </c>
      <c r="C42" s="28">
        <v>57.6</v>
      </c>
      <c r="D42" s="47">
        <f t="shared" si="10"/>
        <v>10.368</v>
      </c>
      <c r="E42" s="25">
        <f t="shared" si="11"/>
        <v>3.1225979361045049</v>
      </c>
      <c r="F42" s="25">
        <f t="shared" si="7"/>
        <v>179.86164111961949</v>
      </c>
      <c r="G42" s="39">
        <f t="shared" si="8"/>
        <v>79622.796478386619</v>
      </c>
      <c r="H42" s="4">
        <v>0</v>
      </c>
      <c r="I42" s="40">
        <f t="shared" si="0"/>
        <v>79622.796478386619</v>
      </c>
      <c r="J42" s="39">
        <f t="shared" si="5"/>
        <v>79622.796478386619</v>
      </c>
      <c r="K42" s="4">
        <v>0</v>
      </c>
      <c r="L42" s="40">
        <f t="shared" si="1"/>
        <v>79622.796478386619</v>
      </c>
      <c r="M42" s="48">
        <f t="shared" si="9"/>
        <v>944.15358661097434</v>
      </c>
      <c r="N42" s="40">
        <f t="shared" si="6"/>
        <v>169817.01355682465</v>
      </c>
      <c r="O42" s="11"/>
      <c r="P42" s="11"/>
      <c r="Q42" s="11"/>
      <c r="R42" s="11"/>
      <c r="S42" s="11"/>
    </row>
    <row r="43" spans="1:19" ht="12.75">
      <c r="A43" s="45">
        <f t="shared" si="2"/>
        <v>1993</v>
      </c>
      <c r="B43" s="44">
        <v>34029</v>
      </c>
      <c r="C43" s="28">
        <v>57.6</v>
      </c>
      <c r="D43" s="47">
        <f t="shared" si="10"/>
        <v>10.368</v>
      </c>
      <c r="E43" s="25">
        <f t="shared" si="11"/>
        <v>3.1694369051460725</v>
      </c>
      <c r="F43" s="25">
        <f t="shared" si="7"/>
        <v>182.55956573641379</v>
      </c>
      <c r="G43" s="39">
        <f t="shared" si="8"/>
        <v>81821.85346958258</v>
      </c>
      <c r="H43" s="4">
        <v>0</v>
      </c>
      <c r="I43" s="40">
        <f t="shared" si="0"/>
        <v>81821.85346958258</v>
      </c>
      <c r="J43" s="39">
        <f t="shared" si="5"/>
        <v>81821.85346958258</v>
      </c>
      <c r="K43" s="4">
        <v>0</v>
      </c>
      <c r="L43" s="40">
        <f t="shared" si="1"/>
        <v>81821.85346958258</v>
      </c>
      <c r="M43" s="48">
        <f t="shared" si="9"/>
        <v>955.10891503724633</v>
      </c>
      <c r="N43" s="40">
        <f t="shared" si="6"/>
        <v>174364.26876017702</v>
      </c>
      <c r="O43" s="11"/>
      <c r="P43" s="11"/>
      <c r="Q43" s="11"/>
      <c r="R43" s="11"/>
      <c r="S43" s="11"/>
    </row>
    <row r="44" spans="1:19" ht="12.75">
      <c r="A44" s="45">
        <f t="shared" si="2"/>
        <v>1993</v>
      </c>
      <c r="B44" s="44">
        <v>34060</v>
      </c>
      <c r="C44" s="28">
        <v>57.6</v>
      </c>
      <c r="D44" s="47">
        <f t="shared" si="10"/>
        <v>10.368</v>
      </c>
      <c r="E44" s="25">
        <f t="shared" si="11"/>
        <v>3.2169784587232635</v>
      </c>
      <c r="F44" s="25">
        <f t="shared" si="7"/>
        <v>185.29795922245998</v>
      </c>
      <c r="G44" s="39">
        <f t="shared" si="8"/>
        <v>84026.40810325653</v>
      </c>
      <c r="H44" s="4">
        <v>0</v>
      </c>
      <c r="I44" s="40">
        <f t="shared" si="0"/>
        <v>84026.40810325653</v>
      </c>
      <c r="J44" s="39">
        <f t="shared" si="5"/>
        <v>84026.40810325653</v>
      </c>
      <c r="K44" s="4">
        <v>0</v>
      </c>
      <c r="L44" s="40">
        <f t="shared" si="1"/>
        <v>84026.40810325653</v>
      </c>
      <c r="M44" s="48">
        <f t="shared" si="9"/>
        <v>965.90234205820389</v>
      </c>
      <c r="N44" s="40">
        <f t="shared" si="6"/>
        <v>178979.73279157965</v>
      </c>
      <c r="O44" s="11"/>
      <c r="P44" s="11"/>
      <c r="Q44" s="11"/>
      <c r="R44" s="11"/>
      <c r="S44" s="11"/>
    </row>
    <row r="45" spans="1:19" ht="12.75">
      <c r="A45" s="45">
        <f t="shared" si="2"/>
        <v>1993</v>
      </c>
      <c r="B45" s="44">
        <v>34090</v>
      </c>
      <c r="C45" s="28">
        <v>57.6</v>
      </c>
      <c r="D45" s="47">
        <f t="shared" si="10"/>
        <v>10.368</v>
      </c>
      <c r="E45" s="25">
        <f t="shared" si="11"/>
        <v>3.2652331356041127</v>
      </c>
      <c r="F45" s="25">
        <f t="shared" si="7"/>
        <v>188.07742861079689</v>
      </c>
      <c r="G45" s="39">
        <f t="shared" si="8"/>
        <v>86236.474123514665</v>
      </c>
      <c r="H45" s="4">
        <v>0</v>
      </c>
      <c r="I45" s="40">
        <f t="shared" si="0"/>
        <v>86236.474123514665</v>
      </c>
      <c r="J45" s="39">
        <f t="shared" si="5"/>
        <v>86236.474123514665</v>
      </c>
      <c r="K45" s="4">
        <v>0</v>
      </c>
      <c r="L45" s="40">
        <f t="shared" si="1"/>
        <v>86236.474123514665</v>
      </c>
      <c r="M45" s="48">
        <f t="shared" si="9"/>
        <v>976.53626030545274</v>
      </c>
      <c r="N45" s="40">
        <f t="shared" si="6"/>
        <v>183664.42878345336</v>
      </c>
      <c r="O45" s="11"/>
      <c r="P45" s="11"/>
      <c r="Q45" s="11"/>
      <c r="R45" s="11"/>
      <c r="S45" s="11"/>
    </row>
    <row r="46" spans="1:19" ht="12.75">
      <c r="A46" s="45">
        <f t="shared" si="2"/>
        <v>1993</v>
      </c>
      <c r="B46" s="44">
        <v>34121</v>
      </c>
      <c r="C46" s="28">
        <v>57.6</v>
      </c>
      <c r="D46" s="47">
        <f t="shared" si="10"/>
        <v>10.368</v>
      </c>
      <c r="E46" s="25">
        <f t="shared" si="11"/>
        <v>3.3142116326381745</v>
      </c>
      <c r="F46" s="25">
        <f t="shared" si="7"/>
        <v>190.89859003995886</v>
      </c>
      <c r="G46" s="39">
        <f t="shared" si="8"/>
        <v>88452.065308823454</v>
      </c>
      <c r="H46" s="4">
        <v>0</v>
      </c>
      <c r="I46" s="40">
        <f t="shared" si="0"/>
        <v>88452.065308823454</v>
      </c>
      <c r="J46" s="39">
        <f t="shared" si="5"/>
        <v>88452.065308823454</v>
      </c>
      <c r="K46" s="4">
        <v>0</v>
      </c>
      <c r="L46" s="40">
        <f t="shared" si="1"/>
        <v>88452.065308823454</v>
      </c>
      <c r="M46" s="48">
        <f t="shared" si="9"/>
        <v>987.01302705151079</v>
      </c>
      <c r="N46" s="40">
        <f t="shared" si="6"/>
        <v>188419.39521520518</v>
      </c>
      <c r="O46" s="11"/>
      <c r="P46" s="11"/>
      <c r="Q46" s="11"/>
      <c r="R46" s="11"/>
      <c r="S46" s="11"/>
    </row>
    <row r="47" spans="1:19" ht="12.75">
      <c r="A47" s="45">
        <f t="shared" si="2"/>
        <v>1993</v>
      </c>
      <c r="B47" s="44">
        <v>34151</v>
      </c>
      <c r="C47" s="28">
        <v>57.6</v>
      </c>
      <c r="D47" s="47">
        <f t="shared" si="10"/>
        <v>10.368</v>
      </c>
      <c r="E47" s="25">
        <f t="shared" si="11"/>
        <v>3.3639248071277472</v>
      </c>
      <c r="F47" s="25">
        <f t="shared" si="7"/>
        <v>193.76206889055825</v>
      </c>
      <c r="G47" s="39">
        <f t="shared" si="8"/>
        <v>90673.195472095511</v>
      </c>
      <c r="H47" s="4">
        <v>0</v>
      </c>
      <c r="I47" s="40">
        <f t="shared" si="0"/>
        <v>90673.195472095511</v>
      </c>
      <c r="J47" s="39">
        <f t="shared" si="5"/>
        <v>90673.195472095511</v>
      </c>
      <c r="K47" s="4">
        <v>0</v>
      </c>
      <c r="L47" s="40">
        <f t="shared" si="1"/>
        <v>90673.195472095511</v>
      </c>
      <c r="M47" s="48">
        <f t="shared" si="9"/>
        <v>997.33496473235607</v>
      </c>
      <c r="N47" s="40">
        <f t="shared" si="6"/>
        <v>193245.68614343327</v>
      </c>
      <c r="O47" s="11"/>
      <c r="P47" s="11"/>
      <c r="Q47" s="11"/>
      <c r="R47" s="11"/>
      <c r="S47" s="11"/>
    </row>
    <row r="48" spans="1:19" ht="12.75">
      <c r="A48" s="45">
        <f t="shared" si="2"/>
        <v>1993</v>
      </c>
      <c r="B48" s="44">
        <v>34182</v>
      </c>
      <c r="C48" s="28">
        <v>57.6</v>
      </c>
      <c r="D48" s="47">
        <f t="shared" si="10"/>
        <v>10.368</v>
      </c>
      <c r="E48" s="25">
        <f t="shared" si="11"/>
        <v>3.4143836792346636</v>
      </c>
      <c r="F48" s="25">
        <f t="shared" si="7"/>
        <v>196.66849992391661</v>
      </c>
      <c r="G48" s="39">
        <f t="shared" si="8"/>
        <v>92899.878460775741</v>
      </c>
      <c r="H48" s="4">
        <v>0</v>
      </c>
      <c r="I48" s="40">
        <f t="shared" si="0"/>
        <v>92899.878460775741</v>
      </c>
      <c r="J48" s="39">
        <f t="shared" si="5"/>
        <v>92899.878460775741</v>
      </c>
      <c r="K48" s="4">
        <v>0</v>
      </c>
      <c r="L48" s="40">
        <f t="shared" si="1"/>
        <v>92899.878460775741</v>
      </c>
      <c r="M48" s="48">
        <f t="shared" si="9"/>
        <v>1007.504361462253</v>
      </c>
      <c r="N48" s="40">
        <f t="shared" si="6"/>
        <v>198144.37143558476</v>
      </c>
      <c r="O48" s="11"/>
      <c r="P48" s="11"/>
      <c r="Q48" s="11"/>
      <c r="R48" s="11"/>
      <c r="S48" s="11"/>
    </row>
    <row r="49" spans="1:19" ht="12.75">
      <c r="A49" s="45">
        <f t="shared" si="2"/>
        <v>1993</v>
      </c>
      <c r="B49" s="44">
        <v>34213</v>
      </c>
      <c r="C49" s="28">
        <v>57.6</v>
      </c>
      <c r="D49" s="47">
        <f t="shared" si="10"/>
        <v>10.368</v>
      </c>
      <c r="E49" s="25">
        <f t="shared" si="11"/>
        <v>3.4655994344231837</v>
      </c>
      <c r="F49" s="25">
        <f t="shared" si="7"/>
        <v>199.6185274227754</v>
      </c>
      <c r="G49" s="39">
        <f t="shared" si="8"/>
        <v>95132.128156927676</v>
      </c>
      <c r="H49" s="4">
        <v>0</v>
      </c>
      <c r="I49" s="40">
        <f t="shared" si="0"/>
        <v>95132.128156927676</v>
      </c>
      <c r="J49" s="39">
        <f t="shared" si="5"/>
        <v>95132.128156927676</v>
      </c>
      <c r="K49" s="4">
        <v>0</v>
      </c>
      <c r="L49" s="40">
        <f t="shared" si="1"/>
        <v>95132.128156927676</v>
      </c>
      <c r="M49" s="48">
        <f t="shared" si="9"/>
        <v>1017.5234715409691</v>
      </c>
      <c r="N49" s="40">
        <f t="shared" si="6"/>
        <v>203116.53700711858</v>
      </c>
      <c r="O49" s="11"/>
      <c r="P49" s="11"/>
      <c r="Q49" s="11"/>
      <c r="R49" s="11"/>
      <c r="S49" s="11"/>
    </row>
    <row r="50" spans="1:19" ht="12.75">
      <c r="A50" s="45">
        <f t="shared" si="2"/>
        <v>1993</v>
      </c>
      <c r="B50" s="44">
        <v>34243</v>
      </c>
      <c r="C50" s="28">
        <v>57.6</v>
      </c>
      <c r="D50" s="47">
        <f t="shared" si="10"/>
        <v>10.368</v>
      </c>
      <c r="E50" s="25">
        <f t="shared" si="11"/>
        <v>3.5175834259395313</v>
      </c>
      <c r="F50" s="25">
        <f t="shared" si="7"/>
        <v>202.61280533411701</v>
      </c>
      <c r="G50" s="39">
        <f t="shared" si="8"/>
        <v>97369.958477319989</v>
      </c>
      <c r="H50" s="4">
        <v>0</v>
      </c>
      <c r="I50" s="40">
        <f t="shared" si="0"/>
        <v>97369.958477319989</v>
      </c>
      <c r="J50" s="39">
        <f t="shared" si="5"/>
        <v>97369.958477319989</v>
      </c>
      <c r="K50" s="4">
        <v>0</v>
      </c>
      <c r="L50" s="40">
        <f t="shared" si="1"/>
        <v>97369.958477319989</v>
      </c>
      <c r="M50" s="48">
        <f t="shared" si="9"/>
        <v>1027.3945159534974</v>
      </c>
      <c r="N50" s="40">
        <f t="shared" si="6"/>
        <v>208163.28506222533</v>
      </c>
      <c r="O50" s="11"/>
      <c r="P50" s="11"/>
      <c r="Q50" s="11"/>
      <c r="R50" s="11"/>
      <c r="S50" s="11"/>
    </row>
    <row r="51" spans="1:19" ht="12.75">
      <c r="A51" s="45">
        <f t="shared" si="2"/>
        <v>1993</v>
      </c>
      <c r="B51" s="44">
        <v>34274</v>
      </c>
      <c r="C51" s="28">
        <v>57.6</v>
      </c>
      <c r="D51" s="47">
        <f t="shared" si="10"/>
        <v>10.368</v>
      </c>
      <c r="E51" s="25">
        <f t="shared" si="11"/>
        <v>3.5703471773286242</v>
      </c>
      <c r="F51" s="25">
        <f t="shared" si="7"/>
        <v>205.65199741412874</v>
      </c>
      <c r="G51" s="39">
        <f t="shared" si="8"/>
        <v>99613.383373513279</v>
      </c>
      <c r="H51" s="4">
        <v>0</v>
      </c>
      <c r="I51" s="40">
        <f t="shared" si="0"/>
        <v>99613.383373513279</v>
      </c>
      <c r="J51" s="39">
        <f t="shared" si="5"/>
        <v>99613.383373513279</v>
      </c>
      <c r="K51" s="4">
        <v>0</v>
      </c>
      <c r="L51" s="40">
        <f t="shared" si="1"/>
        <v>99613.383373513279</v>
      </c>
      <c r="M51" s="48">
        <f t="shared" si="9"/>
        <v>1037.1196828623922</v>
      </c>
      <c r="N51" s="40">
        <f t="shared" si="6"/>
        <v>213285.73433815871</v>
      </c>
      <c r="O51" s="11"/>
      <c r="P51" s="11"/>
      <c r="Q51" s="11"/>
      <c r="R51" s="11"/>
      <c r="S51" s="11"/>
    </row>
    <row r="52" spans="1:19" ht="12.75">
      <c r="A52" s="45">
        <f t="shared" si="2"/>
        <v>1993</v>
      </c>
      <c r="B52" s="44">
        <v>34304</v>
      </c>
      <c r="C52" s="28">
        <v>57.6</v>
      </c>
      <c r="D52" s="47">
        <f t="shared" si="10"/>
        <v>10.368</v>
      </c>
      <c r="E52" s="25">
        <f t="shared" si="11"/>
        <v>3.6239023849885537</v>
      </c>
      <c r="F52" s="52">
        <f t="shared" si="7"/>
        <v>208.73677737534069</v>
      </c>
      <c r="G52" s="39">
        <f t="shared" si="8"/>
        <v>101862.41683194706</v>
      </c>
      <c r="H52" s="4">
        <v>0</v>
      </c>
      <c r="I52" s="40">
        <f t="shared" si="0"/>
        <v>101862.41683194706</v>
      </c>
      <c r="J52" s="39">
        <f t="shared" si="5"/>
        <v>101862.41683194706</v>
      </c>
      <c r="K52" s="4">
        <v>0</v>
      </c>
      <c r="L52" s="40">
        <f t="shared" si="1"/>
        <v>101862.41683194706</v>
      </c>
      <c r="M52" s="48">
        <f t="shared" si="9"/>
        <v>1046.7011280928305</v>
      </c>
      <c r="N52" s="40">
        <f t="shared" si="6"/>
        <v>218485.02035323111</v>
      </c>
      <c r="O52" s="11"/>
      <c r="P52" s="11"/>
      <c r="Q52" s="11"/>
      <c r="R52" s="11"/>
      <c r="S52" s="11"/>
    </row>
    <row r="53" spans="1:19" ht="12.75">
      <c r="A53" s="45">
        <f t="shared" si="2"/>
        <v>1994</v>
      </c>
      <c r="B53" s="44">
        <v>34335</v>
      </c>
      <c r="C53" s="2">
        <v>37.97</v>
      </c>
      <c r="D53" s="47">
        <f>C53*(0.2)</f>
        <v>7.5940000000000003</v>
      </c>
      <c r="E53" s="25">
        <f t="shared" si="11"/>
        <v>3.6782609207633818</v>
      </c>
      <c r="F53" s="51">
        <f t="shared" si="7"/>
        <v>139.6635671613856</v>
      </c>
      <c r="G53" s="39">
        <v>2000</v>
      </c>
      <c r="H53" s="4">
        <f>G52/F52</f>
        <v>487.99458395768386</v>
      </c>
      <c r="I53" s="40">
        <f t="shared" si="0"/>
        <v>70155.064350966408</v>
      </c>
      <c r="J53" s="39">
        <f t="shared" si="5"/>
        <v>104117.07287402693</v>
      </c>
      <c r="K53" s="4">
        <v>0</v>
      </c>
      <c r="L53" s="40">
        <f t="shared" si="1"/>
        <v>104117.07287402693</v>
      </c>
      <c r="M53" s="48">
        <f t="shared" si="9"/>
        <v>1061.021254956617</v>
      </c>
      <c r="N53" s="40">
        <f t="shared" si="6"/>
        <v>148186.01330129112</v>
      </c>
      <c r="O53" s="11"/>
      <c r="P53" s="11"/>
      <c r="Q53" s="11"/>
      <c r="R53" s="11"/>
      <c r="S53" s="11"/>
    </row>
    <row r="54" spans="1:19" ht="12.75">
      <c r="A54" s="45">
        <f t="shared" si="2"/>
        <v>1994</v>
      </c>
      <c r="B54" s="44">
        <v>34366</v>
      </c>
      <c r="C54" s="28">
        <v>37.97</v>
      </c>
      <c r="D54" s="47">
        <f t="shared" ref="D54:D64" si="12">C54*(0.2)</f>
        <v>7.5940000000000003</v>
      </c>
      <c r="E54" s="25">
        <f t="shared" si="11"/>
        <v>3.7395652694427715</v>
      </c>
      <c r="F54" s="25">
        <f t="shared" si="7"/>
        <v>141.99129328074204</v>
      </c>
      <c r="G54" s="39">
        <f t="shared" si="8"/>
        <v>4005</v>
      </c>
      <c r="H54" s="4">
        <v>487.99458395768386</v>
      </c>
      <c r="I54" s="40">
        <f t="shared" si="0"/>
        <v>73295.982090149191</v>
      </c>
      <c r="J54" s="39">
        <v>2000</v>
      </c>
      <c r="K54" s="4">
        <f>J53/F53</f>
        <v>745.48484612108189</v>
      </c>
      <c r="L54" s="40">
        <f t="shared" si="1"/>
        <v>107852.35742192739</v>
      </c>
      <c r="M54" s="48">
        <f t="shared" si="9"/>
        <v>1075.1066256423085</v>
      </c>
      <c r="N54" s="40">
        <f t="shared" si="6"/>
        <v>152655.78018964597</v>
      </c>
      <c r="O54" s="11"/>
      <c r="P54" s="11"/>
      <c r="Q54" s="11"/>
      <c r="R54" s="11"/>
      <c r="S54" s="11"/>
    </row>
    <row r="55" spans="1:19" ht="12.75">
      <c r="A55" s="45">
        <f t="shared" si="2"/>
        <v>1994</v>
      </c>
      <c r="B55" s="44">
        <v>34394</v>
      </c>
      <c r="C55" s="28">
        <v>37.97</v>
      </c>
      <c r="D55" s="47">
        <f t="shared" si="12"/>
        <v>7.5940000000000003</v>
      </c>
      <c r="E55" s="25">
        <f t="shared" si="11"/>
        <v>3.8018913572668178</v>
      </c>
      <c r="F55" s="25">
        <f t="shared" si="7"/>
        <v>144.35781483542107</v>
      </c>
      <c r="G55" s="39">
        <f t="shared" si="8"/>
        <v>6015.0124999999998</v>
      </c>
      <c r="H55" s="4">
        <v>487.99458395768386</v>
      </c>
      <c r="I55" s="40">
        <f t="shared" si="0"/>
        <v>76460.844291651665</v>
      </c>
      <c r="J55" s="39">
        <f t="shared" si="5"/>
        <v>4005</v>
      </c>
      <c r="K55" s="4">
        <v>745.48484612108189</v>
      </c>
      <c r="L55" s="40">
        <f t="shared" si="1"/>
        <v>111621.5633789595</v>
      </c>
      <c r="M55" s="48">
        <f t="shared" si="9"/>
        <v>1088.9610886118412</v>
      </c>
      <c r="N55" s="40">
        <f t="shared" si="6"/>
        <v>157200.04319280671</v>
      </c>
      <c r="O55" s="11"/>
      <c r="P55" s="11"/>
      <c r="Q55" s="11"/>
      <c r="R55" s="11"/>
      <c r="S55" s="11"/>
    </row>
    <row r="56" spans="1:19" ht="12.75">
      <c r="A56" s="45">
        <f t="shared" si="2"/>
        <v>1994</v>
      </c>
      <c r="B56" s="44">
        <v>34425</v>
      </c>
      <c r="C56" s="28">
        <v>37.97</v>
      </c>
      <c r="D56" s="47">
        <f t="shared" si="12"/>
        <v>7.5940000000000003</v>
      </c>
      <c r="E56" s="25">
        <f t="shared" si="11"/>
        <v>3.8652562132212647</v>
      </c>
      <c r="F56" s="25">
        <f t="shared" si="7"/>
        <v>146.76377841601141</v>
      </c>
      <c r="G56" s="39">
        <f t="shared" si="8"/>
        <v>8030.0500312499998</v>
      </c>
      <c r="H56" s="4">
        <v>487.99458395768386</v>
      </c>
      <c r="I56" s="40">
        <f t="shared" si="0"/>
        <v>79649.979019429185</v>
      </c>
      <c r="J56" s="39">
        <f t="shared" si="5"/>
        <v>6015.0124999999998</v>
      </c>
      <c r="K56" s="4">
        <v>745.48484612108189</v>
      </c>
      <c r="L56" s="40">
        <f t="shared" si="1"/>
        <v>115425.18526860882</v>
      </c>
      <c r="M56" s="48">
        <f t="shared" si="9"/>
        <v>1102.5884292376111</v>
      </c>
      <c r="N56" s="40">
        <f t="shared" si="6"/>
        <v>161820.04391268682</v>
      </c>
      <c r="O56" s="11"/>
      <c r="P56" s="11"/>
      <c r="Q56" s="11"/>
      <c r="R56" s="11"/>
      <c r="S56" s="11"/>
    </row>
    <row r="57" spans="1:19" ht="12.75">
      <c r="A57" s="45">
        <f t="shared" si="2"/>
        <v>1994</v>
      </c>
      <c r="B57" s="44">
        <v>34455</v>
      </c>
      <c r="C57" s="28">
        <v>37.97</v>
      </c>
      <c r="D57" s="47">
        <f t="shared" si="12"/>
        <v>7.5940000000000003</v>
      </c>
      <c r="E57" s="25">
        <f t="shared" si="11"/>
        <v>3.9296771501082857</v>
      </c>
      <c r="F57" s="25">
        <f t="shared" si="7"/>
        <v>149.2098413896116</v>
      </c>
      <c r="G57" s="39">
        <f t="shared" si="8"/>
        <v>10050.125156328126</v>
      </c>
      <c r="H57" s="4">
        <v>487.99458395768386</v>
      </c>
      <c r="I57" s="40">
        <f t="shared" si="0"/>
        <v>82863.71962764363</v>
      </c>
      <c r="J57" s="39">
        <f t="shared" si="5"/>
        <v>8030.0500312499998</v>
      </c>
      <c r="K57" s="4">
        <v>745.48484612108189</v>
      </c>
      <c r="L57" s="40">
        <f t="shared" si="1"/>
        <v>119263.72567933564</v>
      </c>
      <c r="M57" s="48">
        <f t="shared" si="9"/>
        <v>1115.9923708367289</v>
      </c>
      <c r="N57" s="40">
        <f t="shared" si="6"/>
        <v>166517.04464456494</v>
      </c>
      <c r="O57" s="11"/>
      <c r="P57" s="11"/>
      <c r="Q57" s="11"/>
      <c r="R57" s="11"/>
      <c r="S57" s="11"/>
    </row>
    <row r="58" spans="1:19" ht="12.75">
      <c r="A58" s="45">
        <f t="shared" si="2"/>
        <v>1994</v>
      </c>
      <c r="B58" s="44">
        <v>34486</v>
      </c>
      <c r="C58" s="28">
        <v>37.97</v>
      </c>
      <c r="D58" s="47">
        <f t="shared" si="12"/>
        <v>7.5940000000000003</v>
      </c>
      <c r="E58" s="25">
        <f t="shared" si="11"/>
        <v>3.995171769276757</v>
      </c>
      <c r="F58" s="25">
        <f t="shared" si="7"/>
        <v>151.69667207943846</v>
      </c>
      <c r="G58" s="39">
        <f t="shared" si="8"/>
        <v>12075.250469218945</v>
      </c>
      <c r="H58" s="4">
        <v>487.99458395768386</v>
      </c>
      <c r="I58" s="40">
        <f t="shared" si="0"/>
        <v>86102.404848389706</v>
      </c>
      <c r="J58" s="39">
        <f t="shared" si="5"/>
        <v>10050.125156328126</v>
      </c>
      <c r="K58" s="4">
        <v>745.48484612108189</v>
      </c>
      <c r="L58" s="40">
        <f t="shared" si="1"/>
        <v>123137.69539854852</v>
      </c>
      <c r="M58" s="48">
        <f t="shared" si="9"/>
        <v>1129.1765756883203</v>
      </c>
      <c r="N58" s="40">
        <f t="shared" si="6"/>
        <v>171292.32872197434</v>
      </c>
      <c r="O58" s="11"/>
      <c r="P58" s="11"/>
      <c r="Q58" s="11"/>
      <c r="R58" s="11"/>
      <c r="S58" s="11"/>
    </row>
    <row r="59" spans="1:19" ht="12.75">
      <c r="A59" s="45">
        <f t="shared" si="2"/>
        <v>1994</v>
      </c>
      <c r="B59" s="44">
        <v>34516</v>
      </c>
      <c r="C59" s="28">
        <v>37.97</v>
      </c>
      <c r="D59" s="47">
        <f t="shared" si="12"/>
        <v>7.5940000000000003</v>
      </c>
      <c r="E59" s="25">
        <f t="shared" si="11"/>
        <v>4.0617579654313696</v>
      </c>
      <c r="F59" s="25">
        <f t="shared" si="7"/>
        <v>154.22494994742911</v>
      </c>
      <c r="G59" s="39">
        <f t="shared" si="8"/>
        <v>14105.438595391992</v>
      </c>
      <c r="H59" s="4">
        <v>487.99458395768386</v>
      </c>
      <c r="I59" s="40">
        <f t="shared" si="0"/>
        <v>89366.378880882286</v>
      </c>
      <c r="J59" s="39">
        <f t="shared" si="5"/>
        <v>12075.250469218945</v>
      </c>
      <c r="K59" s="4">
        <v>745.48484612108189</v>
      </c>
      <c r="L59" s="40">
        <f t="shared" si="1"/>
        <v>127047.61354880969</v>
      </c>
      <c r="M59" s="48">
        <f t="shared" si="9"/>
        <v>1142.1446460341479</v>
      </c>
      <c r="N59" s="40">
        <f t="shared" si="6"/>
        <v>176147.20086734058</v>
      </c>
      <c r="O59" s="11"/>
      <c r="P59" s="11"/>
      <c r="Q59" s="11"/>
      <c r="R59" s="11"/>
      <c r="S59" s="11"/>
    </row>
    <row r="60" spans="1:19" ht="12.75">
      <c r="A60" s="45">
        <f t="shared" si="2"/>
        <v>1994</v>
      </c>
      <c r="B60" s="44">
        <v>34547</v>
      </c>
      <c r="C60" s="28">
        <v>37.97</v>
      </c>
      <c r="D60" s="47">
        <f t="shared" si="12"/>
        <v>7.5940000000000003</v>
      </c>
      <c r="E60" s="25">
        <f t="shared" si="11"/>
        <v>4.1294539315218923</v>
      </c>
      <c r="F60" s="25">
        <f t="shared" si="7"/>
        <v>156.79536577988625</v>
      </c>
      <c r="G60" s="39">
        <f t="shared" si="8"/>
        <v>16140.702191880471</v>
      </c>
      <c r="H60" s="4">
        <v>487.99458395768386</v>
      </c>
      <c r="I60" s="40">
        <f t="shared" si="0"/>
        <v>92655.991482128928</v>
      </c>
      <c r="J60" s="39">
        <f t="shared" si="5"/>
        <v>14105.438595391992</v>
      </c>
      <c r="K60" s="4">
        <v>745.48484612108189</v>
      </c>
      <c r="L60" s="40">
        <f t="shared" si="1"/>
        <v>130994.00772630924</v>
      </c>
      <c r="M60" s="48">
        <f t="shared" si="9"/>
        <v>1154.9001250628307</v>
      </c>
      <c r="N60" s="40">
        <f t="shared" si="6"/>
        <v>181082.98754846293</v>
      </c>
      <c r="O60" s="11"/>
      <c r="P60" s="11"/>
      <c r="Q60" s="11"/>
      <c r="R60" s="11"/>
      <c r="S60" s="11"/>
    </row>
    <row r="61" spans="1:19" ht="12.75">
      <c r="A61" s="45">
        <f t="shared" si="2"/>
        <v>1994</v>
      </c>
      <c r="B61" s="44">
        <v>34578</v>
      </c>
      <c r="C61" s="28">
        <v>37.97</v>
      </c>
      <c r="D61" s="47">
        <f t="shared" si="12"/>
        <v>7.5940000000000003</v>
      </c>
      <c r="E61" s="25">
        <f t="shared" si="11"/>
        <v>4.1982781637139235</v>
      </c>
      <c r="F61" s="25">
        <f t="shared" si="7"/>
        <v>159.40862187621767</v>
      </c>
      <c r="G61" s="39">
        <f t="shared" si="8"/>
        <v>18181.053947360171</v>
      </c>
      <c r="H61" s="4">
        <v>487.99458395768386</v>
      </c>
      <c r="I61" s="40">
        <f t="shared" si="0"/>
        <v>95971.598059112745</v>
      </c>
      <c r="J61" s="39">
        <f t="shared" si="5"/>
        <v>16140.702191880471</v>
      </c>
      <c r="K61" s="4">
        <v>745.48484612108189</v>
      </c>
      <c r="L61" s="40">
        <f t="shared" si="1"/>
        <v>134977.41414164632</v>
      </c>
      <c r="M61" s="48">
        <f t="shared" si="9"/>
        <v>1167.4464978779286</v>
      </c>
      <c r="N61" s="40">
        <f t="shared" si="6"/>
        <v>186101.03734093727</v>
      </c>
      <c r="O61" s="11"/>
      <c r="P61" s="11"/>
      <c r="Q61" s="11"/>
      <c r="R61" s="11"/>
      <c r="S61" s="11"/>
    </row>
    <row r="62" spans="1:19" ht="12.75">
      <c r="A62" s="45">
        <f t="shared" si="2"/>
        <v>1994</v>
      </c>
      <c r="B62" s="44">
        <v>34608</v>
      </c>
      <c r="C62" s="28">
        <v>37.97</v>
      </c>
      <c r="D62" s="47">
        <f t="shared" si="12"/>
        <v>7.5940000000000003</v>
      </c>
      <c r="E62" s="25">
        <f t="shared" si="11"/>
        <v>4.268249466442489</v>
      </c>
      <c r="F62" s="25">
        <f t="shared" si="7"/>
        <v>162.06543224082131</v>
      </c>
      <c r="G62" s="39">
        <f t="shared" si="8"/>
        <v>20226.506582228572</v>
      </c>
      <c r="H62" s="4">
        <v>487.99458395768386</v>
      </c>
      <c r="I62" s="40">
        <f t="shared" si="0"/>
        <v>99313.559762510369</v>
      </c>
      <c r="J62" s="39">
        <f t="shared" si="5"/>
        <v>18181.053947360171</v>
      </c>
      <c r="K62" s="4">
        <v>745.48484612108189</v>
      </c>
      <c r="L62" s="40">
        <f t="shared" si="1"/>
        <v>138998.37776295547</v>
      </c>
      <c r="M62" s="48">
        <f t="shared" si="9"/>
        <v>1179.787192450156</v>
      </c>
      <c r="N62" s="40">
        <f t="shared" si="6"/>
        <v>191202.72129661957</v>
      </c>
      <c r="O62" s="11"/>
      <c r="P62" s="11"/>
      <c r="Q62" s="11"/>
      <c r="R62" s="11"/>
      <c r="S62" s="11"/>
    </row>
    <row r="63" spans="1:19" ht="12.75">
      <c r="A63" s="45">
        <f t="shared" si="2"/>
        <v>1994</v>
      </c>
      <c r="B63" s="44">
        <v>34639</v>
      </c>
      <c r="C63" s="28">
        <v>37.97</v>
      </c>
      <c r="D63" s="47">
        <f t="shared" si="12"/>
        <v>7.5940000000000003</v>
      </c>
      <c r="E63" s="25">
        <f t="shared" si="11"/>
        <v>4.3393869575498636</v>
      </c>
      <c r="F63" s="25">
        <f t="shared" si="7"/>
        <v>164.76652277816831</v>
      </c>
      <c r="G63" s="39">
        <f t="shared" si="8"/>
        <v>22277.072848684144</v>
      </c>
      <c r="H63" s="4">
        <v>487.99458395768386</v>
      </c>
      <c r="I63" s="40">
        <f t="shared" si="0"/>
        <v>102682.24358197063</v>
      </c>
      <c r="J63" s="39">
        <f t="shared" si="5"/>
        <v>20226.506582228572</v>
      </c>
      <c r="K63" s="4">
        <v>745.48484612108189</v>
      </c>
      <c r="L63" s="40">
        <f t="shared" si="1"/>
        <v>143057.45246141712</v>
      </c>
      <c r="M63" s="48">
        <f t="shared" si="9"/>
        <v>1191.9255805539863</v>
      </c>
      <c r="N63" s="40">
        <f t="shared" si="6"/>
        <v>196389.43331822986</v>
      </c>
      <c r="O63" s="11"/>
      <c r="P63" s="11"/>
      <c r="Q63" s="11"/>
      <c r="R63" s="11"/>
      <c r="S63" s="11"/>
    </row>
    <row r="64" spans="1:19" ht="12.75">
      <c r="A64" s="45">
        <f t="shared" si="2"/>
        <v>1994</v>
      </c>
      <c r="B64" s="44">
        <v>34669</v>
      </c>
      <c r="C64" s="28">
        <v>37.97</v>
      </c>
      <c r="D64" s="47">
        <f t="shared" si="12"/>
        <v>7.5940000000000003</v>
      </c>
      <c r="E64" s="25">
        <f t="shared" si="11"/>
        <v>4.4117100735090276</v>
      </c>
      <c r="F64" s="25">
        <f t="shared" si="7"/>
        <v>167.51263149113777</v>
      </c>
      <c r="G64" s="39">
        <f t="shared" si="8"/>
        <v>24332.765530805853</v>
      </c>
      <c r="H64" s="4">
        <v>487.99458395768386</v>
      </c>
      <c r="I64" s="40">
        <f t="shared" si="0"/>
        <v>106078.02244298044</v>
      </c>
      <c r="J64" s="39">
        <f t="shared" si="5"/>
        <v>22277.072848684144</v>
      </c>
      <c r="K64" s="4">
        <v>745.48484612108189</v>
      </c>
      <c r="L64" s="40">
        <f t="shared" si="1"/>
        <v>147155.20115919248</v>
      </c>
      <c r="M64" s="48">
        <f t="shared" si="9"/>
        <v>1203.8649786889014</v>
      </c>
      <c r="N64" s="40">
        <f t="shared" si="6"/>
        <v>201662.59054020036</v>
      </c>
      <c r="O64" s="11"/>
      <c r="P64" s="11"/>
      <c r="Q64" s="11"/>
      <c r="R64" s="11"/>
      <c r="S64" s="11"/>
    </row>
    <row r="65" spans="1:19" ht="12.75">
      <c r="A65" s="45">
        <f t="shared" si="2"/>
        <v>1995</v>
      </c>
      <c r="B65" s="44">
        <v>34700</v>
      </c>
      <c r="C65" s="2">
        <v>29.78</v>
      </c>
      <c r="D65" s="47">
        <f>C65*(0.16)</f>
        <v>4.7648000000000001</v>
      </c>
      <c r="E65" s="25">
        <f t="shared" si="11"/>
        <v>4.4852385747341783</v>
      </c>
      <c r="F65" s="25">
        <f t="shared" si="7"/>
        <v>133.57040475558384</v>
      </c>
      <c r="G65" s="39">
        <f t="shared" si="8"/>
        <v>26393.597444632866</v>
      </c>
      <c r="H65" s="4">
        <v>487.99458395768386</v>
      </c>
      <c r="I65" s="40">
        <f t="shared" si="0"/>
        <v>91575.231542393434</v>
      </c>
      <c r="J65" s="39">
        <f t="shared" si="5"/>
        <v>24332.765530805853</v>
      </c>
      <c r="K65" s="4">
        <v>745.48484612108189</v>
      </c>
      <c r="L65" s="40">
        <f t="shared" si="1"/>
        <v>123907.4781663529</v>
      </c>
      <c r="M65" s="48">
        <f t="shared" si="9"/>
        <v>1218.8383554908937</v>
      </c>
      <c r="N65" s="40">
        <f t="shared" si="6"/>
        <v>162800.73247454886</v>
      </c>
      <c r="O65" s="11"/>
      <c r="P65" s="11"/>
      <c r="Q65" s="11"/>
      <c r="R65" s="11"/>
      <c r="S65" s="11"/>
    </row>
    <row r="66" spans="1:19" ht="12.75">
      <c r="A66" s="45">
        <f t="shared" si="2"/>
        <v>1995</v>
      </c>
      <c r="B66" s="44">
        <v>34731</v>
      </c>
      <c r="C66" s="28">
        <v>29.78</v>
      </c>
      <c r="D66" s="47">
        <f t="shared" ref="D66:D129" si="13">C66*(0.16)</f>
        <v>4.7648000000000001</v>
      </c>
      <c r="E66" s="25">
        <f t="shared" si="11"/>
        <v>4.545041755730634</v>
      </c>
      <c r="F66" s="25">
        <f t="shared" si="7"/>
        <v>135.35134348565828</v>
      </c>
      <c r="G66" s="39">
        <f t="shared" si="8"/>
        <v>28459.581438244448</v>
      </c>
      <c r="H66" s="4">
        <v>487.99458395768386</v>
      </c>
      <c r="I66" s="40">
        <f t="shared" si="0"/>
        <v>94510.303990641827</v>
      </c>
      <c r="J66" s="39">
        <f t="shared" si="5"/>
        <v>26393.597444632866</v>
      </c>
      <c r="K66" s="4">
        <v>745.48484612108189</v>
      </c>
      <c r="L66" s="40">
        <f t="shared" si="1"/>
        <v>127295.97291532053</v>
      </c>
      <c r="M66" s="48">
        <f t="shared" si="9"/>
        <v>1233.6147141770705</v>
      </c>
      <c r="N66" s="40">
        <f t="shared" si="6"/>
        <v>166971.40890754282</v>
      </c>
      <c r="O66" s="11"/>
      <c r="P66" s="11"/>
      <c r="Q66" s="11"/>
      <c r="R66" s="11"/>
      <c r="S66" s="11"/>
    </row>
    <row r="67" spans="1:19" ht="12.75">
      <c r="A67" s="45">
        <f t="shared" si="2"/>
        <v>1995</v>
      </c>
      <c r="B67" s="44">
        <v>34759</v>
      </c>
      <c r="C67" s="28">
        <v>29.78</v>
      </c>
      <c r="D67" s="47">
        <f t="shared" si="13"/>
        <v>4.7648000000000001</v>
      </c>
      <c r="E67" s="25">
        <f t="shared" si="11"/>
        <v>4.6056423124737087</v>
      </c>
      <c r="F67" s="25">
        <f t="shared" si="7"/>
        <v>137.15602806546704</v>
      </c>
      <c r="G67" s="39">
        <f t="shared" si="8"/>
        <v>30530.730391840058</v>
      </c>
      <c r="H67" s="4">
        <v>487.99458395768386</v>
      </c>
      <c r="I67" s="40">
        <f t="shared" si="0"/>
        <v>97462.129244936063</v>
      </c>
      <c r="J67" s="39">
        <f t="shared" si="5"/>
        <v>28459.581438244448</v>
      </c>
      <c r="K67" s="4">
        <v>745.48484612108189</v>
      </c>
      <c r="L67" s="40">
        <f t="shared" si="1"/>
        <v>130707.32191520794</v>
      </c>
      <c r="M67" s="48">
        <f t="shared" si="9"/>
        <v>1248.1966470910606</v>
      </c>
      <c r="N67" s="40">
        <f t="shared" si="6"/>
        <v>171197.69435964338</v>
      </c>
      <c r="O67" s="11"/>
      <c r="P67" s="11"/>
      <c r="Q67" s="11"/>
      <c r="R67" s="11"/>
      <c r="S67" s="11"/>
    </row>
    <row r="68" spans="1:19" ht="12.75">
      <c r="A68" s="45">
        <f t="shared" si="2"/>
        <v>1995</v>
      </c>
      <c r="B68" s="44">
        <v>34790</v>
      </c>
      <c r="C68" s="28">
        <v>29.78</v>
      </c>
      <c r="D68" s="47">
        <f t="shared" si="13"/>
        <v>4.7648000000000001</v>
      </c>
      <c r="E68" s="25">
        <f t="shared" si="11"/>
        <v>4.6670508766400252</v>
      </c>
      <c r="F68" s="25">
        <f t="shared" si="7"/>
        <v>138.98477510633995</v>
      </c>
      <c r="G68" s="39">
        <f t="shared" si="8"/>
        <v>32607.057217819656</v>
      </c>
      <c r="H68" s="4">
        <v>487.99458395768386</v>
      </c>
      <c r="I68" s="40">
        <f t="shared" si="0"/>
        <v>100430.87472229027</v>
      </c>
      <c r="J68" s="39">
        <f t="shared" si="5"/>
        <v>30530.730391840058</v>
      </c>
      <c r="K68" s="4">
        <v>745.48484612108189</v>
      </c>
      <c r="L68" s="40">
        <f t="shared" si="1"/>
        <v>134141.77407516306</v>
      </c>
      <c r="M68" s="48">
        <f t="shared" si="9"/>
        <v>1262.5867124667088</v>
      </c>
      <c r="N68" s="40">
        <f t="shared" si="6"/>
        <v>175480.33028443862</v>
      </c>
      <c r="O68" s="11"/>
      <c r="P68" s="11"/>
      <c r="Q68" s="11"/>
      <c r="R68" s="11"/>
      <c r="S68" s="11"/>
    </row>
    <row r="69" spans="1:19" ht="12.75">
      <c r="A69" s="45">
        <f t="shared" si="2"/>
        <v>1995</v>
      </c>
      <c r="B69" s="44">
        <v>34820</v>
      </c>
      <c r="C69" s="28">
        <v>29.78</v>
      </c>
      <c r="D69" s="47">
        <f t="shared" si="13"/>
        <v>4.7648000000000001</v>
      </c>
      <c r="E69" s="25">
        <f t="shared" si="11"/>
        <v>4.7292782216618923</v>
      </c>
      <c r="F69" s="25">
        <f t="shared" si="7"/>
        <v>140.83790544109115</v>
      </c>
      <c r="G69" s="39">
        <f t="shared" si="8"/>
        <v>34688.574860864202</v>
      </c>
      <c r="H69" s="4">
        <v>487.99458395768386</v>
      </c>
      <c r="I69" s="40">
        <f t="shared" si="0"/>
        <v>103416.7099320611</v>
      </c>
      <c r="J69" s="39">
        <f t="shared" si="5"/>
        <v>32607.057217819656</v>
      </c>
      <c r="K69" s="4">
        <v>745.48484612108189</v>
      </c>
      <c r="L69" s="40">
        <f t="shared" si="1"/>
        <v>137599.58148358698</v>
      </c>
      <c r="M69" s="48">
        <f t="shared" si="9"/>
        <v>1276.787434876888</v>
      </c>
      <c r="N69" s="40">
        <f t="shared" si="6"/>
        <v>179820.06802156448</v>
      </c>
      <c r="O69" s="11"/>
      <c r="P69" s="11"/>
      <c r="Q69" s="11"/>
      <c r="R69" s="11"/>
      <c r="S69" s="11"/>
    </row>
    <row r="70" spans="1:19" ht="12.75">
      <c r="A70" s="45">
        <f t="shared" ref="A70:A133" si="14">YEAR(B70)</f>
        <v>1995</v>
      </c>
      <c r="B70" s="44">
        <v>34851</v>
      </c>
      <c r="C70" s="28">
        <v>29.78</v>
      </c>
      <c r="D70" s="47">
        <f t="shared" si="13"/>
        <v>4.7648000000000001</v>
      </c>
      <c r="E70" s="25">
        <f t="shared" si="11"/>
        <v>4.7923352646173845</v>
      </c>
      <c r="F70" s="25">
        <f t="shared" si="7"/>
        <v>142.71574418030571</v>
      </c>
      <c r="G70" s="39">
        <f t="shared" si="8"/>
        <v>36775.296298016365</v>
      </c>
      <c r="H70" s="4">
        <v>487.99458395768386</v>
      </c>
      <c r="I70" s="40">
        <f t="shared" si="0"/>
        <v>106419.8065034959</v>
      </c>
      <c r="J70" s="39">
        <f t="shared" si="5"/>
        <v>34688.574860864202</v>
      </c>
      <c r="K70" s="4">
        <v>745.48484612108189</v>
      </c>
      <c r="L70" s="40">
        <f t="shared" si="1"/>
        <v>141080.99945017509</v>
      </c>
      <c r="M70" s="48">
        <f t="shared" si="9"/>
        <v>1290.8013056764069</v>
      </c>
      <c r="N70" s="40">
        <f t="shared" si="6"/>
        <v>184217.66892851866</v>
      </c>
      <c r="O70" s="11"/>
      <c r="P70" s="11"/>
      <c r="Q70" s="11"/>
      <c r="R70" s="11"/>
      <c r="S70" s="11"/>
    </row>
    <row r="71" spans="1:19" ht="12.75">
      <c r="A71" s="45">
        <f t="shared" si="14"/>
        <v>1995</v>
      </c>
      <c r="B71" s="44">
        <v>34881</v>
      </c>
      <c r="C71" s="28">
        <v>29.78</v>
      </c>
      <c r="D71" s="47">
        <f t="shared" si="13"/>
        <v>4.7648000000000001</v>
      </c>
      <c r="E71" s="25">
        <f t="shared" si="11"/>
        <v>4.8562330681456158</v>
      </c>
      <c r="F71" s="25">
        <f t="shared" si="7"/>
        <v>144.61862076937643</v>
      </c>
      <c r="G71" s="39">
        <f t="shared" si="8"/>
        <v>38867.234538761404</v>
      </c>
      <c r="H71" s="4">
        <v>487.99458395768386</v>
      </c>
      <c r="I71" s="40">
        <f t="shared" si="0"/>
        <v>109440.33821364731</v>
      </c>
      <c r="J71" s="39">
        <f t="shared" si="5"/>
        <v>36775.296298016365</v>
      </c>
      <c r="K71" s="4">
        <v>745.48484612108189</v>
      </c>
      <c r="L71" s="40">
        <f t="shared" si="1"/>
        <v>144586.28654851805</v>
      </c>
      <c r="M71" s="48">
        <f t="shared" si="9"/>
        <v>1304.63078343909</v>
      </c>
      <c r="N71" s="40">
        <f t="shared" si="6"/>
        <v>188673.90451423224</v>
      </c>
      <c r="O71" s="11"/>
      <c r="P71" s="11"/>
      <c r="Q71" s="11"/>
      <c r="R71" s="11"/>
      <c r="S71" s="11"/>
    </row>
    <row r="72" spans="1:19" ht="12.75">
      <c r="A72" s="45">
        <f t="shared" si="14"/>
        <v>1995</v>
      </c>
      <c r="B72" s="44">
        <v>34912</v>
      </c>
      <c r="C72" s="28">
        <v>29.78</v>
      </c>
      <c r="D72" s="47">
        <f t="shared" si="13"/>
        <v>4.7648000000000001</v>
      </c>
      <c r="E72" s="25">
        <f t="shared" si="11"/>
        <v>4.9209828423875575</v>
      </c>
      <c r="F72" s="25">
        <f t="shared" si="7"/>
        <v>146.54686904630145</v>
      </c>
      <c r="G72" s="39">
        <f t="shared" si="8"/>
        <v>40964.402625108305</v>
      </c>
      <c r="H72" s="4">
        <v>487.99458395768386</v>
      </c>
      <c r="I72" s="40">
        <f t="shared" si="0"/>
        <v>112478.48101565937</v>
      </c>
      <c r="J72" s="39">
        <f t="shared" si="5"/>
        <v>38867.234538761404</v>
      </c>
      <c r="K72" s="4">
        <v>745.48484612108189</v>
      </c>
      <c r="L72" s="40">
        <f t="shared" si="1"/>
        <v>148115.70465926977</v>
      </c>
      <c r="M72" s="48">
        <f t="shared" si="9"/>
        <v>1318.2782943891063</v>
      </c>
      <c r="N72" s="40">
        <f t="shared" si="6"/>
        <v>193189.55657442199</v>
      </c>
      <c r="O72" s="11"/>
      <c r="P72" s="11"/>
      <c r="Q72" s="11"/>
      <c r="R72" s="11"/>
      <c r="S72" s="11"/>
    </row>
    <row r="73" spans="1:19" ht="12.75">
      <c r="A73" s="45">
        <f t="shared" si="14"/>
        <v>1995</v>
      </c>
      <c r="B73" s="44">
        <v>34943</v>
      </c>
      <c r="C73" s="28">
        <v>29.78</v>
      </c>
      <c r="D73" s="47">
        <f t="shared" si="13"/>
        <v>4.7648000000000001</v>
      </c>
      <c r="E73" s="25">
        <f t="shared" si="11"/>
        <v>4.9865959469527246</v>
      </c>
      <c r="F73" s="25">
        <f t="shared" si="7"/>
        <v>148.50082730025215</v>
      </c>
      <c r="G73" s="39">
        <f t="shared" si="8"/>
        <v>43066.813631671073</v>
      </c>
      <c r="H73" s="4">
        <v>487.99458395768386</v>
      </c>
      <c r="I73" s="40">
        <f t="shared" si="0"/>
        <v>115534.41306742949</v>
      </c>
      <c r="J73" s="39">
        <f t="shared" si="5"/>
        <v>40964.402625108305</v>
      </c>
      <c r="K73" s="4">
        <v>745.48484612108189</v>
      </c>
      <c r="L73" s="40">
        <f t="shared" si="1"/>
        <v>151669.51901389015</v>
      </c>
      <c r="M73" s="48">
        <f t="shared" si="9"/>
        <v>1331.7462328266224</v>
      </c>
      <c r="N73" s="40">
        <f t="shared" si="6"/>
        <v>197765.41732874766</v>
      </c>
      <c r="O73" s="11"/>
      <c r="P73" s="11"/>
      <c r="Q73" s="11"/>
      <c r="R73" s="11"/>
      <c r="S73" s="11"/>
    </row>
    <row r="74" spans="1:19" ht="12.75">
      <c r="A74" s="45">
        <f t="shared" si="14"/>
        <v>1995</v>
      </c>
      <c r="B74" s="44">
        <v>34973</v>
      </c>
      <c r="C74" s="28">
        <v>29.78</v>
      </c>
      <c r="D74" s="47">
        <f t="shared" si="13"/>
        <v>4.7648000000000001</v>
      </c>
      <c r="E74" s="25">
        <f t="shared" si="11"/>
        <v>5.0530838929120945</v>
      </c>
      <c r="F74" s="25">
        <f t="shared" si="7"/>
        <v>150.48083833092218</v>
      </c>
      <c r="G74" s="39">
        <f t="shared" si="8"/>
        <v>45174.480665750249</v>
      </c>
      <c r="H74" s="4">
        <v>487.99458395768386</v>
      </c>
      <c r="I74" s="40">
        <f t="shared" si="0"/>
        <v>118608.31476065211</v>
      </c>
      <c r="J74" s="39">
        <f t="shared" si="5"/>
        <v>43066.813631671073</v>
      </c>
      <c r="K74" s="4">
        <v>745.48484612108189</v>
      </c>
      <c r="L74" s="40">
        <f t="shared" si="1"/>
        <v>155247.99823897</v>
      </c>
      <c r="M74" s="48">
        <f t="shared" si="9"/>
        <v>1345.0369615478553</v>
      </c>
      <c r="N74" s="40">
        <f t="shared" si="6"/>
        <v>202402.28955979762</v>
      </c>
      <c r="O74" s="11"/>
      <c r="P74" s="11"/>
      <c r="Q74" s="11"/>
      <c r="R74" s="11"/>
      <c r="S74" s="11"/>
    </row>
    <row r="75" spans="1:19" ht="12.75">
      <c r="A75" s="45">
        <f t="shared" si="14"/>
        <v>1995</v>
      </c>
      <c r="B75" s="44">
        <v>35004</v>
      </c>
      <c r="C75" s="28">
        <v>29.78</v>
      </c>
      <c r="D75" s="47">
        <f t="shared" si="13"/>
        <v>4.7648000000000001</v>
      </c>
      <c r="E75" s="25">
        <f t="shared" si="11"/>
        <v>5.1204583448175889</v>
      </c>
      <c r="F75" s="25">
        <f t="shared" si="7"/>
        <v>152.48724950866782</v>
      </c>
      <c r="G75" s="39">
        <f t="shared" si="8"/>
        <v>47287.41686741462</v>
      </c>
      <c r="H75" s="4">
        <v>487.99458395768386</v>
      </c>
      <c r="I75" s="40">
        <f t="shared" si="0"/>
        <v>121700.3687502485</v>
      </c>
      <c r="J75" s="39">
        <f t="shared" si="5"/>
        <v>45174.480665750249</v>
      </c>
      <c r="K75" s="4">
        <v>745.48484612108189</v>
      </c>
      <c r="L75" s="40">
        <f t="shared" si="1"/>
        <v>158851.4144011465</v>
      </c>
      <c r="M75" s="48">
        <f t="shared" si="9"/>
        <v>1358.1528122595982</v>
      </c>
      <c r="N75" s="40">
        <f t="shared" si="6"/>
        <v>207100.98675392824</v>
      </c>
      <c r="O75" s="11"/>
      <c r="P75" s="11"/>
      <c r="Q75" s="11"/>
      <c r="R75" s="11"/>
      <c r="S75" s="11"/>
    </row>
    <row r="76" spans="1:19" ht="12.75">
      <c r="A76" s="45">
        <f t="shared" si="14"/>
        <v>1995</v>
      </c>
      <c r="B76" s="44">
        <v>35034</v>
      </c>
      <c r="C76" s="28">
        <v>29.78</v>
      </c>
      <c r="D76" s="47">
        <f t="shared" si="13"/>
        <v>4.7648000000000001</v>
      </c>
      <c r="E76" s="25">
        <f t="shared" si="11"/>
        <v>5.1887311227484902</v>
      </c>
      <c r="F76" s="25">
        <f t="shared" si="7"/>
        <v>154.52041283545003</v>
      </c>
      <c r="G76" s="39">
        <f t="shared" si="8"/>
        <v>49405.635409583156</v>
      </c>
      <c r="H76" s="4">
        <v>487.99458395768386</v>
      </c>
      <c r="I76" s="40">
        <f t="shared" si="0"/>
        <v>124810.75998418816</v>
      </c>
      <c r="J76" s="39">
        <f t="shared" si="5"/>
        <v>47287.41686741462</v>
      </c>
      <c r="K76" s="4">
        <v>745.48484612108189</v>
      </c>
      <c r="L76" s="40">
        <f t="shared" si="1"/>
        <v>162480.04305261612</v>
      </c>
      <c r="M76" s="48">
        <f t="shared" si="9"/>
        <v>1371.0960859882921</v>
      </c>
      <c r="N76" s="40">
        <f t="shared" si="6"/>
        <v>211862.3332439806</v>
      </c>
      <c r="O76" s="11"/>
      <c r="P76" s="11"/>
      <c r="Q76" s="11"/>
      <c r="R76" s="11"/>
      <c r="S76" s="11"/>
    </row>
    <row r="77" spans="1:19" ht="12.75">
      <c r="A77" s="45">
        <f t="shared" si="14"/>
        <v>1996</v>
      </c>
      <c r="B77" s="44">
        <v>35065</v>
      </c>
      <c r="C77" s="2">
        <v>24.16</v>
      </c>
      <c r="D77" s="47">
        <f t="shared" si="13"/>
        <v>3.8656000000000001</v>
      </c>
      <c r="E77" s="25">
        <f t="shared" si="11"/>
        <v>5.2579142043851368</v>
      </c>
      <c r="F77" s="25">
        <f t="shared" si="7"/>
        <v>127.03120717794491</v>
      </c>
      <c r="G77" s="39">
        <f t="shared" si="8"/>
        <v>51529.149498107108</v>
      </c>
      <c r="H77" s="4">
        <v>487.99458395768386</v>
      </c>
      <c r="I77" s="40">
        <f t="shared" si="0"/>
        <v>113519.69059455067</v>
      </c>
      <c r="J77" s="39">
        <f t="shared" si="5"/>
        <v>49405.635409583156</v>
      </c>
      <c r="K77" s="4">
        <v>745.48484612108189</v>
      </c>
      <c r="L77" s="40">
        <f t="shared" si="1"/>
        <v>144105.47534520869</v>
      </c>
      <c r="M77" s="48">
        <f t="shared" si="9"/>
        <v>1386.8402487372016</v>
      </c>
      <c r="N77" s="40">
        <f t="shared" si="6"/>
        <v>176171.9909600481</v>
      </c>
      <c r="O77" s="11"/>
      <c r="P77" s="11"/>
      <c r="Q77" s="11"/>
      <c r="R77" s="11"/>
      <c r="S77" s="11"/>
    </row>
    <row r="78" spans="1:19" ht="12.75">
      <c r="A78" s="45">
        <f t="shared" si="14"/>
        <v>1996</v>
      </c>
      <c r="B78" s="44">
        <v>35096</v>
      </c>
      <c r="C78" s="28">
        <v>24.16</v>
      </c>
      <c r="D78" s="47">
        <f t="shared" si="13"/>
        <v>3.8656000000000001</v>
      </c>
      <c r="E78" s="25">
        <f t="shared" si="11"/>
        <v>5.3280197271102718</v>
      </c>
      <c r="F78" s="25">
        <f t="shared" si="7"/>
        <v>128.72495660698416</v>
      </c>
      <c r="G78" s="39">
        <f t="shared" si="8"/>
        <v>53657.972371852375</v>
      </c>
      <c r="H78" s="4">
        <v>487.99458395768386</v>
      </c>
      <c r="I78" s="40">
        <f t="shared" si="0"/>
        <v>116475.05401624853</v>
      </c>
      <c r="J78" s="39">
        <f t="shared" si="5"/>
        <v>51529.149498107108</v>
      </c>
      <c r="K78" s="4">
        <v>745.48484612108189</v>
      </c>
      <c r="L78" s="40">
        <f t="shared" si="1"/>
        <v>147491.65396620764</v>
      </c>
      <c r="M78" s="48">
        <f t="shared" si="9"/>
        <v>1402.3772514499412</v>
      </c>
      <c r="N78" s="40">
        <f t="shared" si="6"/>
        <v>180520.9508395154</v>
      </c>
      <c r="O78" s="11"/>
      <c r="P78" s="11"/>
      <c r="Q78" s="11"/>
      <c r="R78" s="11"/>
      <c r="S78" s="11"/>
    </row>
    <row r="79" spans="1:19" ht="12.75">
      <c r="A79" s="45">
        <f t="shared" si="14"/>
        <v>1996</v>
      </c>
      <c r="B79" s="44">
        <v>35125</v>
      </c>
      <c r="C79" s="28">
        <v>24.16</v>
      </c>
      <c r="D79" s="47">
        <f t="shared" si="13"/>
        <v>3.8656000000000001</v>
      </c>
      <c r="E79" s="25">
        <f t="shared" si="11"/>
        <v>5.3990599901384089</v>
      </c>
      <c r="F79" s="25">
        <f t="shared" si="7"/>
        <v>130.44128936174397</v>
      </c>
      <c r="G79" s="39">
        <f t="shared" si="8"/>
        <v>55792.117302782004</v>
      </c>
      <c r="H79" s="4">
        <v>487.99458395768386</v>
      </c>
      <c r="I79" s="40">
        <f t="shared" si="0"/>
        <v>119446.7600357701</v>
      </c>
      <c r="J79" s="39">
        <f t="shared" si="5"/>
        <v>53657.972371852375</v>
      </c>
      <c r="K79" s="4">
        <v>745.48484612108189</v>
      </c>
      <c r="L79" s="40">
        <f t="shared" si="1"/>
        <v>150899.9768995276</v>
      </c>
      <c r="M79" s="48">
        <f t="shared" si="9"/>
        <v>1417.7098199164607</v>
      </c>
      <c r="N79" s="40">
        <f t="shared" si="6"/>
        <v>184927.89685070899</v>
      </c>
      <c r="O79" s="11"/>
      <c r="P79" s="11"/>
      <c r="Q79" s="11"/>
      <c r="R79" s="11"/>
      <c r="S79" s="11"/>
    </row>
    <row r="80" spans="1:19" ht="12.75">
      <c r="A80" s="45">
        <f t="shared" si="14"/>
        <v>1996</v>
      </c>
      <c r="B80" s="44">
        <v>35156</v>
      </c>
      <c r="C80" s="28">
        <v>24.16</v>
      </c>
      <c r="D80" s="47">
        <f t="shared" si="13"/>
        <v>3.8656000000000001</v>
      </c>
      <c r="E80" s="25">
        <f t="shared" si="11"/>
        <v>5.4710474566735874</v>
      </c>
      <c r="F80" s="25">
        <f t="shared" si="7"/>
        <v>132.18050655323387</v>
      </c>
      <c r="G80" s="39">
        <f t="shared" si="8"/>
        <v>57931.597596038955</v>
      </c>
      <c r="H80" s="4">
        <v>487.99458395768386</v>
      </c>
      <c r="I80" s="40">
        <f t="shared" si="0"/>
        <v>122434.96889880023</v>
      </c>
      <c r="J80" s="39">
        <f t="shared" si="5"/>
        <v>55792.117302782004</v>
      </c>
      <c r="K80" s="4">
        <v>745.48484612108189</v>
      </c>
      <c r="L80" s="40">
        <f t="shared" si="1"/>
        <v>154330.68189082621</v>
      </c>
      <c r="M80" s="48">
        <f t="shared" si="9"/>
        <v>1432.8406440610522</v>
      </c>
      <c r="N80" s="40">
        <f t="shared" si="6"/>
        <v>189393.60214205174</v>
      </c>
      <c r="O80" s="11"/>
      <c r="P80" s="11"/>
      <c r="Q80" s="11"/>
      <c r="R80" s="11"/>
      <c r="S80" s="11"/>
    </row>
    <row r="81" spans="1:19" ht="12.75">
      <c r="A81" s="45">
        <f t="shared" si="14"/>
        <v>1996</v>
      </c>
      <c r="B81" s="44">
        <v>35186</v>
      </c>
      <c r="C81" s="28">
        <v>24.16</v>
      </c>
      <c r="D81" s="47">
        <f t="shared" si="13"/>
        <v>3.8656000000000001</v>
      </c>
      <c r="E81" s="25">
        <f t="shared" si="11"/>
        <v>5.543994756095902</v>
      </c>
      <c r="F81" s="25">
        <f t="shared" si="7"/>
        <v>133.942913307277</v>
      </c>
      <c r="G81" s="39">
        <f t="shared" si="8"/>
        <v>60076.426590029048</v>
      </c>
      <c r="H81" s="4">
        <v>487.99458395768386</v>
      </c>
      <c r="I81" s="40">
        <f t="shared" si="0"/>
        <v>125439.8428434938</v>
      </c>
      <c r="J81" s="39">
        <f t="shared" si="5"/>
        <v>57931.597596038955</v>
      </c>
      <c r="K81" s="4">
        <v>745.48484612108189</v>
      </c>
      <c r="L81" s="40">
        <f t="shared" si="1"/>
        <v>157784.00971192375</v>
      </c>
      <c r="M81" s="48">
        <f t="shared" si="9"/>
        <v>1447.7723784142675</v>
      </c>
      <c r="N81" s="40">
        <f t="shared" si="6"/>
        <v>193918.85017061245</v>
      </c>
      <c r="O81" s="11"/>
      <c r="P81" s="11"/>
      <c r="Q81" s="11"/>
      <c r="R81" s="11"/>
      <c r="S81" s="11"/>
    </row>
    <row r="82" spans="1:19" ht="12.75">
      <c r="A82" s="45">
        <f t="shared" si="14"/>
        <v>1996</v>
      </c>
      <c r="B82" s="44">
        <v>35217</v>
      </c>
      <c r="C82" s="28">
        <v>24.16</v>
      </c>
      <c r="D82" s="47">
        <f t="shared" si="13"/>
        <v>3.8656000000000001</v>
      </c>
      <c r="E82" s="25">
        <f t="shared" si="11"/>
        <v>5.6179146861771807</v>
      </c>
      <c r="F82" s="25">
        <f t="shared" si="7"/>
        <v>135.72881881804068</v>
      </c>
      <c r="G82" s="39">
        <f t="shared" si="8"/>
        <v>62226.617656504117</v>
      </c>
      <c r="H82" s="4">
        <v>487.99458395768386</v>
      </c>
      <c r="I82" s="40">
        <f t="shared" si="0"/>
        <v>128461.54612668173</v>
      </c>
      <c r="J82" s="39">
        <f t="shared" si="5"/>
        <v>60076.426590029048</v>
      </c>
      <c r="K82" s="4">
        <v>745.48484612108189</v>
      </c>
      <c r="L82" s="40">
        <f t="shared" si="1"/>
        <v>161260.2042007923</v>
      </c>
      <c r="M82" s="48">
        <f t="shared" si="9"/>
        <v>1462.5076425786247</v>
      </c>
      <c r="N82" s="40">
        <f t="shared" si="6"/>
        <v>198504.43483955393</v>
      </c>
      <c r="O82" s="11"/>
      <c r="P82" s="11"/>
      <c r="Q82" s="11"/>
      <c r="R82" s="11"/>
      <c r="S82" s="11"/>
    </row>
    <row r="83" spans="1:19" ht="12.75">
      <c r="A83" s="45">
        <f t="shared" si="14"/>
        <v>1996</v>
      </c>
      <c r="B83" s="44">
        <v>35247</v>
      </c>
      <c r="C83" s="28">
        <v>24.16</v>
      </c>
      <c r="D83" s="47">
        <f t="shared" si="13"/>
        <v>3.8656000000000001</v>
      </c>
      <c r="E83" s="25">
        <f t="shared" si="11"/>
        <v>5.6928202153262095</v>
      </c>
      <c r="F83" s="25">
        <f t="shared" si="7"/>
        <v>137.53853640228121</v>
      </c>
      <c r="G83" s="39">
        <f t="shared" si="8"/>
        <v>64382.184200645373</v>
      </c>
      <c r="H83" s="4">
        <v>487.99458395768386</v>
      </c>
      <c r="I83" s="40">
        <f t="shared" si="0"/>
        <v>131500.24505042535</v>
      </c>
      <c r="J83" s="39">
        <f t="shared" si="5"/>
        <v>62226.617656504117</v>
      </c>
      <c r="K83" s="4">
        <v>745.48484612108189</v>
      </c>
      <c r="L83" s="40">
        <f t="shared" si="1"/>
        <v>164759.51230207755</v>
      </c>
      <c r="M83" s="48">
        <f t="shared" si="9"/>
        <v>1477.0490216881876</v>
      </c>
      <c r="N83" s="40">
        <f t="shared" si="6"/>
        <v>203151.16063741464</v>
      </c>
      <c r="O83" s="11"/>
      <c r="P83" s="11"/>
      <c r="Q83" s="11"/>
      <c r="R83" s="11"/>
      <c r="S83" s="11"/>
    </row>
    <row r="84" spans="1:19" ht="12.75">
      <c r="A84" s="45">
        <f t="shared" si="14"/>
        <v>1996</v>
      </c>
      <c r="B84" s="44">
        <v>35278</v>
      </c>
      <c r="C84" s="28">
        <v>24.16</v>
      </c>
      <c r="D84" s="47">
        <f t="shared" si="13"/>
        <v>3.8656000000000001</v>
      </c>
      <c r="E84" s="25">
        <f t="shared" si="11"/>
        <v>5.7687244848638919</v>
      </c>
      <c r="F84" s="25">
        <f t="shared" si="7"/>
        <v>139.37238355431163</v>
      </c>
      <c r="G84" s="39">
        <f t="shared" si="8"/>
        <v>66543.139661146983</v>
      </c>
      <c r="H84" s="4">
        <v>487.99458395768386</v>
      </c>
      <c r="I84" s="40">
        <f t="shared" si="0"/>
        <v>134556.10798892402</v>
      </c>
      <c r="J84" s="39">
        <f t="shared" si="5"/>
        <v>64382.184200645373</v>
      </c>
      <c r="K84" s="4">
        <v>745.48484612108189</v>
      </c>
      <c r="L84" s="40">
        <f t="shared" si="1"/>
        <v>168282.18410815977</v>
      </c>
      <c r="M84" s="48">
        <f t="shared" si="9"/>
        <v>1491.3990668620984</v>
      </c>
      <c r="N84" s="40">
        <f t="shared" si="6"/>
        <v>207859.84277924683</v>
      </c>
      <c r="O84" s="11"/>
      <c r="P84" s="11"/>
      <c r="Q84" s="11"/>
      <c r="R84" s="11"/>
      <c r="S84" s="11"/>
    </row>
    <row r="85" spans="1:19" ht="12.75">
      <c r="A85" s="45">
        <f t="shared" si="14"/>
        <v>1996</v>
      </c>
      <c r="B85" s="44">
        <v>35309</v>
      </c>
      <c r="C85" s="28">
        <v>24.16</v>
      </c>
      <c r="D85" s="47">
        <f t="shared" si="13"/>
        <v>3.8656000000000001</v>
      </c>
      <c r="E85" s="25">
        <f t="shared" si="11"/>
        <v>5.8456408113287441</v>
      </c>
      <c r="F85" s="25">
        <f t="shared" si="7"/>
        <v>141.23068200170246</v>
      </c>
      <c r="G85" s="39">
        <f t="shared" si="8"/>
        <v>68709.497510299843</v>
      </c>
      <c r="H85" s="4">
        <v>487.99458395768386</v>
      </c>
      <c r="I85" s="40">
        <f t="shared" si="0"/>
        <v>137629.30541578057</v>
      </c>
      <c r="J85" s="39">
        <f t="shared" si="5"/>
        <v>66543.139661146983</v>
      </c>
      <c r="K85" s="4">
        <v>745.48484612108189</v>
      </c>
      <c r="L85" s="40">
        <f t="shared" si="1"/>
        <v>171828.47290076158</v>
      </c>
      <c r="M85" s="48">
        <f t="shared" si="9"/>
        <v>1505.560295652142</v>
      </c>
      <c r="N85" s="40">
        <f t="shared" si="6"/>
        <v>212631.3073496368</v>
      </c>
      <c r="O85" s="11"/>
      <c r="P85" s="11"/>
      <c r="Q85" s="11"/>
      <c r="R85" s="11"/>
      <c r="S85" s="11"/>
    </row>
    <row r="86" spans="1:19" ht="12.75">
      <c r="A86" s="45">
        <f t="shared" si="14"/>
        <v>1996</v>
      </c>
      <c r="B86" s="44">
        <v>35339</v>
      </c>
      <c r="C86" s="28">
        <v>24.16</v>
      </c>
      <c r="D86" s="47">
        <f t="shared" si="13"/>
        <v>3.8656000000000001</v>
      </c>
      <c r="E86" s="25">
        <f t="shared" si="11"/>
        <v>5.9235826888131271</v>
      </c>
      <c r="F86" s="25">
        <f t="shared" si="7"/>
        <v>143.11375776172514</v>
      </c>
      <c r="G86" s="39">
        <f t="shared" si="8"/>
        <v>70881.271254075589</v>
      </c>
      <c r="H86" s="4">
        <v>487.99458395768386</v>
      </c>
      <c r="I86" s="40">
        <f t="shared" si="0"/>
        <v>140720.00993162941</v>
      </c>
      <c r="J86" s="39">
        <f t="shared" si="5"/>
        <v>68709.497510299843</v>
      </c>
      <c r="K86" s="4">
        <v>745.48484612108189</v>
      </c>
      <c r="L86" s="40">
        <f t="shared" si="1"/>
        <v>175398.63519310928</v>
      </c>
      <c r="M86" s="48">
        <f t="shared" si="9"/>
        <v>1519.5351924844219</v>
      </c>
      <c r="N86" s="40">
        <f t="shared" si="6"/>
        <v>217466.39144763193</v>
      </c>
      <c r="O86" s="11"/>
      <c r="P86" s="11"/>
      <c r="Q86" s="11"/>
      <c r="R86" s="11"/>
      <c r="S86" s="11"/>
    </row>
    <row r="87" spans="1:19" ht="12.75">
      <c r="A87" s="45">
        <f t="shared" si="14"/>
        <v>1996</v>
      </c>
      <c r="B87" s="44">
        <v>35370</v>
      </c>
      <c r="C87" s="28">
        <v>24.16</v>
      </c>
      <c r="D87" s="47">
        <f t="shared" si="13"/>
        <v>3.8656000000000001</v>
      </c>
      <c r="E87" s="25">
        <f t="shared" si="11"/>
        <v>6.0025637913306351</v>
      </c>
      <c r="F87" s="25">
        <f t="shared" si="7"/>
        <v>145.02194119854815</v>
      </c>
      <c r="G87" s="39">
        <f t="shared" si="8"/>
        <v>73058.474432210773</v>
      </c>
      <c r="H87" s="4">
        <v>487.99458395768386</v>
      </c>
      <c r="I87" s="40">
        <f t="shared" si="0"/>
        <v>143828.39629213198</v>
      </c>
      <c r="J87" s="39">
        <f t="shared" si="5"/>
        <v>70881.271254075589</v>
      </c>
      <c r="K87" s="4">
        <v>745.48484612108189</v>
      </c>
      <c r="L87" s="40">
        <f t="shared" si="1"/>
        <v>178992.93077265585</v>
      </c>
      <c r="M87" s="48">
        <f t="shared" si="9"/>
        <v>1533.3262090952244</v>
      </c>
      <c r="N87" s="40">
        <f t="shared" si="6"/>
        <v>222365.94333360039</v>
      </c>
      <c r="O87" s="11"/>
      <c r="P87" s="11"/>
      <c r="Q87" s="11"/>
      <c r="R87" s="11"/>
      <c r="S87" s="11"/>
    </row>
    <row r="88" spans="1:19" ht="12.75">
      <c r="A88" s="45">
        <f t="shared" si="14"/>
        <v>1996</v>
      </c>
      <c r="B88" s="44">
        <v>35400</v>
      </c>
      <c r="C88" s="28">
        <v>24.16</v>
      </c>
      <c r="D88" s="47">
        <f t="shared" si="13"/>
        <v>3.8656000000000001</v>
      </c>
      <c r="E88" s="25">
        <f t="shared" si="11"/>
        <v>6.0825979752150436</v>
      </c>
      <c r="F88" s="25">
        <f t="shared" si="7"/>
        <v>146.95556708119545</v>
      </c>
      <c r="G88" s="39">
        <f t="shared" si="8"/>
        <v>75241.120618291301</v>
      </c>
      <c r="H88" s="4">
        <v>487.99458395768386</v>
      </c>
      <c r="I88" s="40">
        <f t="shared" si="0"/>
        <v>146954.64143634477</v>
      </c>
      <c r="J88" s="39">
        <f t="shared" si="5"/>
        <v>73058.474432210773</v>
      </c>
      <c r="K88" s="4">
        <v>745.48484612108189</v>
      </c>
      <c r="L88" s="40">
        <f t="shared" si="1"/>
        <v>182611.62274437209</v>
      </c>
      <c r="M88" s="48">
        <f t="shared" si="9"/>
        <v>1546.9357649611479</v>
      </c>
      <c r="N88" s="40">
        <f t="shared" si="6"/>
        <v>227330.82257804839</v>
      </c>
      <c r="O88" s="11"/>
      <c r="P88" s="11"/>
      <c r="Q88" s="11"/>
      <c r="R88" s="11"/>
      <c r="S88" s="11"/>
    </row>
    <row r="89" spans="1:19" ht="12.75">
      <c r="A89" s="45">
        <f t="shared" si="14"/>
        <v>1997</v>
      </c>
      <c r="B89" s="44">
        <v>35431</v>
      </c>
      <c r="C89" s="2">
        <v>24.76</v>
      </c>
      <c r="D89" s="47">
        <f t="shared" si="13"/>
        <v>3.9616000000000002</v>
      </c>
      <c r="E89" s="25">
        <f t="shared" si="11"/>
        <v>6.1636992815512439</v>
      </c>
      <c r="F89" s="25">
        <f t="shared" si="7"/>
        <v>152.61319421120882</v>
      </c>
      <c r="G89" s="39">
        <f t="shared" si="8"/>
        <v>77429.223419837028</v>
      </c>
      <c r="H89" s="4">
        <v>487.99458395768386</v>
      </c>
      <c r="I89" s="40">
        <f t="shared" si="0"/>
        <v>151903.63563538907</v>
      </c>
      <c r="J89" s="39">
        <f t="shared" si="5"/>
        <v>75241.120618291301</v>
      </c>
      <c r="K89" s="4">
        <v>745.48484612108189</v>
      </c>
      <c r="L89" s="40">
        <f t="shared" si="1"/>
        <v>189011.94422088109</v>
      </c>
      <c r="M89" s="48">
        <f t="shared" si="9"/>
        <v>1560.0407917600241</v>
      </c>
      <c r="N89" s="40">
        <f t="shared" si="6"/>
        <v>238082.80833028053</v>
      </c>
      <c r="O89" s="11"/>
      <c r="P89" s="11"/>
      <c r="Q89" s="11"/>
      <c r="R89" s="11"/>
      <c r="S89" s="11"/>
    </row>
    <row r="90" spans="1:19" ht="12.75">
      <c r="A90" s="45">
        <f t="shared" si="14"/>
        <v>1997</v>
      </c>
      <c r="B90" s="44">
        <v>35462</v>
      </c>
      <c r="C90" s="28">
        <v>24.76</v>
      </c>
      <c r="D90" s="47">
        <f t="shared" si="13"/>
        <v>3.9616000000000002</v>
      </c>
      <c r="E90" s="25">
        <f t="shared" si="11"/>
        <v>6.2458819386385942</v>
      </c>
      <c r="F90" s="25">
        <f t="shared" si="7"/>
        <v>154.64803680069161</v>
      </c>
      <c r="G90" s="39">
        <f t="shared" si="8"/>
        <v>79622.796478386619</v>
      </c>
      <c r="H90" s="4">
        <v>487.99458395768386</v>
      </c>
      <c r="I90" s="40">
        <f t="shared" si="0"/>
        <v>155090.20085681271</v>
      </c>
      <c r="J90" s="39">
        <f t="shared" si="5"/>
        <v>77429.223419837028</v>
      </c>
      <c r="K90" s="4">
        <v>745.48484612108189</v>
      </c>
      <c r="L90" s="40">
        <f t="shared" si="1"/>
        <v>192716.99133712804</v>
      </c>
      <c r="M90" s="48">
        <f t="shared" si="9"/>
        <v>1572.9733839957573</v>
      </c>
      <c r="N90" s="40">
        <f t="shared" si="6"/>
        <v>243257.2457746843</v>
      </c>
      <c r="O90" s="11"/>
      <c r="P90" s="11"/>
      <c r="Q90" s="11"/>
      <c r="R90" s="11"/>
      <c r="S90" s="11"/>
    </row>
    <row r="91" spans="1:19" ht="12.75">
      <c r="A91" s="45">
        <f t="shared" si="14"/>
        <v>1997</v>
      </c>
      <c r="B91" s="49">
        <v>35490</v>
      </c>
      <c r="C91" s="28">
        <v>24.76</v>
      </c>
      <c r="D91" s="47">
        <f t="shared" si="13"/>
        <v>3.9616000000000002</v>
      </c>
      <c r="E91" s="25">
        <f t="shared" si="11"/>
        <v>6.3291603644871088</v>
      </c>
      <c r="F91" s="25">
        <f t="shared" si="7"/>
        <v>156.71001062470083</v>
      </c>
      <c r="G91" s="39">
        <f t="shared" si="8"/>
        <v>81821.85346958258</v>
      </c>
      <c r="H91" s="4">
        <v>487.99458395768386</v>
      </c>
      <c r="I91" s="40">
        <f t="shared" si="0"/>
        <v>158295.48990638769</v>
      </c>
      <c r="J91" s="39">
        <f t="shared" si="5"/>
        <v>79622.796478386619</v>
      </c>
      <c r="K91" s="4">
        <v>745.48484612108189</v>
      </c>
      <c r="L91" s="40">
        <f t="shared" si="1"/>
        <v>196447.73463457482</v>
      </c>
      <c r="M91" s="48">
        <f t="shared" si="9"/>
        <v>1585.7358105441783</v>
      </c>
      <c r="N91" s="40">
        <f t="shared" si="6"/>
        <v>248500.67571834676</v>
      </c>
      <c r="O91" s="11"/>
      <c r="P91" s="11"/>
      <c r="Q91" s="11"/>
      <c r="R91" s="11"/>
      <c r="S91" s="11"/>
    </row>
    <row r="92" spans="1:19" ht="12.75">
      <c r="A92" s="45">
        <f t="shared" si="14"/>
        <v>1997</v>
      </c>
      <c r="B92" s="44">
        <v>35521</v>
      </c>
      <c r="C92" s="28">
        <v>24.76</v>
      </c>
      <c r="D92" s="47">
        <f t="shared" si="13"/>
        <v>3.9616000000000002</v>
      </c>
      <c r="E92" s="25">
        <f t="shared" si="11"/>
        <v>6.4135491693469371</v>
      </c>
      <c r="F92" s="25">
        <f t="shared" si="7"/>
        <v>158.79947743303018</v>
      </c>
      <c r="G92" s="39">
        <f t="shared" si="8"/>
        <v>84026.40810325653</v>
      </c>
      <c r="H92" s="4">
        <v>487.99458395768386</v>
      </c>
      <c r="I92" s="40">
        <f t="shared" si="0"/>
        <v>161519.6930258857</v>
      </c>
      <c r="J92" s="39">
        <f t="shared" si="5"/>
        <v>81821.85346958258</v>
      </c>
      <c r="K92" s="4">
        <v>745.48484612108189</v>
      </c>
      <c r="L92" s="40">
        <f t="shared" si="1"/>
        <v>200204.4574678533</v>
      </c>
      <c r="M92" s="48">
        <f t="shared" si="9"/>
        <v>1598.3303104274885</v>
      </c>
      <c r="N92" s="40">
        <f t="shared" si="6"/>
        <v>253814.01806125807</v>
      </c>
      <c r="O92" s="11"/>
      <c r="P92" s="11"/>
      <c r="Q92" s="11"/>
      <c r="R92" s="11"/>
      <c r="S92" s="11"/>
    </row>
    <row r="93" spans="1:19" ht="12.75">
      <c r="A93" s="45">
        <f t="shared" si="14"/>
        <v>1997</v>
      </c>
      <c r="B93" s="44">
        <v>35551</v>
      </c>
      <c r="C93" s="28">
        <v>24.76</v>
      </c>
      <c r="D93" s="47">
        <f t="shared" si="13"/>
        <v>3.9616000000000002</v>
      </c>
      <c r="E93" s="25">
        <f t="shared" si="11"/>
        <v>6.4990631582715626</v>
      </c>
      <c r="F93" s="25">
        <f t="shared" si="7"/>
        <v>160.9168037988039</v>
      </c>
      <c r="G93" s="39">
        <f t="shared" si="8"/>
        <v>86236.474123514665</v>
      </c>
      <c r="H93" s="4">
        <v>487.99458395768386</v>
      </c>
      <c r="I93" s="40">
        <f t="shared" si="0"/>
        <v>164763.00284511223</v>
      </c>
      <c r="J93" s="39">
        <f t="shared" si="5"/>
        <v>84026.40810325653</v>
      </c>
      <c r="K93" s="4">
        <v>745.48484612108189</v>
      </c>
      <c r="L93" s="40">
        <f t="shared" si="1"/>
        <v>203987.44682150419</v>
      </c>
      <c r="M93" s="48">
        <f t="shared" si="9"/>
        <v>1610.7590932070707</v>
      </c>
      <c r="N93" s="40">
        <f t="shared" si="6"/>
        <v>259198.20496874148</v>
      </c>
      <c r="O93" s="11"/>
      <c r="P93" s="11"/>
      <c r="Q93" s="11"/>
      <c r="R93" s="11"/>
      <c r="S93" s="11"/>
    </row>
    <row r="94" spans="1:19" ht="12.75">
      <c r="A94" s="45">
        <f t="shared" si="14"/>
        <v>1997</v>
      </c>
      <c r="B94" s="44">
        <v>35582</v>
      </c>
      <c r="C94" s="28">
        <v>24.76</v>
      </c>
      <c r="D94" s="47">
        <f t="shared" si="13"/>
        <v>3.9616000000000002</v>
      </c>
      <c r="E94" s="25">
        <f t="shared" si="11"/>
        <v>6.5857173337151833</v>
      </c>
      <c r="F94" s="25">
        <f t="shared" si="7"/>
        <v>163.06236118278795</v>
      </c>
      <c r="G94" s="39">
        <f t="shared" si="8"/>
        <v>88452.065308823454</v>
      </c>
      <c r="H94" s="4">
        <v>487.99458395768386</v>
      </c>
      <c r="I94" s="40">
        <f t="shared" si="0"/>
        <v>168025.61441337565</v>
      </c>
      <c r="J94" s="39">
        <f t="shared" si="5"/>
        <v>86236.474123514665</v>
      </c>
      <c r="K94" s="4">
        <v>745.48484612108189</v>
      </c>
      <c r="L94" s="40">
        <f t="shared" si="1"/>
        <v>207796.99335800562</v>
      </c>
      <c r="M94" s="48">
        <f t="shared" si="9"/>
        <v>1623.0243393711321</v>
      </c>
      <c r="N94" s="40">
        <f t="shared" si="6"/>
        <v>264654.18103499134</v>
      </c>
      <c r="O94" s="11"/>
      <c r="P94" s="11"/>
      <c r="Q94" s="11"/>
      <c r="R94" s="11"/>
      <c r="S94" s="11"/>
    </row>
    <row r="95" spans="1:19" ht="12.75">
      <c r="A95" s="45">
        <f t="shared" si="14"/>
        <v>1997</v>
      </c>
      <c r="B95" s="44">
        <v>35612</v>
      </c>
      <c r="C95" s="28">
        <v>24.76</v>
      </c>
      <c r="D95" s="47">
        <f t="shared" si="13"/>
        <v>3.9616000000000002</v>
      </c>
      <c r="E95" s="25">
        <f t="shared" si="11"/>
        <v>6.6735268981647193</v>
      </c>
      <c r="F95" s="25">
        <f t="shared" si="7"/>
        <v>165.23652599855845</v>
      </c>
      <c r="G95" s="39">
        <f t="shared" si="8"/>
        <v>90673.195472095511</v>
      </c>
      <c r="H95" s="4">
        <v>487.99458395768386</v>
      </c>
      <c r="I95" s="40">
        <f t="shared" si="0"/>
        <v>171307.72523137505</v>
      </c>
      <c r="J95" s="39">
        <f t="shared" si="5"/>
        <v>88452.065308823454</v>
      </c>
      <c r="K95" s="4">
        <v>745.48484612108189</v>
      </c>
      <c r="L95" s="40">
        <f t="shared" si="1"/>
        <v>211633.39146644092</v>
      </c>
      <c r="M95" s="48">
        <f t="shared" si="9"/>
        <v>1635.1282007172454</v>
      </c>
      <c r="N95" s="40">
        <f t="shared" si="6"/>
        <v>270182.90344879118</v>
      </c>
      <c r="O95" s="11"/>
      <c r="P95" s="11"/>
      <c r="Q95" s="11"/>
      <c r="R95" s="11"/>
      <c r="S95" s="11"/>
    </row>
    <row r="96" spans="1:19" ht="12.75">
      <c r="A96" s="45">
        <f t="shared" si="14"/>
        <v>1997</v>
      </c>
      <c r="B96" s="44">
        <v>35643</v>
      </c>
      <c r="C96" s="28">
        <v>24.76</v>
      </c>
      <c r="D96" s="47">
        <f t="shared" si="13"/>
        <v>3.9616000000000002</v>
      </c>
      <c r="E96" s="25">
        <f t="shared" si="11"/>
        <v>6.7625072568069156</v>
      </c>
      <c r="F96" s="25">
        <f t="shared" si="7"/>
        <v>167.43967967853925</v>
      </c>
      <c r="G96" s="39">
        <f t="shared" si="8"/>
        <v>92899.878460775741</v>
      </c>
      <c r="H96" s="4">
        <v>487.99458395768386</v>
      </c>
      <c r="I96" s="40">
        <f t="shared" si="0"/>
        <v>174609.53528351235</v>
      </c>
      <c r="J96" s="39">
        <f t="shared" si="5"/>
        <v>90673.195472095511</v>
      </c>
      <c r="K96" s="4">
        <v>745.48484612108189</v>
      </c>
      <c r="L96" s="40">
        <f t="shared" si="1"/>
        <v>215496.93931181458</v>
      </c>
      <c r="M96" s="48">
        <f t="shared" si="9"/>
        <v>1647.0728007298571</v>
      </c>
      <c r="N96" s="40">
        <f t="shared" si="6"/>
        <v>275785.3421614418</v>
      </c>
      <c r="O96" s="11"/>
      <c r="P96" s="11"/>
      <c r="Q96" s="11"/>
      <c r="R96" s="11"/>
      <c r="S96" s="11"/>
    </row>
    <row r="97" spans="1:19" ht="12.75">
      <c r="A97" s="45">
        <f t="shared" si="14"/>
        <v>1997</v>
      </c>
      <c r="B97" s="44">
        <v>35674</v>
      </c>
      <c r="C97" s="28">
        <v>24.76</v>
      </c>
      <c r="D97" s="47">
        <f t="shared" si="13"/>
        <v>3.9616000000000002</v>
      </c>
      <c r="E97" s="25">
        <f t="shared" si="11"/>
        <v>6.8526740202310075</v>
      </c>
      <c r="F97" s="25">
        <f t="shared" si="7"/>
        <v>169.67220874091976</v>
      </c>
      <c r="G97" s="39">
        <f t="shared" si="8"/>
        <v>95132.128156927676</v>
      </c>
      <c r="H97" s="4">
        <v>487.99458395768386</v>
      </c>
      <c r="I97" s="40">
        <f t="shared" si="0"/>
        <v>177931.2470706341</v>
      </c>
      <c r="J97" s="39">
        <f t="shared" si="5"/>
        <v>92899.878460775741</v>
      </c>
      <c r="K97" s="4">
        <v>745.48484612108189</v>
      </c>
      <c r="L97" s="40">
        <f t="shared" si="1"/>
        <v>219387.9388850244</v>
      </c>
      <c r="M97" s="48">
        <f t="shared" si="9"/>
        <v>1658.8602349528294</v>
      </c>
      <c r="N97" s="40">
        <f t="shared" si="6"/>
        <v>281462.48005692766</v>
      </c>
      <c r="O97" s="11"/>
      <c r="P97" s="11"/>
      <c r="Q97" s="11"/>
      <c r="R97" s="11"/>
      <c r="S97" s="11"/>
    </row>
    <row r="98" spans="1:19" ht="12.75">
      <c r="A98" s="45">
        <f t="shared" si="14"/>
        <v>1997</v>
      </c>
      <c r="B98" s="44">
        <v>35704</v>
      </c>
      <c r="C98" s="28">
        <v>24.76</v>
      </c>
      <c r="D98" s="47">
        <f t="shared" si="13"/>
        <v>3.9616000000000002</v>
      </c>
      <c r="E98" s="25">
        <f t="shared" si="11"/>
        <v>6.9440430071674211</v>
      </c>
      <c r="F98" s="25">
        <f t="shared" si="7"/>
        <v>171.93450485746536</v>
      </c>
      <c r="G98" s="39">
        <f t="shared" si="8"/>
        <v>97369.958477319989</v>
      </c>
      <c r="H98" s="4">
        <v>487.99458395768386</v>
      </c>
      <c r="I98" s="40">
        <f t="shared" si="0"/>
        <v>181273.06564320915</v>
      </c>
      <c r="J98" s="39">
        <f t="shared" si="5"/>
        <v>95132.128156927676</v>
      </c>
      <c r="K98" s="4">
        <v>745.48484612108189</v>
      </c>
      <c r="L98" s="40">
        <f t="shared" si="1"/>
        <v>223306.69605349965</v>
      </c>
      <c r="M98" s="48">
        <f t="shared" si="9"/>
        <v>1670.4925713570783</v>
      </c>
      <c r="N98" s="40">
        <f t="shared" si="6"/>
        <v>287215.31312435336</v>
      </c>
      <c r="O98" s="11"/>
      <c r="P98" s="11"/>
      <c r="Q98" s="11"/>
      <c r="R98" s="11"/>
      <c r="S98" s="11"/>
    </row>
    <row r="99" spans="1:19" ht="12.75">
      <c r="A99" s="45">
        <f t="shared" si="14"/>
        <v>1997</v>
      </c>
      <c r="B99" s="44">
        <v>35735</v>
      </c>
      <c r="C99" s="28">
        <v>24.76</v>
      </c>
      <c r="D99" s="47">
        <f t="shared" si="13"/>
        <v>3.9616000000000002</v>
      </c>
      <c r="E99" s="25">
        <f t="shared" si="11"/>
        <v>7.0366302472629867</v>
      </c>
      <c r="F99" s="25">
        <f t="shared" si="7"/>
        <v>174.22696492223156</v>
      </c>
      <c r="G99" s="39">
        <f t="shared" si="8"/>
        <v>99613.383373513279</v>
      </c>
      <c r="H99" s="4">
        <v>487.99458395768386</v>
      </c>
      <c r="I99" s="40">
        <f t="shared" si="0"/>
        <v>184635.19863494765</v>
      </c>
      <c r="J99" s="39">
        <f t="shared" si="5"/>
        <v>97369.958477319989</v>
      </c>
      <c r="K99" s="4">
        <v>745.48484612108189</v>
      </c>
      <c r="L99" s="40">
        <f t="shared" si="1"/>
        <v>227253.52061251292</v>
      </c>
      <c r="M99" s="48">
        <f t="shared" si="9"/>
        <v>1681.9718507033765</v>
      </c>
      <c r="N99" s="40">
        <f t="shared" si="6"/>
        <v>293044.85063267808</v>
      </c>
      <c r="O99" s="11"/>
      <c r="P99" s="11"/>
      <c r="Q99" s="11"/>
      <c r="R99" s="11"/>
      <c r="S99" s="11"/>
    </row>
    <row r="100" spans="1:19" ht="12.75">
      <c r="A100" s="45">
        <f t="shared" si="14"/>
        <v>1997</v>
      </c>
      <c r="B100" s="44">
        <v>35765</v>
      </c>
      <c r="C100" s="28">
        <v>24.76</v>
      </c>
      <c r="D100" s="47">
        <f t="shared" si="13"/>
        <v>3.9616000000000002</v>
      </c>
      <c r="E100" s="25">
        <f t="shared" si="11"/>
        <v>7.1304519838931597</v>
      </c>
      <c r="F100" s="52">
        <f t="shared" si="7"/>
        <v>176.54999112119464</v>
      </c>
      <c r="G100" s="39">
        <f t="shared" si="8"/>
        <v>101862.41683194706</v>
      </c>
      <c r="H100" s="4">
        <v>487.99458395768386</v>
      </c>
      <c r="I100" s="40">
        <f t="shared" si="0"/>
        <v>188017.85629686722</v>
      </c>
      <c r="J100" s="39">
        <f t="shared" si="5"/>
        <v>99613.383373513279</v>
      </c>
      <c r="K100" s="4">
        <v>745.48484612108189</v>
      </c>
      <c r="L100" s="40">
        <f t="shared" si="1"/>
        <v>231228.72633717541</v>
      </c>
      <c r="M100" s="48">
        <f t="shared" si="9"/>
        <v>1693.3000869003813</v>
      </c>
      <c r="N100" s="40">
        <f t="shared" si="6"/>
        <v>298952.11530778045</v>
      </c>
      <c r="O100" s="11"/>
      <c r="P100" s="11"/>
      <c r="Q100" s="11"/>
      <c r="R100" s="11"/>
      <c r="S100" s="11"/>
    </row>
    <row r="101" spans="1:19" ht="12.75">
      <c r="A101" s="45">
        <f t="shared" si="14"/>
        <v>1998</v>
      </c>
      <c r="B101" s="44">
        <v>35796</v>
      </c>
      <c r="C101" s="2">
        <v>15.76</v>
      </c>
      <c r="D101" s="47">
        <f t="shared" si="13"/>
        <v>2.5215999999999998</v>
      </c>
      <c r="E101" s="25">
        <f t="shared" si="11"/>
        <v>7.2255246770117356</v>
      </c>
      <c r="F101" s="51">
        <f t="shared" si="7"/>
        <v>113.87426890970495</v>
      </c>
      <c r="G101" s="39">
        <v>2000</v>
      </c>
      <c r="H101" s="4">
        <f>H100+(G100/F100)</f>
        <v>1064.9553426927127</v>
      </c>
      <c r="I101" s="40">
        <f t="shared" si="0"/>
        <v>123271.01107061697</v>
      </c>
      <c r="J101" s="39">
        <f t="shared" si="5"/>
        <v>101862.41683194706</v>
      </c>
      <c r="K101" s="4">
        <v>745.48484612108189</v>
      </c>
      <c r="L101" s="40">
        <f t="shared" si="1"/>
        <v>186753.95866724916</v>
      </c>
      <c r="M101" s="48">
        <f t="shared" si="9"/>
        <v>1710.8633171116408</v>
      </c>
      <c r="N101" s="40">
        <f t="shared" si="6"/>
        <v>194823.3094405208</v>
      </c>
      <c r="O101" s="11"/>
      <c r="P101" s="11"/>
      <c r="Q101" s="11"/>
      <c r="R101" s="11"/>
      <c r="S101" s="11"/>
    </row>
    <row r="102" spans="1:19" ht="12.75">
      <c r="A102" s="45">
        <f t="shared" si="14"/>
        <v>1998</v>
      </c>
      <c r="B102" s="44">
        <v>35827</v>
      </c>
      <c r="C102" s="28">
        <v>15.76</v>
      </c>
      <c r="D102" s="47">
        <f t="shared" si="13"/>
        <v>2.5215999999999998</v>
      </c>
      <c r="E102" s="25">
        <f t="shared" si="11"/>
        <v>7.3218650060385588</v>
      </c>
      <c r="F102" s="25">
        <f t="shared" si="7"/>
        <v>115.39259249516769</v>
      </c>
      <c r="G102" s="39">
        <f t="shared" si="8"/>
        <v>4005</v>
      </c>
      <c r="H102" s="4">
        <v>1064.9553426927127</v>
      </c>
      <c r="I102" s="40">
        <f t="shared" si="0"/>
        <v>126892.95788489186</v>
      </c>
      <c r="J102" s="39">
        <v>2000</v>
      </c>
      <c r="K102" s="4">
        <f>K101+(J101/F101)</f>
        <v>1640.001384468454</v>
      </c>
      <c r="L102" s="40">
        <f t="shared" si="1"/>
        <v>191244.01144947915</v>
      </c>
      <c r="M102" s="48">
        <f t="shared" si="9"/>
        <v>1728.1954521885414</v>
      </c>
      <c r="N102" s="40">
        <f t="shared" si="6"/>
        <v>199420.95356639443</v>
      </c>
      <c r="O102" s="11"/>
      <c r="P102" s="11"/>
      <c r="Q102" s="11"/>
      <c r="R102" s="11"/>
      <c r="S102" s="11"/>
    </row>
    <row r="103" spans="1:19" ht="12.75">
      <c r="A103" s="45">
        <f t="shared" si="14"/>
        <v>1998</v>
      </c>
      <c r="B103" s="44">
        <v>35855</v>
      </c>
      <c r="C103" s="28">
        <v>15.76</v>
      </c>
      <c r="D103" s="47">
        <f t="shared" si="13"/>
        <v>2.5215999999999998</v>
      </c>
      <c r="E103" s="25">
        <f t="shared" si="11"/>
        <v>7.4194898727857392</v>
      </c>
      <c r="F103" s="53">
        <f t="shared" si="7"/>
        <v>116.93116039510325</v>
      </c>
      <c r="G103" s="39">
        <f t="shared" si="8"/>
        <v>6015.0124999999998</v>
      </c>
      <c r="H103" s="4">
        <v>1064.9553426927127</v>
      </c>
      <c r="I103" s="40">
        <f t="shared" si="0"/>
        <v>130541.47649002374</v>
      </c>
      <c r="J103" s="39">
        <f t="shared" si="5"/>
        <v>4005</v>
      </c>
      <c r="K103" s="4">
        <v>1640.001384468454</v>
      </c>
      <c r="L103" s="40">
        <f t="shared" si="1"/>
        <v>195772.26493547219</v>
      </c>
      <c r="M103" s="48">
        <f t="shared" si="9"/>
        <v>1745.2995328565355</v>
      </c>
      <c r="N103" s="40">
        <f t="shared" si="6"/>
        <v>204079.89961394633</v>
      </c>
      <c r="O103" s="11"/>
      <c r="P103" s="11"/>
      <c r="Q103" s="11"/>
      <c r="R103" s="11"/>
      <c r="S103" s="11"/>
    </row>
    <row r="104" spans="1:19" ht="12.75">
      <c r="A104" s="45">
        <f t="shared" si="14"/>
        <v>1998</v>
      </c>
      <c r="B104" s="44">
        <v>35886</v>
      </c>
      <c r="C104" s="28">
        <v>15.76</v>
      </c>
      <c r="D104" s="47">
        <f t="shared" si="13"/>
        <v>2.5215999999999998</v>
      </c>
      <c r="E104" s="25">
        <f t="shared" si="11"/>
        <v>7.5184164044228821</v>
      </c>
      <c r="F104" s="25">
        <f t="shared" si="7"/>
        <v>118.49024253370462</v>
      </c>
      <c r="G104" s="39">
        <f>$E$1</f>
        <v>2000</v>
      </c>
      <c r="H104" s="25">
        <v>1064.9553426927127</v>
      </c>
      <c r="I104" s="40">
        <f t="shared" si="0"/>
        <v>128186.81684322405</v>
      </c>
      <c r="J104" s="39">
        <f t="shared" si="5"/>
        <v>6015.0124999999998</v>
      </c>
      <c r="K104" s="4">
        <v>1640.001384468454</v>
      </c>
      <c r="L104" s="40">
        <f t="shared" si="1"/>
        <v>200339.17430127849</v>
      </c>
      <c r="M104" s="48">
        <f t="shared" si="9"/>
        <v>1762.1785598315296</v>
      </c>
      <c r="N104" s="40">
        <f t="shared" si="6"/>
        <v>208800.96494213224</v>
      </c>
      <c r="O104" s="11"/>
      <c r="P104" s="11"/>
      <c r="Q104" s="11"/>
      <c r="R104" s="11"/>
      <c r="S104" s="11"/>
    </row>
    <row r="105" spans="1:19" ht="12.75">
      <c r="A105" s="45">
        <f t="shared" si="14"/>
        <v>1998</v>
      </c>
      <c r="B105" s="44">
        <v>35916</v>
      </c>
      <c r="C105" s="28">
        <v>15.76</v>
      </c>
      <c r="D105" s="47">
        <f t="shared" si="13"/>
        <v>2.5215999999999998</v>
      </c>
      <c r="E105" s="25">
        <f t="shared" si="11"/>
        <v>7.6186619564818541</v>
      </c>
      <c r="F105" s="25">
        <f t="shared" si="7"/>
        <v>120.07011243415401</v>
      </c>
      <c r="G105" s="39">
        <f t="shared" ref="G105:G168" si="15">$E$1+G104*(1+$E$2/12)</f>
        <v>4005</v>
      </c>
      <c r="H105" s="25">
        <v>1064.9553426927127</v>
      </c>
      <c r="I105" s="40">
        <f t="shared" si="0"/>
        <v>131874.30773446703</v>
      </c>
      <c r="J105" s="39">
        <f t="shared" si="5"/>
        <v>8030.0500312499998</v>
      </c>
      <c r="K105" s="4">
        <v>1640.001384468454</v>
      </c>
      <c r="L105" s="40">
        <f t="shared" si="1"/>
        <v>204945.20065654552</v>
      </c>
      <c r="M105" s="48">
        <f t="shared" si="9"/>
        <v>1778.8354943463264</v>
      </c>
      <c r="N105" s="40">
        <f t="shared" si="6"/>
        <v>213584.97780802735</v>
      </c>
      <c r="O105" s="11"/>
      <c r="P105" s="11"/>
      <c r="Q105" s="11"/>
      <c r="R105" s="11"/>
      <c r="S105" s="11"/>
    </row>
    <row r="106" spans="1:19" ht="12.75">
      <c r="A106" s="45">
        <f t="shared" si="14"/>
        <v>1998</v>
      </c>
      <c r="B106" s="44">
        <v>35947</v>
      </c>
      <c r="C106" s="28">
        <v>15.76</v>
      </c>
      <c r="D106" s="47">
        <f t="shared" si="13"/>
        <v>2.5215999999999998</v>
      </c>
      <c r="E106" s="25">
        <f t="shared" si="11"/>
        <v>7.720244115901612</v>
      </c>
      <c r="F106" s="25">
        <f t="shared" si="7"/>
        <v>121.67104726660941</v>
      </c>
      <c r="G106" s="39">
        <f t="shared" si="15"/>
        <v>6015.0124999999998</v>
      </c>
      <c r="H106" s="25">
        <v>1064.9553426927127</v>
      </c>
      <c r="I106" s="40">
        <f t="shared" si="0"/>
        <v>135589.24433759326</v>
      </c>
      <c r="J106" s="39">
        <f t="shared" si="5"/>
        <v>10050.125156328126</v>
      </c>
      <c r="K106" s="4">
        <v>1640.001384468454</v>
      </c>
      <c r="L106" s="40">
        <f t="shared" si="1"/>
        <v>209590.81112329429</v>
      </c>
      <c r="M106" s="48">
        <f t="shared" si="9"/>
        <v>1795.2732586701391</v>
      </c>
      <c r="N106" s="40">
        <f t="shared" si="6"/>
        <v>218432.77751213437</v>
      </c>
      <c r="O106" s="11"/>
      <c r="P106" s="11"/>
      <c r="Q106" s="11"/>
      <c r="R106" s="11"/>
      <c r="S106" s="11"/>
    </row>
    <row r="107" spans="1:19" ht="12.75">
      <c r="A107" s="45">
        <f t="shared" si="14"/>
        <v>1998</v>
      </c>
      <c r="B107" s="44">
        <v>35977</v>
      </c>
      <c r="C107" s="28">
        <v>15.76</v>
      </c>
      <c r="D107" s="47">
        <f t="shared" si="13"/>
        <v>2.5215999999999998</v>
      </c>
      <c r="E107" s="25">
        <f t="shared" si="11"/>
        <v>7.8231807041136339</v>
      </c>
      <c r="F107" s="53">
        <f t="shared" si="7"/>
        <v>123.29332789683087</v>
      </c>
      <c r="G107" s="39">
        <f t="shared" si="15"/>
        <v>8030.0500312499998</v>
      </c>
      <c r="H107" s="25">
        <v>1064.9553426927127</v>
      </c>
      <c r="I107" s="40">
        <f t="shared" si="0"/>
        <v>139331.93829334452</v>
      </c>
      <c r="J107" s="39">
        <f t="shared" si="5"/>
        <v>12075.250469218945</v>
      </c>
      <c r="K107" s="4">
        <v>1640.001384468454</v>
      </c>
      <c r="L107" s="40">
        <f t="shared" si="1"/>
        <v>214276.47891574464</v>
      </c>
      <c r="M107" s="48">
        <f t="shared" si="9"/>
        <v>1811.49473662127</v>
      </c>
      <c r="N107" s="40">
        <f t="shared" si="6"/>
        <v>223345.21454562954</v>
      </c>
      <c r="O107" s="15"/>
      <c r="P107" s="26"/>
      <c r="Q107" s="11"/>
      <c r="R107" s="11"/>
      <c r="S107" s="11"/>
    </row>
    <row r="108" spans="1:19" ht="14.25">
      <c r="A108" s="45">
        <f t="shared" si="14"/>
        <v>1998</v>
      </c>
      <c r="B108" s="44">
        <v>36008</v>
      </c>
      <c r="C108" s="28">
        <v>15.76</v>
      </c>
      <c r="D108" s="47">
        <f t="shared" si="13"/>
        <v>2.5215999999999998</v>
      </c>
      <c r="E108" s="25">
        <f t="shared" si="11"/>
        <v>7.9274897801684823</v>
      </c>
      <c r="F108" s="25">
        <f t="shared" si="7"/>
        <v>124.93723893545528</v>
      </c>
      <c r="G108" s="39">
        <f t="shared" si="15"/>
        <v>10050.125156328126</v>
      </c>
      <c r="H108" s="25">
        <v>1064.9553426927127</v>
      </c>
      <c r="I108" s="40">
        <f t="shared" si="0"/>
        <v>143102.70526191726</v>
      </c>
      <c r="J108" s="39">
        <f t="shared" si="5"/>
        <v>14105.438595391992</v>
      </c>
      <c r="K108" s="25">
        <v>1640.001384468454</v>
      </c>
      <c r="L108" s="40">
        <f t="shared" si="1"/>
        <v>219002.68342120468</v>
      </c>
      <c r="M108" s="48">
        <f t="shared" si="9"/>
        <v>1827.5027740730441</v>
      </c>
      <c r="N108" s="40">
        <f t="shared" si="6"/>
        <v>228323.15073957125</v>
      </c>
      <c r="O108" s="11"/>
      <c r="P108" s="27"/>
      <c r="Q108" s="11"/>
      <c r="R108" s="11"/>
      <c r="S108" s="11"/>
    </row>
    <row r="109" spans="1:19" ht="14.25">
      <c r="A109" s="45">
        <f t="shared" si="14"/>
        <v>1998</v>
      </c>
      <c r="B109" s="44">
        <v>36039</v>
      </c>
      <c r="C109" s="28">
        <v>15.76</v>
      </c>
      <c r="D109" s="47">
        <f t="shared" si="13"/>
        <v>2.5215999999999998</v>
      </c>
      <c r="E109" s="25">
        <f t="shared" si="11"/>
        <v>8.0331896439040626</v>
      </c>
      <c r="F109" s="25">
        <f t="shared" si="7"/>
        <v>126.60306878792802</v>
      </c>
      <c r="G109" s="39">
        <f t="shared" si="15"/>
        <v>12075.250469218945</v>
      </c>
      <c r="H109" s="25">
        <v>1064.9553426927127</v>
      </c>
      <c r="I109" s="40">
        <f t="shared" si="0"/>
        <v>146901.8649762159</v>
      </c>
      <c r="J109" s="39">
        <f t="shared" ref="J109:J137" si="16">$E$1+J108*(1+$E$2/12)</f>
        <v>16140.702191880471</v>
      </c>
      <c r="K109" s="25">
        <f t="shared" ref="K109:K142" si="17">K108</f>
        <v>1640.001384468454</v>
      </c>
      <c r="L109" s="40">
        <f t="shared" si="1"/>
        <v>223769.91028203734</v>
      </c>
      <c r="M109" s="48">
        <f t="shared" si="9"/>
        <v>1843.3001794530842</v>
      </c>
      <c r="N109" s="40">
        <f t="shared" si="6"/>
        <v>233367.45941609889</v>
      </c>
      <c r="O109" s="11"/>
      <c r="P109" s="27"/>
      <c r="Q109" s="11"/>
      <c r="R109" s="11"/>
      <c r="S109" s="11"/>
    </row>
    <row r="110" spans="1:19" ht="14.25">
      <c r="A110" s="45">
        <f t="shared" si="14"/>
        <v>1998</v>
      </c>
      <c r="B110" s="44">
        <v>36069</v>
      </c>
      <c r="C110" s="28">
        <v>15.76</v>
      </c>
      <c r="D110" s="47">
        <f t="shared" si="13"/>
        <v>2.5215999999999998</v>
      </c>
      <c r="E110" s="25">
        <f t="shared" si="11"/>
        <v>8.1402988391561166</v>
      </c>
      <c r="F110" s="25">
        <f t="shared" si="7"/>
        <v>128.29110970510038</v>
      </c>
      <c r="G110" s="39">
        <f t="shared" si="15"/>
        <v>14105.438595391992</v>
      </c>
      <c r="H110" s="25">
        <v>1064.9553426927127</v>
      </c>
      <c r="I110" s="40">
        <f t="shared" si="0"/>
        <v>150729.74129581556</v>
      </c>
      <c r="J110" s="39">
        <f t="shared" si="16"/>
        <v>18181.053947360171</v>
      </c>
      <c r="K110" s="25">
        <f t="shared" si="17"/>
        <v>1640.001384468454</v>
      </c>
      <c r="L110" s="40">
        <f t="shared" si="1"/>
        <v>228578.65147871911</v>
      </c>
      <c r="M110" s="48">
        <f t="shared" si="9"/>
        <v>1858.8897242360185</v>
      </c>
      <c r="N110" s="40">
        <f t="shared" si="6"/>
        <v>238479.02554164684</v>
      </c>
      <c r="O110" s="11"/>
      <c r="P110" s="27"/>
      <c r="Q110" s="11"/>
      <c r="R110" s="11"/>
      <c r="S110" s="11"/>
    </row>
    <row r="111" spans="1:19" ht="14.25">
      <c r="A111" s="45">
        <f t="shared" si="14"/>
        <v>1998</v>
      </c>
      <c r="B111" s="44">
        <v>36100</v>
      </c>
      <c r="C111" s="28">
        <v>15.76</v>
      </c>
      <c r="D111" s="47">
        <f t="shared" si="13"/>
        <v>2.5215999999999998</v>
      </c>
      <c r="E111" s="25">
        <f t="shared" si="11"/>
        <v>8.2488361570115316</v>
      </c>
      <c r="F111" s="25">
        <f t="shared" si="7"/>
        <v>130.00165783450174</v>
      </c>
      <c r="G111" s="39">
        <f t="shared" si="15"/>
        <v>16140.702191880471</v>
      </c>
      <c r="H111" s="25">
        <v>1064.9553426927127</v>
      </c>
      <c r="I111" s="40">
        <f t="shared" si="0"/>
        <v>154586.66226164307</v>
      </c>
      <c r="J111" s="39">
        <f t="shared" si="16"/>
        <v>20226.506582228572</v>
      </c>
      <c r="K111" s="25">
        <f t="shared" si="17"/>
        <v>1640.001384468454</v>
      </c>
      <c r="L111" s="40">
        <f t="shared" si="1"/>
        <v>233429.40541400568</v>
      </c>
      <c r="M111" s="48">
        <f t="shared" si="9"/>
        <v>1874.2741434297036</v>
      </c>
      <c r="N111" s="40">
        <f t="shared" si="6"/>
        <v>243658.74588220217</v>
      </c>
      <c r="O111" s="11"/>
      <c r="P111" s="27"/>
      <c r="Q111" s="11"/>
      <c r="R111" s="11"/>
      <c r="S111" s="11"/>
    </row>
    <row r="112" spans="1:19" ht="14.25">
      <c r="A112" s="45">
        <f t="shared" si="14"/>
        <v>1998</v>
      </c>
      <c r="B112" s="44">
        <v>36130</v>
      </c>
      <c r="C112" s="28">
        <v>15.76</v>
      </c>
      <c r="D112" s="47">
        <f t="shared" si="13"/>
        <v>2.5215999999999998</v>
      </c>
      <c r="E112" s="25">
        <f t="shared" si="11"/>
        <v>8.3588206391050193</v>
      </c>
      <c r="F112" s="25">
        <f t="shared" si="7"/>
        <v>131.73501327229511</v>
      </c>
      <c r="G112" s="39">
        <f t="shared" si="15"/>
        <v>18181.053947360171</v>
      </c>
      <c r="H112" s="25">
        <v>1064.9553426927127</v>
      </c>
      <c r="I112" s="40">
        <f t="shared" si="0"/>
        <v>158472.96015138627</v>
      </c>
      <c r="J112" s="39">
        <f t="shared" si="16"/>
        <v>22277.072848684144</v>
      </c>
      <c r="K112" s="25">
        <f t="shared" si="17"/>
        <v>1640.001384468454</v>
      </c>
      <c r="L112" s="40">
        <f t="shared" si="1"/>
        <v>238322.67699821829</v>
      </c>
      <c r="M112" s="48">
        <f t="shared" si="9"/>
        <v>1889.4561360550508</v>
      </c>
      <c r="N112" s="40">
        <f t="shared" si="6"/>
        <v>248907.52916063156</v>
      </c>
      <c r="O112" s="11"/>
      <c r="P112" s="27"/>
      <c r="Q112" s="11"/>
      <c r="R112" s="11"/>
      <c r="S112" s="11"/>
    </row>
    <row r="113" spans="1:19" ht="14.25">
      <c r="A113" s="45">
        <f t="shared" si="14"/>
        <v>1999</v>
      </c>
      <c r="B113" s="44">
        <v>36161</v>
      </c>
      <c r="C113" s="2">
        <v>22.62</v>
      </c>
      <c r="D113" s="47">
        <f t="shared" si="13"/>
        <v>3.6192000000000002</v>
      </c>
      <c r="E113" s="25">
        <f t="shared" si="11"/>
        <v>8.4702715809597535</v>
      </c>
      <c r="F113" s="25">
        <f t="shared" si="7"/>
        <v>191.59754316130963</v>
      </c>
      <c r="G113" s="39">
        <f t="shared" si="15"/>
        <v>20226.506582228572</v>
      </c>
      <c r="H113" s="25">
        <v>1064.9553426927127</v>
      </c>
      <c r="I113" s="40">
        <f t="shared" si="0"/>
        <v>224269.33381866291</v>
      </c>
      <c r="J113" s="39">
        <f t="shared" si="16"/>
        <v>24332.765530805853</v>
      </c>
      <c r="K113" s="25">
        <f t="shared" si="17"/>
        <v>1640.001384468454</v>
      </c>
      <c r="L113" s="40">
        <f t="shared" si="1"/>
        <v>338553.00157610804</v>
      </c>
      <c r="M113" s="48">
        <f t="shared" si="9"/>
        <v>1899.8946832670897</v>
      </c>
      <c r="N113" s="40">
        <f t="shared" si="6"/>
        <v>364015.15357920888</v>
      </c>
      <c r="O113" s="11"/>
      <c r="P113" s="27"/>
      <c r="Q113" s="11"/>
      <c r="R113" s="11"/>
      <c r="S113" s="11"/>
    </row>
    <row r="114" spans="1:19" ht="14.25">
      <c r="A114" s="45">
        <f t="shared" si="14"/>
        <v>1999</v>
      </c>
      <c r="B114" s="44">
        <v>36192</v>
      </c>
      <c r="C114" s="28">
        <v>22.62</v>
      </c>
      <c r="D114" s="47">
        <f t="shared" si="13"/>
        <v>3.6192000000000002</v>
      </c>
      <c r="E114" s="25">
        <f t="shared" si="11"/>
        <v>8.5832085353725507</v>
      </c>
      <c r="F114" s="25">
        <f t="shared" si="7"/>
        <v>194.1521770701271</v>
      </c>
      <c r="G114" s="39">
        <f t="shared" si="15"/>
        <v>22277.072848684144</v>
      </c>
      <c r="H114" s="25">
        <v>1064.9553426927127</v>
      </c>
      <c r="I114" s="40">
        <f t="shared" si="0"/>
        <v>229040.47111493759</v>
      </c>
      <c r="J114" s="39">
        <f t="shared" si="16"/>
        <v>26393.597444632866</v>
      </c>
      <c r="K114" s="25">
        <f t="shared" si="17"/>
        <v>1640.001384468454</v>
      </c>
      <c r="L114" s="40">
        <f t="shared" si="1"/>
        <v>344803.43663720571</v>
      </c>
      <c r="M114" s="48">
        <f t="shared" si="9"/>
        <v>1910.195881173707</v>
      </c>
      <c r="N114" s="40">
        <f t="shared" si="6"/>
        <v>370868.68896026502</v>
      </c>
      <c r="O114" s="11"/>
      <c r="P114" s="27"/>
      <c r="Q114" s="11"/>
      <c r="R114" s="11"/>
      <c r="S114" s="11"/>
    </row>
    <row r="115" spans="1:19" ht="14.25">
      <c r="A115" s="45">
        <f t="shared" si="14"/>
        <v>1999</v>
      </c>
      <c r="B115" s="44">
        <v>36220</v>
      </c>
      <c r="C115" s="28">
        <v>22.62</v>
      </c>
      <c r="D115" s="47">
        <f t="shared" si="13"/>
        <v>3.6192000000000002</v>
      </c>
      <c r="E115" s="25">
        <f t="shared" si="11"/>
        <v>8.697651315844185</v>
      </c>
      <c r="F115" s="25">
        <f t="shared" si="7"/>
        <v>196.74087276439548</v>
      </c>
      <c r="G115" s="39">
        <f t="shared" si="15"/>
        <v>24332.765530805853</v>
      </c>
      <c r="H115" s="25">
        <v>1064.9553426927127</v>
      </c>
      <c r="I115" s="40">
        <f t="shared" si="0"/>
        <v>233853.00910727604</v>
      </c>
      <c r="J115" s="39">
        <f t="shared" si="16"/>
        <v>28459.581438244448</v>
      </c>
      <c r="K115" s="25">
        <f t="shared" si="17"/>
        <v>1640.001384468454</v>
      </c>
      <c r="L115" s="40">
        <f t="shared" si="1"/>
        <v>351114.885153385</v>
      </c>
      <c r="M115" s="48">
        <f t="shared" si="9"/>
        <v>1920.3615370026057</v>
      </c>
      <c r="N115" s="40">
        <f t="shared" si="6"/>
        <v>377813.60481306858</v>
      </c>
      <c r="O115" s="11"/>
      <c r="P115" s="27"/>
      <c r="Q115" s="11"/>
      <c r="R115" s="11"/>
      <c r="S115" s="11"/>
    </row>
    <row r="116" spans="1:19" ht="14.25">
      <c r="A116" s="45">
        <f t="shared" si="14"/>
        <v>1999</v>
      </c>
      <c r="B116" s="44">
        <v>36251</v>
      </c>
      <c r="C116" s="28">
        <v>22.62</v>
      </c>
      <c r="D116" s="47">
        <f t="shared" si="13"/>
        <v>3.6192000000000002</v>
      </c>
      <c r="E116" s="25">
        <f t="shared" si="11"/>
        <v>8.8136200000554403</v>
      </c>
      <c r="F116" s="25">
        <f t="shared" si="7"/>
        <v>199.36408440125408</v>
      </c>
      <c r="G116" s="39">
        <f t="shared" si="15"/>
        <v>26393.597444632866</v>
      </c>
      <c r="H116" s="25">
        <v>1064.9553426927127</v>
      </c>
      <c r="I116" s="40">
        <f t="shared" si="0"/>
        <v>238707.44426878932</v>
      </c>
      <c r="J116" s="39">
        <f t="shared" si="16"/>
        <v>30530.730391840058</v>
      </c>
      <c r="K116" s="25">
        <f t="shared" si="17"/>
        <v>1640.001384468454</v>
      </c>
      <c r="L116" s="40">
        <f t="shared" si="1"/>
        <v>357488.10482318245</v>
      </c>
      <c r="M116" s="48">
        <f t="shared" si="9"/>
        <v>1930.3934342021769</v>
      </c>
      <c r="N116" s="40">
        <f t="shared" si="6"/>
        <v>384851.1195439095</v>
      </c>
      <c r="O116" s="11"/>
      <c r="P116" s="27"/>
      <c r="Q116" s="11"/>
      <c r="R116" s="11"/>
      <c r="S116" s="11"/>
    </row>
    <row r="117" spans="1:19" ht="14.25">
      <c r="A117" s="45">
        <f t="shared" si="14"/>
        <v>1999</v>
      </c>
      <c r="B117" s="44">
        <v>36281</v>
      </c>
      <c r="C117" s="28">
        <v>22.62</v>
      </c>
      <c r="D117" s="47">
        <f t="shared" si="13"/>
        <v>3.6192000000000002</v>
      </c>
      <c r="E117" s="25">
        <f t="shared" si="11"/>
        <v>8.9311349333895134</v>
      </c>
      <c r="F117" s="25">
        <f t="shared" si="7"/>
        <v>202.02227219327079</v>
      </c>
      <c r="G117" s="39">
        <f t="shared" si="15"/>
        <v>28459.581438244448</v>
      </c>
      <c r="H117" s="25">
        <v>1064.9553426927127</v>
      </c>
      <c r="I117" s="40">
        <f t="shared" si="0"/>
        <v>243604.27955338964</v>
      </c>
      <c r="J117" s="39">
        <f t="shared" si="16"/>
        <v>32607.057217819656</v>
      </c>
      <c r="K117" s="25">
        <f t="shared" si="17"/>
        <v>1640.001384468454</v>
      </c>
      <c r="L117" s="40">
        <f t="shared" si="1"/>
        <v>363923.86330824665</v>
      </c>
      <c r="M117" s="48">
        <f t="shared" si="9"/>
        <v>1940.2933327543851</v>
      </c>
      <c r="N117" s="40">
        <f t="shared" si="6"/>
        <v>391982.46780449495</v>
      </c>
      <c r="O117" s="11"/>
      <c r="P117" s="27"/>
      <c r="Q117" s="11"/>
      <c r="R117" s="11"/>
      <c r="S117" s="11"/>
    </row>
    <row r="118" spans="1:19" ht="14.25">
      <c r="A118" s="45">
        <f t="shared" si="14"/>
        <v>1999</v>
      </c>
      <c r="B118" s="44">
        <v>36312</v>
      </c>
      <c r="C118" s="28">
        <v>22.62</v>
      </c>
      <c r="D118" s="47">
        <f t="shared" si="13"/>
        <v>3.6192000000000002</v>
      </c>
      <c r="E118" s="25">
        <f t="shared" si="11"/>
        <v>9.050216732501374</v>
      </c>
      <c r="F118" s="25">
        <f t="shared" si="7"/>
        <v>204.71590248918108</v>
      </c>
      <c r="G118" s="39">
        <f t="shared" si="15"/>
        <v>30530.730391840058</v>
      </c>
      <c r="H118" s="25">
        <v>1064.9553426927127</v>
      </c>
      <c r="I118" s="40">
        <f t="shared" si="0"/>
        <v>248544.02448185388</v>
      </c>
      <c r="J118" s="39">
        <f t="shared" si="16"/>
        <v>34688.574860864202</v>
      </c>
      <c r="K118" s="25">
        <f t="shared" si="17"/>
        <v>1640.001384468454</v>
      </c>
      <c r="L118" s="40">
        <f t="shared" si="1"/>
        <v>370422.93836583022</v>
      </c>
      <c r="M118" s="48">
        <f t="shared" si="9"/>
        <v>1950.0629694835382</v>
      </c>
      <c r="N118" s="40">
        <f t="shared" si="6"/>
        <v>399208.90070855489</v>
      </c>
      <c r="O118" s="11"/>
      <c r="P118" s="27"/>
      <c r="Q118" s="11"/>
      <c r="R118" s="11"/>
      <c r="S118" s="11"/>
    </row>
    <row r="119" spans="1:19" ht="14.25">
      <c r="A119" s="45">
        <f t="shared" si="14"/>
        <v>1999</v>
      </c>
      <c r="B119" s="44">
        <v>36342</v>
      </c>
      <c r="C119" s="28">
        <v>22.62</v>
      </c>
      <c r="D119" s="47">
        <f t="shared" si="13"/>
        <v>3.6192000000000002</v>
      </c>
      <c r="E119" s="25">
        <f t="shared" si="11"/>
        <v>9.1708862889347262</v>
      </c>
      <c r="F119" s="25">
        <f t="shared" si="7"/>
        <v>207.44544785570352</v>
      </c>
      <c r="G119" s="39">
        <f t="shared" si="15"/>
        <v>32607.057217819656</v>
      </c>
      <c r="H119" s="25">
        <v>1064.9553426927127</v>
      </c>
      <c r="I119" s="40">
        <f t="shared" si="0"/>
        <v>253527.19522903365</v>
      </c>
      <c r="J119" s="39">
        <f t="shared" si="16"/>
        <v>36775.296298016365</v>
      </c>
      <c r="K119" s="25">
        <f t="shared" si="17"/>
        <v>1640.001384468454</v>
      </c>
      <c r="L119" s="40">
        <f t="shared" si="1"/>
        <v>376986.11798304867</v>
      </c>
      <c r="M119" s="48">
        <f t="shared" si="9"/>
        <v>1959.7040583609917</v>
      </c>
      <c r="N119" s="40">
        <f t="shared" si="6"/>
        <v>406531.68605133565</v>
      </c>
      <c r="O119" s="11"/>
      <c r="P119" s="27"/>
      <c r="Q119" s="11"/>
      <c r="R119" s="11"/>
      <c r="S119" s="11"/>
    </row>
    <row r="120" spans="1:19" ht="14.25">
      <c r="A120" s="45">
        <f t="shared" si="14"/>
        <v>1999</v>
      </c>
      <c r="B120" s="44">
        <v>36373</v>
      </c>
      <c r="C120" s="28">
        <v>22.62</v>
      </c>
      <c r="D120" s="47">
        <f t="shared" si="13"/>
        <v>3.6192000000000002</v>
      </c>
      <c r="E120" s="25">
        <f t="shared" si="11"/>
        <v>9.2931647727871898</v>
      </c>
      <c r="F120" s="25">
        <f t="shared" si="7"/>
        <v>210.21138716044624</v>
      </c>
      <c r="G120" s="39">
        <f t="shared" si="15"/>
        <v>34688.574860864202</v>
      </c>
      <c r="H120" s="25">
        <v>1064.9553426927127</v>
      </c>
      <c r="I120" s="40">
        <f t="shared" si="0"/>
        <v>258554.31471222773</v>
      </c>
      <c r="J120" s="39">
        <f t="shared" si="16"/>
        <v>38867.234538761404</v>
      </c>
      <c r="K120" s="25">
        <f t="shared" si="17"/>
        <v>1640.001384468454</v>
      </c>
      <c r="L120" s="40">
        <f t="shared" si="1"/>
        <v>383614.20051292749</v>
      </c>
      <c r="M120" s="48">
        <f t="shared" si="9"/>
        <v>1969.2182908058471</v>
      </c>
      <c r="N120" s="40">
        <f t="shared" si="6"/>
        <v>413952.10853202012</v>
      </c>
      <c r="O120" s="11"/>
      <c r="P120" s="27"/>
      <c r="Q120" s="11"/>
      <c r="R120" s="11"/>
      <c r="S120" s="11"/>
    </row>
    <row r="121" spans="1:19" ht="14.25">
      <c r="A121" s="45">
        <f t="shared" si="14"/>
        <v>1999</v>
      </c>
      <c r="B121" s="44">
        <v>36404</v>
      </c>
      <c r="C121" s="28">
        <v>22.62</v>
      </c>
      <c r="D121" s="47">
        <f t="shared" si="13"/>
        <v>3.6192000000000002</v>
      </c>
      <c r="E121" s="25">
        <f t="shared" si="11"/>
        <v>9.4170736364243517</v>
      </c>
      <c r="F121" s="25">
        <f t="shared" si="7"/>
        <v>213.01420565591886</v>
      </c>
      <c r="G121" s="39">
        <f t="shared" si="15"/>
        <v>36775.296298016365</v>
      </c>
      <c r="H121" s="25">
        <v>1064.9553426927127</v>
      </c>
      <c r="I121" s="40">
        <f t="shared" si="0"/>
        <v>263625.91268073145</v>
      </c>
      <c r="J121" s="39">
        <f t="shared" si="16"/>
        <v>40964.402625108305</v>
      </c>
      <c r="K121" s="25">
        <f t="shared" si="17"/>
        <v>1640.001384468454</v>
      </c>
      <c r="L121" s="40">
        <f t="shared" si="1"/>
        <v>390307.99481226323</v>
      </c>
      <c r="M121" s="48">
        <f t="shared" si="9"/>
        <v>1978.6073359816914</v>
      </c>
      <c r="N121" s="40">
        <f t="shared" si="6"/>
        <v>421471.46997911378</v>
      </c>
      <c r="O121" s="11"/>
      <c r="P121" s="27"/>
      <c r="Q121" s="11"/>
      <c r="R121" s="11"/>
      <c r="S121" s="11"/>
    </row>
    <row r="122" spans="1:19" ht="14.25">
      <c r="A122" s="45">
        <f t="shared" si="14"/>
        <v>1999</v>
      </c>
      <c r="B122" s="44">
        <v>36434</v>
      </c>
      <c r="C122" s="28">
        <v>22.62</v>
      </c>
      <c r="D122" s="47">
        <f t="shared" si="13"/>
        <v>3.6192000000000002</v>
      </c>
      <c r="E122" s="25">
        <f t="shared" si="11"/>
        <v>9.5426346182433424</v>
      </c>
      <c r="F122" s="25">
        <f t="shared" si="7"/>
        <v>215.8543950646644</v>
      </c>
      <c r="G122" s="39">
        <f t="shared" si="15"/>
        <v>38867.234538761404</v>
      </c>
      <c r="H122" s="25">
        <v>1064.9553426927127</v>
      </c>
      <c r="I122" s="40">
        <f t="shared" si="0"/>
        <v>268742.52580657927</v>
      </c>
      <c r="J122" s="39">
        <f t="shared" si="16"/>
        <v>43066.813631671073</v>
      </c>
      <c r="K122" s="25">
        <f t="shared" si="17"/>
        <v>1640.001384468454</v>
      </c>
      <c r="L122" s="40">
        <f t="shared" si="1"/>
        <v>397068.3203813213</v>
      </c>
      <c r="M122" s="48">
        <f t="shared" si="9"/>
        <v>1987.8728410894325</v>
      </c>
      <c r="N122" s="40">
        <f t="shared" si="6"/>
        <v>429091.08957883524</v>
      </c>
      <c r="O122" s="11"/>
      <c r="P122" s="27"/>
      <c r="Q122" s="11"/>
      <c r="R122" s="11"/>
      <c r="S122" s="11"/>
    </row>
    <row r="123" spans="1:19" ht="14.25">
      <c r="A123" s="45">
        <f t="shared" si="14"/>
        <v>1999</v>
      </c>
      <c r="B123" s="44">
        <v>36465</v>
      </c>
      <c r="C123" s="28">
        <v>22.62</v>
      </c>
      <c r="D123" s="47">
        <f t="shared" si="13"/>
        <v>3.6192000000000002</v>
      </c>
      <c r="E123" s="25">
        <f t="shared" si="11"/>
        <v>9.6698697464865866</v>
      </c>
      <c r="F123" s="25">
        <f t="shared" si="7"/>
        <v>218.73245366552661</v>
      </c>
      <c r="G123" s="39">
        <f t="shared" si="15"/>
        <v>40964.402625108305</v>
      </c>
      <c r="H123" s="25">
        <v>1064.9553426927127</v>
      </c>
      <c r="I123" s="40">
        <f t="shared" si="0"/>
        <v>273904.69777649711</v>
      </c>
      <c r="J123" s="39">
        <f t="shared" si="16"/>
        <v>45174.480665750249</v>
      </c>
      <c r="K123" s="25">
        <f t="shared" si="17"/>
        <v>1640.001384468454</v>
      </c>
      <c r="L123" s="40">
        <f t="shared" si="1"/>
        <v>403896.0075053958</v>
      </c>
      <c r="M123" s="48">
        <f t="shared" si="9"/>
        <v>1997.0164316562823</v>
      </c>
      <c r="N123" s="40">
        <f t="shared" si="6"/>
        <v>436812.30410655303</v>
      </c>
      <c r="O123" s="11"/>
      <c r="P123" s="27"/>
      <c r="Q123" s="11"/>
      <c r="R123" s="11"/>
      <c r="S123" s="11"/>
    </row>
    <row r="124" spans="1:19" ht="14.25">
      <c r="A124" s="45">
        <f t="shared" si="14"/>
        <v>1999</v>
      </c>
      <c r="B124" s="44">
        <v>36495</v>
      </c>
      <c r="C124" s="28">
        <v>22.62</v>
      </c>
      <c r="D124" s="47">
        <f t="shared" si="13"/>
        <v>3.6192000000000002</v>
      </c>
      <c r="E124" s="25">
        <f t="shared" si="11"/>
        <v>9.7988013431064083</v>
      </c>
      <c r="F124" s="25">
        <f t="shared" si="7"/>
        <v>221.64888638106697</v>
      </c>
      <c r="G124" s="39">
        <f t="shared" si="15"/>
        <v>43066.813631671073</v>
      </c>
      <c r="H124" s="25">
        <v>1064.9553426927127</v>
      </c>
      <c r="I124" s="40">
        <f t="shared" si="0"/>
        <v>279112.97938507842</v>
      </c>
      <c r="J124" s="39">
        <f t="shared" si="16"/>
        <v>47287.41686741462</v>
      </c>
      <c r="K124" s="25">
        <f t="shared" si="17"/>
        <v>1640.001384468454</v>
      </c>
      <c r="L124" s="40">
        <f t="shared" si="1"/>
        <v>410791.89739825553</v>
      </c>
      <c r="M124" s="48">
        <f t="shared" si="9"/>
        <v>2006.0397118209366</v>
      </c>
      <c r="N124" s="40">
        <f t="shared" si="6"/>
        <v>444636.4681613071</v>
      </c>
      <c r="O124" s="11"/>
      <c r="P124" s="27"/>
      <c r="Q124" s="11"/>
      <c r="R124" s="11"/>
      <c r="S124" s="11"/>
    </row>
    <row r="125" spans="1:19" ht="14.25">
      <c r="A125" s="45">
        <f t="shared" si="14"/>
        <v>2000</v>
      </c>
      <c r="B125" s="44">
        <v>36526</v>
      </c>
      <c r="C125" s="2">
        <v>17.14</v>
      </c>
      <c r="D125" s="47">
        <f t="shared" si="13"/>
        <v>2.7423999999999999</v>
      </c>
      <c r="E125" s="25">
        <f t="shared" si="11"/>
        <v>9.92945202768116</v>
      </c>
      <c r="F125" s="25">
        <f t="shared" si="7"/>
        <v>170.19080775445508</v>
      </c>
      <c r="G125" s="39">
        <f t="shared" si="15"/>
        <v>45174.480665750249</v>
      </c>
      <c r="H125" s="25">
        <v>1064.9553426927127</v>
      </c>
      <c r="I125" s="40">
        <f t="shared" si="0"/>
        <v>226420.09066104554</v>
      </c>
      <c r="J125" s="39">
        <f t="shared" si="16"/>
        <v>49405.635409583156</v>
      </c>
      <c r="K125" s="25">
        <f t="shared" si="17"/>
        <v>1640.001384468454</v>
      </c>
      <c r="L125" s="40">
        <f t="shared" si="1"/>
        <v>328518.795750694</v>
      </c>
      <c r="M125" s="48">
        <f t="shared" si="9"/>
        <v>2017.7912278187073</v>
      </c>
      <c r="N125" s="40">
        <f t="shared" si="6"/>
        <v>343409.5189423195</v>
      </c>
      <c r="O125" s="11"/>
      <c r="P125" s="27"/>
      <c r="Q125" s="11"/>
      <c r="R125" s="11"/>
      <c r="S125" s="11"/>
    </row>
    <row r="126" spans="1:19" ht="14.25">
      <c r="A126" s="45">
        <f t="shared" si="14"/>
        <v>2000</v>
      </c>
      <c r="B126" s="44">
        <v>36557</v>
      </c>
      <c r="C126" s="28">
        <v>17.14</v>
      </c>
      <c r="D126" s="47">
        <f t="shared" si="13"/>
        <v>2.7423999999999999</v>
      </c>
      <c r="E126" s="25">
        <f t="shared" si="11"/>
        <v>10.061844721383576</v>
      </c>
      <c r="F126" s="25">
        <f t="shared" si="7"/>
        <v>172.46001852451448</v>
      </c>
      <c r="G126" s="39">
        <f t="shared" si="15"/>
        <v>47287.41686741462</v>
      </c>
      <c r="H126" s="25">
        <v>1064.9553426927127</v>
      </c>
      <c r="I126" s="40">
        <f t="shared" si="0"/>
        <v>230949.63499598054</v>
      </c>
      <c r="J126" s="39">
        <f t="shared" si="16"/>
        <v>51529.149498107108</v>
      </c>
      <c r="K126" s="25">
        <f t="shared" si="17"/>
        <v>1640.001384468454</v>
      </c>
      <c r="L126" s="40">
        <f t="shared" si="1"/>
        <v>334363.81864376605</v>
      </c>
      <c r="M126" s="48">
        <f t="shared" si="9"/>
        <v>2029.3881186059809</v>
      </c>
      <c r="N126" s="40">
        <f t="shared" si="6"/>
        <v>349988.31252821704</v>
      </c>
      <c r="O126" s="11"/>
      <c r="P126" s="27"/>
      <c r="Q126" s="11"/>
      <c r="R126" s="11"/>
      <c r="S126" s="11"/>
    </row>
    <row r="127" spans="1:19" ht="14.25">
      <c r="A127" s="45">
        <f t="shared" si="14"/>
        <v>2000</v>
      </c>
      <c r="B127" s="44">
        <v>36586</v>
      </c>
      <c r="C127" s="28">
        <v>17.14</v>
      </c>
      <c r="D127" s="47">
        <f t="shared" si="13"/>
        <v>2.7423999999999999</v>
      </c>
      <c r="E127" s="25">
        <f t="shared" si="11"/>
        <v>10.196002651002024</v>
      </c>
      <c r="F127" s="25">
        <f t="shared" si="7"/>
        <v>174.75948543817469</v>
      </c>
      <c r="G127" s="39">
        <f t="shared" si="15"/>
        <v>49405.635409583156</v>
      </c>
      <c r="H127" s="25">
        <v>1064.9553426927127</v>
      </c>
      <c r="I127" s="40">
        <f t="shared" si="0"/>
        <v>235516.68311319663</v>
      </c>
      <c r="J127" s="39">
        <f t="shared" si="16"/>
        <v>53657.972371852375</v>
      </c>
      <c r="K127" s="25">
        <f t="shared" si="17"/>
        <v>1640.001384468454</v>
      </c>
      <c r="L127" s="40">
        <f t="shared" si="1"/>
        <v>340263.77043945348</v>
      </c>
      <c r="M127" s="48">
        <f t="shared" si="9"/>
        <v>2040.8324187250012</v>
      </c>
      <c r="N127" s="40">
        <f t="shared" si="6"/>
        <v>356654.82336192665</v>
      </c>
      <c r="O127" s="11"/>
      <c r="P127" s="27"/>
      <c r="Q127" s="11"/>
      <c r="R127" s="11"/>
      <c r="S127" s="11"/>
    </row>
    <row r="128" spans="1:19" ht="14.25">
      <c r="A128" s="45">
        <f t="shared" si="14"/>
        <v>2000</v>
      </c>
      <c r="B128" s="44">
        <v>36617</v>
      </c>
      <c r="C128" s="28">
        <v>17.14</v>
      </c>
      <c r="D128" s="47">
        <f t="shared" si="13"/>
        <v>2.7423999999999999</v>
      </c>
      <c r="E128" s="25">
        <f t="shared" si="11"/>
        <v>10.331949353015384</v>
      </c>
      <c r="F128" s="25">
        <f t="shared" si="7"/>
        <v>177.08961191068369</v>
      </c>
      <c r="G128" s="39">
        <f t="shared" si="15"/>
        <v>51529.149498107108</v>
      </c>
      <c r="H128" s="25">
        <v>1064.9553426927127</v>
      </c>
      <c r="I128" s="40">
        <f t="shared" si="0"/>
        <v>240121.67783776877</v>
      </c>
      <c r="J128" s="39">
        <f t="shared" si="16"/>
        <v>55792.117302782004</v>
      </c>
      <c r="K128" s="25">
        <f t="shared" si="17"/>
        <v>1640.001384468454</v>
      </c>
      <c r="L128" s="40">
        <f t="shared" si="1"/>
        <v>346219.32601128449</v>
      </c>
      <c r="M128" s="48">
        <f t="shared" si="9"/>
        <v>2052.1261359477185</v>
      </c>
      <c r="N128" s="40">
        <f t="shared" si="6"/>
        <v>363410.2210067524</v>
      </c>
      <c r="O128" s="11"/>
      <c r="P128" s="27"/>
      <c r="Q128" s="11"/>
      <c r="R128" s="11"/>
      <c r="S128" s="11"/>
    </row>
    <row r="129" spans="1:19" ht="14.25">
      <c r="A129" s="45">
        <f t="shared" si="14"/>
        <v>2000</v>
      </c>
      <c r="B129" s="44">
        <v>36647</v>
      </c>
      <c r="C129" s="28">
        <v>17.14</v>
      </c>
      <c r="D129" s="47">
        <f t="shared" si="13"/>
        <v>2.7423999999999999</v>
      </c>
      <c r="E129" s="25">
        <f t="shared" si="11"/>
        <v>10.469708677722256</v>
      </c>
      <c r="F129" s="25">
        <f t="shared" si="7"/>
        <v>179.45080673615948</v>
      </c>
      <c r="G129" s="39">
        <f t="shared" si="15"/>
        <v>53657.972371852375</v>
      </c>
      <c r="H129" s="25">
        <v>1064.9553426927127</v>
      </c>
      <c r="I129" s="40">
        <f t="shared" si="0"/>
        <v>244765.06775604284</v>
      </c>
      <c r="J129" s="39">
        <f t="shared" si="16"/>
        <v>57931.597596038955</v>
      </c>
      <c r="K129" s="25">
        <f t="shared" si="17"/>
        <v>1640.001384468454</v>
      </c>
      <c r="L129" s="40">
        <f t="shared" si="1"/>
        <v>352231.1690873215</v>
      </c>
      <c r="M129" s="48">
        <f t="shared" si="9"/>
        <v>2063.2712516280317</v>
      </c>
      <c r="N129" s="40">
        <f t="shared" si="6"/>
        <v>370255.6906201758</v>
      </c>
      <c r="O129" s="11"/>
      <c r="P129" s="27"/>
      <c r="Q129" s="11"/>
      <c r="R129" s="11"/>
      <c r="S129" s="11"/>
    </row>
    <row r="130" spans="1:19" ht="14.25">
      <c r="A130" s="45">
        <f t="shared" si="14"/>
        <v>2000</v>
      </c>
      <c r="B130" s="44">
        <v>36678</v>
      </c>
      <c r="C130" s="28">
        <v>17.14</v>
      </c>
      <c r="D130" s="47">
        <f t="shared" ref="D130:D136" si="18">C130*(0.16)</f>
        <v>2.7423999999999999</v>
      </c>
      <c r="E130" s="25">
        <f t="shared" si="11"/>
        <v>10.609304793425219</v>
      </c>
      <c r="F130" s="25">
        <f t="shared" si="7"/>
        <v>181.84348415930825</v>
      </c>
      <c r="G130" s="39">
        <f t="shared" si="15"/>
        <v>55792.117302782004</v>
      </c>
      <c r="H130" s="25">
        <v>1064.9553426927127</v>
      </c>
      <c r="I130" s="40">
        <f t="shared" si="0"/>
        <v>249447.30729209498</v>
      </c>
      <c r="J130" s="39">
        <f t="shared" si="16"/>
        <v>60076.426590029048</v>
      </c>
      <c r="K130" s="25">
        <f t="shared" si="17"/>
        <v>1640.001384468454</v>
      </c>
      <c r="L130" s="40">
        <f t="shared" si="1"/>
        <v>358299.99236786197</v>
      </c>
      <c r="M130" s="48">
        <f t="shared" si="9"/>
        <v>2074.2697210493934</v>
      </c>
      <c r="N130" s="40">
        <f t="shared" si="6"/>
        <v>377192.43316177808</v>
      </c>
      <c r="O130" s="11"/>
      <c r="P130" s="27"/>
      <c r="Q130" s="11"/>
      <c r="R130" s="11"/>
      <c r="S130" s="11"/>
    </row>
    <row r="131" spans="1:19" ht="14.25">
      <c r="A131" s="45">
        <f t="shared" si="14"/>
        <v>2000</v>
      </c>
      <c r="B131" s="44">
        <v>36708</v>
      </c>
      <c r="C131" s="28">
        <v>17.14</v>
      </c>
      <c r="D131" s="47">
        <f t="shared" si="18"/>
        <v>2.7423999999999999</v>
      </c>
      <c r="E131" s="25">
        <f t="shared" si="11"/>
        <v>10.750762190670889</v>
      </c>
      <c r="F131" s="25">
        <f t="shared" si="7"/>
        <v>184.26806394809904</v>
      </c>
      <c r="G131" s="39">
        <f t="shared" si="15"/>
        <v>57931.597596038955</v>
      </c>
      <c r="H131" s="25">
        <v>1064.9553426927127</v>
      </c>
      <c r="I131" s="40">
        <f t="shared" si="0"/>
        <v>254168.85678520947</v>
      </c>
      <c r="J131" s="39">
        <f t="shared" si="16"/>
        <v>62226.617656504117</v>
      </c>
      <c r="K131" s="25">
        <f t="shared" si="17"/>
        <v>1640.001384468454</v>
      </c>
      <c r="L131" s="40">
        <f t="shared" si="1"/>
        <v>364426.49764470814</v>
      </c>
      <c r="M131" s="48">
        <f t="shared" si="9"/>
        <v>2085.1234737678424</v>
      </c>
      <c r="N131" s="40">
        <f t="shared" si="6"/>
        <v>384221.66560393519</v>
      </c>
      <c r="O131" s="11"/>
      <c r="P131" s="27"/>
      <c r="Q131" s="11"/>
      <c r="R131" s="11"/>
      <c r="S131" s="11"/>
    </row>
    <row r="132" spans="1:19" ht="14.25">
      <c r="A132" s="45">
        <f t="shared" si="14"/>
        <v>2000</v>
      </c>
      <c r="B132" s="44">
        <v>36739</v>
      </c>
      <c r="C132" s="28">
        <v>17.14</v>
      </c>
      <c r="D132" s="47">
        <f t="shared" si="18"/>
        <v>2.7423999999999999</v>
      </c>
      <c r="E132" s="25">
        <f t="shared" si="11"/>
        <v>10.894105686546501</v>
      </c>
      <c r="F132" s="25">
        <f t="shared" si="7"/>
        <v>186.72497146740704</v>
      </c>
      <c r="G132" s="39">
        <f t="shared" si="15"/>
        <v>60076.426590029048</v>
      </c>
      <c r="H132" s="25">
        <v>1064.9553426927127</v>
      </c>
      <c r="I132" s="40">
        <f t="shared" si="0"/>
        <v>258930.18256838853</v>
      </c>
      <c r="J132" s="39">
        <f t="shared" si="16"/>
        <v>64382.184200645373</v>
      </c>
      <c r="K132" s="25">
        <f t="shared" si="17"/>
        <v>1640.001384468454</v>
      </c>
      <c r="L132" s="40">
        <f t="shared" si="1"/>
        <v>370611.39592202549</v>
      </c>
      <c r="M132" s="48">
        <f t="shared" si="9"/>
        <v>2095.834413950522</v>
      </c>
      <c r="N132" s="40">
        <f t="shared" si="6"/>
        <v>391344.621145321</v>
      </c>
      <c r="O132" s="11"/>
      <c r="P132" s="27"/>
      <c r="Q132" s="11"/>
      <c r="R132" s="11"/>
      <c r="S132" s="11"/>
    </row>
    <row r="133" spans="1:19" ht="14.25">
      <c r="A133" s="45">
        <f t="shared" si="14"/>
        <v>2000</v>
      </c>
      <c r="B133" s="44">
        <v>36770</v>
      </c>
      <c r="C133" s="28">
        <v>17.14</v>
      </c>
      <c r="D133" s="47">
        <f t="shared" si="18"/>
        <v>2.7423999999999999</v>
      </c>
      <c r="E133" s="25">
        <f t="shared" si="11"/>
        <v>11.039360429033788</v>
      </c>
      <c r="F133" s="25">
        <f t="shared" si="7"/>
        <v>189.21463775363912</v>
      </c>
      <c r="G133" s="39">
        <f t="shared" si="15"/>
        <v>62226.617656504117</v>
      </c>
      <c r="H133" s="25">
        <v>1064.9553426927127</v>
      </c>
      <c r="I133" s="40">
        <f t="shared" si="0"/>
        <v>263731.75704790838</v>
      </c>
      <c r="J133" s="39">
        <f t="shared" si="16"/>
        <v>66543.139661146983</v>
      </c>
      <c r="K133" s="25">
        <f t="shared" si="17"/>
        <v>1640.001384468454</v>
      </c>
      <c r="L133" s="40">
        <f t="shared" si="1"/>
        <v>376855.40753881214</v>
      </c>
      <c r="M133" s="48">
        <f t="shared" si="9"/>
        <v>2106.4044207097454</v>
      </c>
      <c r="N133" s="40">
        <f t="shared" si="6"/>
        <v>398562.54942725855</v>
      </c>
      <c r="O133" s="11"/>
      <c r="P133" s="27"/>
      <c r="Q133" s="11"/>
      <c r="R133" s="11"/>
      <c r="S133" s="11"/>
    </row>
    <row r="134" spans="1:19" ht="14.25">
      <c r="A134" s="45">
        <f t="shared" ref="A134:A197" si="19">YEAR(B134)</f>
        <v>2000</v>
      </c>
      <c r="B134" s="44">
        <v>36800</v>
      </c>
      <c r="C134" s="28">
        <v>17.14</v>
      </c>
      <c r="D134" s="47">
        <f t="shared" si="18"/>
        <v>2.7423999999999999</v>
      </c>
      <c r="E134" s="25">
        <f t="shared" si="11"/>
        <v>11.186551901420906</v>
      </c>
      <c r="F134" s="25">
        <f t="shared" si="7"/>
        <v>191.73749959035433</v>
      </c>
      <c r="G134" s="39">
        <f t="shared" si="15"/>
        <v>64382.184200645373</v>
      </c>
      <c r="H134" s="25">
        <v>1064.9553426927127</v>
      </c>
      <c r="I134" s="40">
        <f t="shared" si="0"/>
        <v>268574.05878393503</v>
      </c>
      <c r="J134" s="39">
        <f t="shared" si="16"/>
        <v>68709.497510299843</v>
      </c>
      <c r="K134" s="25">
        <f t="shared" si="17"/>
        <v>1640.001384468454</v>
      </c>
      <c r="L134" s="40">
        <f t="shared" si="1"/>
        <v>383159.26229300059</v>
      </c>
      <c r="M134" s="48">
        <f t="shared" si="9"/>
        <v>2116.8353484326635</v>
      </c>
      <c r="N134" s="40">
        <f t="shared" si="6"/>
        <v>405876.7167529554</v>
      </c>
      <c r="O134" s="11"/>
      <c r="P134" s="27"/>
      <c r="Q134" s="11"/>
      <c r="R134" s="11"/>
      <c r="S134" s="11"/>
    </row>
    <row r="135" spans="1:19" ht="14.25">
      <c r="A135" s="45">
        <f t="shared" si="19"/>
        <v>2000</v>
      </c>
      <c r="B135" s="44">
        <v>36831</v>
      </c>
      <c r="C135" s="28">
        <v>17.14</v>
      </c>
      <c r="D135" s="47">
        <f t="shared" si="18"/>
        <v>2.7423999999999999</v>
      </c>
      <c r="E135" s="25">
        <f t="shared" si="11"/>
        <v>11.335705926773183</v>
      </c>
      <c r="F135" s="25">
        <f t="shared" si="7"/>
        <v>194.29399958489236</v>
      </c>
      <c r="G135" s="39">
        <f t="shared" si="15"/>
        <v>66543.139661146983</v>
      </c>
      <c r="H135" s="25">
        <v>1064.9553426927127</v>
      </c>
      <c r="I135" s="40">
        <f t="shared" si="0"/>
        <v>273457.57257221383</v>
      </c>
      <c r="J135" s="39">
        <f t="shared" si="16"/>
        <v>70881.271254075589</v>
      </c>
      <c r="K135" s="25">
        <f t="shared" si="17"/>
        <v>1640.001384468454</v>
      </c>
      <c r="L135" s="40">
        <f t="shared" si="1"/>
        <v>389523.69956721226</v>
      </c>
      <c r="M135" s="48">
        <f t="shared" si="9"/>
        <v>2127.1290271065959</v>
      </c>
      <c r="N135" s="40">
        <f t="shared" si="6"/>
        <v>413288.40630966146</v>
      </c>
      <c r="O135" s="11"/>
      <c r="P135" s="27"/>
      <c r="Q135" s="11"/>
      <c r="R135" s="11"/>
      <c r="S135" s="11"/>
    </row>
    <row r="136" spans="1:19" ht="14.25">
      <c r="A136" s="45">
        <f t="shared" si="19"/>
        <v>2000</v>
      </c>
      <c r="B136" s="44">
        <v>36861</v>
      </c>
      <c r="C136" s="28">
        <v>17.14</v>
      </c>
      <c r="D136" s="47">
        <f t="shared" si="18"/>
        <v>2.7423999999999999</v>
      </c>
      <c r="E136" s="25">
        <f t="shared" si="11"/>
        <v>11.486848672463493</v>
      </c>
      <c r="F136" s="52">
        <f t="shared" si="7"/>
        <v>196.88458624602427</v>
      </c>
      <c r="G136" s="39">
        <f t="shared" si="15"/>
        <v>68709.497510299843</v>
      </c>
      <c r="H136" s="25">
        <v>1064.9553426927127</v>
      </c>
      <c r="I136" s="40">
        <f t="shared" si="0"/>
        <v>278382.78952684754</v>
      </c>
      <c r="J136" s="39">
        <f t="shared" si="16"/>
        <v>73058.474432210773</v>
      </c>
      <c r="K136" s="25">
        <f t="shared" si="17"/>
        <v>1640.001384468454</v>
      </c>
      <c r="L136" s="40">
        <f t="shared" si="1"/>
        <v>395949.46845618932</v>
      </c>
      <c r="M136" s="48">
        <f t="shared" si="9"/>
        <v>2137.2872626400817</v>
      </c>
      <c r="N136" s="40">
        <f t="shared" si="6"/>
        <v>420798.91839379031</v>
      </c>
      <c r="O136" s="11"/>
      <c r="P136" s="27"/>
      <c r="Q136" s="11"/>
      <c r="R136" s="11"/>
      <c r="S136" s="11"/>
    </row>
    <row r="137" spans="1:19" ht="14.25">
      <c r="A137" s="45">
        <f t="shared" si="19"/>
        <v>2001</v>
      </c>
      <c r="B137" s="44">
        <v>36892</v>
      </c>
      <c r="C137" s="2">
        <v>10.34</v>
      </c>
      <c r="D137" s="47">
        <f>C137*(0.1)</f>
        <v>1.034</v>
      </c>
      <c r="E137" s="25">
        <f t="shared" si="11"/>
        <v>11.640006654763006</v>
      </c>
      <c r="F137" s="51">
        <f t="shared" si="7"/>
        <v>120.35766881024948</v>
      </c>
      <c r="G137" s="39">
        <v>2000</v>
      </c>
      <c r="H137" s="25">
        <f>H136+(G136/F136)</f>
        <v>1413.9389722412513</v>
      </c>
      <c r="I137" s="40">
        <f t="shared" si="0"/>
        <v>172178.39853891707</v>
      </c>
      <c r="J137" s="39">
        <f t="shared" si="16"/>
        <v>75241.120618291301</v>
      </c>
      <c r="K137" s="25">
        <f t="shared" si="17"/>
        <v>1640.001384468454</v>
      </c>
      <c r="L137" s="40">
        <f t="shared" si="1"/>
        <v>272627.86409849609</v>
      </c>
      <c r="M137" s="48">
        <f t="shared" si="9"/>
        <v>2153.9044007067314</v>
      </c>
      <c r="N137" s="40">
        <f t="shared" si="6"/>
        <v>259238.91250919967</v>
      </c>
      <c r="O137" s="11"/>
      <c r="P137" s="27"/>
      <c r="Q137" s="11"/>
      <c r="R137" s="11"/>
      <c r="S137" s="11"/>
    </row>
    <row r="138" spans="1:19" ht="14.25">
      <c r="A138" s="45">
        <f t="shared" si="19"/>
        <v>2001</v>
      </c>
      <c r="B138" s="44">
        <v>36923</v>
      </c>
      <c r="C138" s="28">
        <v>10.34</v>
      </c>
      <c r="D138" s="47">
        <f t="shared" ref="D138:D160" si="20">C138*(0.1)</f>
        <v>1.034</v>
      </c>
      <c r="E138" s="25">
        <f t="shared" si="11"/>
        <v>11.737006710219365</v>
      </c>
      <c r="F138" s="53">
        <f t="shared" si="7"/>
        <v>121.36064938366823</v>
      </c>
      <c r="G138" s="39">
        <f t="shared" si="15"/>
        <v>4005</v>
      </c>
      <c r="H138" s="25">
        <f t="shared" ref="H138:H139" si="21">H137</f>
        <v>1413.9389722412513</v>
      </c>
      <c r="I138" s="40">
        <f t="shared" si="0"/>
        <v>175601.55186007472</v>
      </c>
      <c r="J138" s="39">
        <v>2000</v>
      </c>
      <c r="K138" s="25">
        <f>K137+(J137/F137)</f>
        <v>2265.1474292702446</v>
      </c>
      <c r="L138" s="40">
        <f t="shared" si="1"/>
        <v>276899.76296598359</v>
      </c>
      <c r="M138" s="48">
        <f t="shared" si="9"/>
        <v>2170.3842070538217</v>
      </c>
      <c r="N138" s="40">
        <f t="shared" si="6"/>
        <v>263399.23678010964</v>
      </c>
      <c r="O138" s="11"/>
      <c r="P138" s="27"/>
      <c r="Q138" s="11"/>
      <c r="R138" s="11"/>
      <c r="S138" s="11"/>
    </row>
    <row r="139" spans="1:19" ht="14.25">
      <c r="A139" s="45">
        <f t="shared" si="19"/>
        <v>2001</v>
      </c>
      <c r="B139" s="44">
        <v>36951</v>
      </c>
      <c r="C139" s="28">
        <v>10.34</v>
      </c>
      <c r="D139" s="47">
        <f t="shared" si="20"/>
        <v>1.034</v>
      </c>
      <c r="E139" s="25">
        <f t="shared" si="11"/>
        <v>11.834815099471193</v>
      </c>
      <c r="F139" s="25">
        <f t="shared" si="7"/>
        <v>122.37198812853214</v>
      </c>
      <c r="G139" s="39">
        <f t="shared" si="15"/>
        <v>6015.0124999999998</v>
      </c>
      <c r="H139" s="25">
        <f t="shared" si="21"/>
        <v>1413.9389722412513</v>
      </c>
      <c r="I139" s="40">
        <f t="shared" si="0"/>
        <v>179041.53562557534</v>
      </c>
      <c r="J139" s="39">
        <f t="shared" ref="J139:J172" si="22">$E$1+J138*(1+$E$2/12)</f>
        <v>4005</v>
      </c>
      <c r="K139" s="25">
        <f t="shared" si="17"/>
        <v>2265.1474292702446</v>
      </c>
      <c r="L139" s="40">
        <f t="shared" si="1"/>
        <v>281195.59432403347</v>
      </c>
      <c r="M139" s="48">
        <f t="shared" si="9"/>
        <v>2186.7278166542419</v>
      </c>
      <c r="N139" s="40">
        <f t="shared" si="6"/>
        <v>267594.23041994387</v>
      </c>
      <c r="O139" s="11"/>
      <c r="P139" s="27"/>
      <c r="Q139" s="11"/>
      <c r="R139" s="11"/>
      <c r="S139" s="11"/>
    </row>
    <row r="140" spans="1:19" ht="14.25">
      <c r="A140" s="45">
        <f t="shared" si="19"/>
        <v>2001</v>
      </c>
      <c r="B140" s="44">
        <v>36982</v>
      </c>
      <c r="C140" s="28">
        <v>10.34</v>
      </c>
      <c r="D140" s="47">
        <f t="shared" si="20"/>
        <v>1.034</v>
      </c>
      <c r="E140" s="25">
        <f t="shared" si="11"/>
        <v>11.933438558633453</v>
      </c>
      <c r="F140" s="25">
        <f t="shared" si="7"/>
        <v>123.3917546962699</v>
      </c>
      <c r="G140" s="39">
        <f t="shared" si="15"/>
        <v>8030.0500312499998</v>
      </c>
      <c r="H140" s="25">
        <f t="shared" ref="H140:H260" si="23">H139</f>
        <v>1413.9389722412513</v>
      </c>
      <c r="I140" s="40">
        <f t="shared" si="0"/>
        <v>182498.46084953845</v>
      </c>
      <c r="J140" s="39">
        <f t="shared" si="22"/>
        <v>6015.0124999999998</v>
      </c>
      <c r="K140" s="25">
        <f t="shared" si="17"/>
        <v>2265.1474292702446</v>
      </c>
      <c r="L140" s="40">
        <f t="shared" si="1"/>
        <v>285515.5284434004</v>
      </c>
      <c r="M140" s="48">
        <f t="shared" si="9"/>
        <v>2202.9363551009396</v>
      </c>
      <c r="N140" s="40">
        <f t="shared" si="6"/>
        <v>271824.18234011007</v>
      </c>
      <c r="O140" s="11"/>
      <c r="P140" s="27"/>
      <c r="Q140" s="11"/>
      <c r="R140" s="11"/>
      <c r="S140" s="11"/>
    </row>
    <row r="141" spans="1:19" ht="14.25">
      <c r="A141" s="45">
        <f t="shared" si="19"/>
        <v>2001</v>
      </c>
      <c r="B141" s="44">
        <v>37012</v>
      </c>
      <c r="C141" s="28">
        <v>10.34</v>
      </c>
      <c r="D141" s="47">
        <f t="shared" si="20"/>
        <v>1.034</v>
      </c>
      <c r="E141" s="25">
        <f t="shared" si="11"/>
        <v>12.032883879955399</v>
      </c>
      <c r="F141" s="53">
        <f t="shared" si="7"/>
        <v>124.42001931873882</v>
      </c>
      <c r="G141" s="39">
        <f t="shared" si="15"/>
        <v>10050.125156328126</v>
      </c>
      <c r="H141" s="25">
        <f t="shared" si="23"/>
        <v>1413.9389722412513</v>
      </c>
      <c r="I141" s="40">
        <f t="shared" si="0"/>
        <v>185972.43939810235</v>
      </c>
      <c r="J141" s="39">
        <f t="shared" si="22"/>
        <v>8030.0500312499998</v>
      </c>
      <c r="K141" s="25">
        <f t="shared" si="17"/>
        <v>2265.1474292702446</v>
      </c>
      <c r="L141" s="40">
        <f t="shared" si="1"/>
        <v>289859.73694084544</v>
      </c>
      <c r="M141" s="48">
        <f t="shared" si="9"/>
        <v>2219.0109386844415</v>
      </c>
      <c r="N141" s="40">
        <f t="shared" si="6"/>
        <v>276089.383859611</v>
      </c>
      <c r="O141" s="11"/>
      <c r="P141" s="27"/>
      <c r="Q141" s="11"/>
      <c r="R141" s="11"/>
      <c r="S141" s="11"/>
    </row>
    <row r="142" spans="1:19" ht="14.25">
      <c r="A142" s="45">
        <f t="shared" si="19"/>
        <v>2001</v>
      </c>
      <c r="B142" s="44">
        <v>37043</v>
      </c>
      <c r="C142" s="28">
        <v>10.34</v>
      </c>
      <c r="D142" s="47">
        <f t="shared" si="20"/>
        <v>1.034</v>
      </c>
      <c r="E142" s="25">
        <f t="shared" si="11"/>
        <v>12.133157912288361</v>
      </c>
      <c r="F142" s="25">
        <f t="shared" si="7"/>
        <v>125.45685281306166</v>
      </c>
      <c r="G142" s="39">
        <f t="shared" si="15"/>
        <v>12075.250469218945</v>
      </c>
      <c r="H142" s="25">
        <f t="shared" si="23"/>
        <v>1413.9389722412513</v>
      </c>
      <c r="I142" s="40">
        <f t="shared" si="0"/>
        <v>189463.58399634127</v>
      </c>
      <c r="J142" s="39">
        <f t="shared" si="22"/>
        <v>10050.125156328126</v>
      </c>
      <c r="K142" s="25">
        <f t="shared" si="17"/>
        <v>2265.1474292702446</v>
      </c>
      <c r="L142" s="40">
        <f t="shared" si="1"/>
        <v>294228.39279017021</v>
      </c>
      <c r="M142" s="48">
        <f t="shared" si="9"/>
        <v>2234.9526744697328</v>
      </c>
      <c r="N142" s="40">
        <f t="shared" si="6"/>
        <v>280390.12872510776</v>
      </c>
      <c r="O142" s="11"/>
      <c r="P142" s="27"/>
      <c r="Q142" s="11"/>
      <c r="R142" s="11"/>
      <c r="S142" s="11"/>
    </row>
    <row r="143" spans="1:19" ht="14.25">
      <c r="A143" s="45">
        <f t="shared" si="19"/>
        <v>2001</v>
      </c>
      <c r="B143" s="44">
        <v>37073</v>
      </c>
      <c r="C143" s="28">
        <v>10.34</v>
      </c>
      <c r="D143" s="47">
        <f t="shared" si="20"/>
        <v>1.034</v>
      </c>
      <c r="E143" s="25">
        <f t="shared" si="11"/>
        <v>12.234267561557431</v>
      </c>
      <c r="F143" s="25">
        <f t="shared" si="7"/>
        <v>126.50232658650383</v>
      </c>
      <c r="G143" s="39">
        <f t="shared" si="15"/>
        <v>14105.438595391992</v>
      </c>
      <c r="H143" s="25">
        <f t="shared" si="23"/>
        <v>1413.9389722412513</v>
      </c>
      <c r="I143" s="40">
        <f t="shared" si="0"/>
        <v>192972.00823524033</v>
      </c>
      <c r="J143" s="39">
        <f t="shared" si="22"/>
        <v>12075.250469218945</v>
      </c>
      <c r="K143" s="25">
        <f t="shared" ref="K143:K285" si="24">K142</f>
        <v>2265.1474292702446</v>
      </c>
      <c r="L143" s="40">
        <f t="shared" si="1"/>
        <v>298621.67033334298</v>
      </c>
      <c r="M143" s="48">
        <f t="shared" si="9"/>
        <v>2250.7626603725007</v>
      </c>
      <c r="N143" s="40">
        <f t="shared" si="6"/>
        <v>284726.71313115029</v>
      </c>
      <c r="O143" s="11"/>
      <c r="P143" s="27"/>
      <c r="Q143" s="11"/>
      <c r="R143" s="11"/>
      <c r="S143" s="11"/>
    </row>
    <row r="144" spans="1:19" ht="14.25">
      <c r="A144" s="45">
        <f t="shared" si="19"/>
        <v>2001</v>
      </c>
      <c r="B144" s="44">
        <v>37104</v>
      </c>
      <c r="C144" s="28">
        <v>10.34</v>
      </c>
      <c r="D144" s="47">
        <f t="shared" si="20"/>
        <v>1.034</v>
      </c>
      <c r="E144" s="25">
        <f t="shared" si="11"/>
        <v>12.336219791237076</v>
      </c>
      <c r="F144" s="25">
        <f t="shared" si="7"/>
        <v>127.55651264139136</v>
      </c>
      <c r="G144" s="39">
        <f t="shared" si="15"/>
        <v>16140.702191880471</v>
      </c>
      <c r="H144" s="25">
        <f t="shared" si="23"/>
        <v>1413.9389722412513</v>
      </c>
      <c r="I144" s="40">
        <f t="shared" si="0"/>
        <v>196497.82657872754</v>
      </c>
      <c r="J144" s="39">
        <f t="shared" si="22"/>
        <v>14105.438595391992</v>
      </c>
      <c r="K144" s="25">
        <f t="shared" si="24"/>
        <v>2265.1474292702446</v>
      </c>
      <c r="L144" s="40">
        <f t="shared" si="1"/>
        <v>303039.74529171712</v>
      </c>
      <c r="M144" s="48">
        <f t="shared" si="9"/>
        <v>2266.4419852347501</v>
      </c>
      <c r="N144" s="40">
        <f t="shared" si="6"/>
        <v>289099.43574057653</v>
      </c>
      <c r="O144" s="11"/>
      <c r="P144" s="27"/>
      <c r="Q144" s="11"/>
      <c r="R144" s="11"/>
      <c r="S144" s="11"/>
    </row>
    <row r="145" spans="1:19" ht="14.25">
      <c r="A145" s="45">
        <f t="shared" si="19"/>
        <v>2001</v>
      </c>
      <c r="B145" s="44">
        <v>37135</v>
      </c>
      <c r="C145" s="28">
        <v>10.34</v>
      </c>
      <c r="D145" s="47">
        <f t="shared" si="20"/>
        <v>1.034</v>
      </c>
      <c r="E145" s="25">
        <f t="shared" si="11"/>
        <v>12.439021622830717</v>
      </c>
      <c r="F145" s="25">
        <f t="shared" si="7"/>
        <v>128.61948358006961</v>
      </c>
      <c r="G145" s="39">
        <f t="shared" si="15"/>
        <v>18181.053947360171</v>
      </c>
      <c r="H145" s="25">
        <f t="shared" si="23"/>
        <v>1413.9389722412513</v>
      </c>
      <c r="I145" s="40">
        <f t="shared" si="0"/>
        <v>200041.1543707643</v>
      </c>
      <c r="J145" s="39">
        <f t="shared" si="22"/>
        <v>16140.702191880471</v>
      </c>
      <c r="K145" s="25">
        <f t="shared" si="24"/>
        <v>2265.1474292702446</v>
      </c>
      <c r="L145" s="40">
        <f t="shared" si="1"/>
        <v>307482.79477734159</v>
      </c>
      <c r="M145" s="48">
        <f t="shared" si="9"/>
        <v>2281.9917288997908</v>
      </c>
      <c r="N145" s="40">
        <f t="shared" si="6"/>
        <v>293508.59770508134</v>
      </c>
      <c r="O145" s="11"/>
      <c r="P145" s="27"/>
      <c r="Q145" s="11"/>
      <c r="R145" s="11"/>
      <c r="S145" s="11"/>
    </row>
    <row r="146" spans="1:19" ht="14.25">
      <c r="A146" s="45">
        <f t="shared" si="19"/>
        <v>2001</v>
      </c>
      <c r="B146" s="44">
        <v>37165</v>
      </c>
      <c r="C146" s="28">
        <v>10.34</v>
      </c>
      <c r="D146" s="47">
        <f t="shared" si="20"/>
        <v>1.034</v>
      </c>
      <c r="E146" s="25">
        <f t="shared" si="11"/>
        <v>12.542680136354306</v>
      </c>
      <c r="F146" s="25">
        <f t="shared" si="7"/>
        <v>129.69131260990352</v>
      </c>
      <c r="G146" s="39">
        <f t="shared" si="15"/>
        <v>20226.506582228572</v>
      </c>
      <c r="H146" s="25">
        <f t="shared" si="23"/>
        <v>1413.9389722412513</v>
      </c>
      <c r="I146" s="40">
        <f t="shared" si="0"/>
        <v>203602.10784249441</v>
      </c>
      <c r="J146" s="39">
        <f t="shared" si="22"/>
        <v>18181.053947360171</v>
      </c>
      <c r="K146" s="25">
        <f t="shared" si="24"/>
        <v>2265.1474292702446</v>
      </c>
      <c r="L146" s="40">
        <f t="shared" si="1"/>
        <v>311950.99730436684</v>
      </c>
      <c r="M146" s="48">
        <f t="shared" si="9"/>
        <v>2297.412962286608</v>
      </c>
      <c r="N146" s="40">
        <f t="shared" si="6"/>
        <v>297954.50268595695</v>
      </c>
      <c r="O146" s="11"/>
      <c r="P146" s="27"/>
      <c r="Q146" s="11"/>
      <c r="R146" s="11"/>
      <c r="S146" s="11"/>
    </row>
    <row r="147" spans="1:19" ht="14.25">
      <c r="A147" s="45">
        <f t="shared" si="19"/>
        <v>2001</v>
      </c>
      <c r="B147" s="44">
        <v>37196</v>
      </c>
      <c r="C147" s="28">
        <v>10.34</v>
      </c>
      <c r="D147" s="47">
        <f t="shared" si="20"/>
        <v>1.034</v>
      </c>
      <c r="E147" s="25">
        <f t="shared" si="11"/>
        <v>12.647202470823926</v>
      </c>
      <c r="F147" s="25">
        <f t="shared" si="7"/>
        <v>130.77207354831938</v>
      </c>
      <c r="G147" s="39">
        <f t="shared" si="15"/>
        <v>22277.072848684144</v>
      </c>
      <c r="H147" s="25">
        <f t="shared" si="23"/>
        <v>1413.9389722412513</v>
      </c>
      <c r="I147" s="40">
        <f t="shared" si="0"/>
        <v>207180.80411945219</v>
      </c>
      <c r="J147" s="39">
        <f t="shared" si="22"/>
        <v>20226.506582228572</v>
      </c>
      <c r="K147" s="25">
        <f t="shared" si="24"/>
        <v>2265.1474292702446</v>
      </c>
      <c r="L147" s="40">
        <f t="shared" si="1"/>
        <v>316444.53280054359</v>
      </c>
      <c r="M147" s="48">
        <f t="shared" si="9"/>
        <v>2312.7067474636169</v>
      </c>
      <c r="N147" s="40">
        <f t="shared" si="6"/>
        <v>302437.45687500661</v>
      </c>
      <c r="O147" s="11"/>
      <c r="P147" s="27"/>
      <c r="Q147" s="11"/>
      <c r="R147" s="11"/>
      <c r="S147" s="11"/>
    </row>
    <row r="148" spans="1:19" ht="14.25">
      <c r="A148" s="45">
        <f t="shared" si="19"/>
        <v>2001</v>
      </c>
      <c r="B148" s="44">
        <v>37226</v>
      </c>
      <c r="C148" s="28">
        <v>10.34</v>
      </c>
      <c r="D148" s="47">
        <f t="shared" si="20"/>
        <v>1.034</v>
      </c>
      <c r="E148" s="25">
        <f t="shared" si="11"/>
        <v>12.752595824747459</v>
      </c>
      <c r="F148" s="25">
        <f t="shared" si="7"/>
        <v>131.86184082788873</v>
      </c>
      <c r="G148" s="39">
        <f t="shared" si="15"/>
        <v>24332.765530805853</v>
      </c>
      <c r="H148" s="25">
        <f t="shared" si="23"/>
        <v>1413.9389722412513</v>
      </c>
      <c r="I148" s="40">
        <f t="shared" si="0"/>
        <v>210777.36122883033</v>
      </c>
      <c r="J148" s="39">
        <f t="shared" si="22"/>
        <v>22277.072848684144</v>
      </c>
      <c r="K148" s="25">
        <f t="shared" si="24"/>
        <v>2265.1474292702446</v>
      </c>
      <c r="L148" s="40">
        <f t="shared" si="1"/>
        <v>320963.5826188185</v>
      </c>
      <c r="M148" s="48">
        <f t="shared" si="9"/>
        <v>2327.8741377218075</v>
      </c>
      <c r="N148" s="40">
        <f t="shared" si="6"/>
        <v>306957.7690156317</v>
      </c>
      <c r="O148" s="11"/>
      <c r="P148" s="27"/>
      <c r="Q148" s="11"/>
      <c r="R148" s="11"/>
      <c r="S148" s="11"/>
    </row>
    <row r="149" spans="1:19" ht="14.25">
      <c r="A149" s="45">
        <f t="shared" si="19"/>
        <v>2002</v>
      </c>
      <c r="B149" s="44">
        <v>37257</v>
      </c>
      <c r="C149" s="2">
        <v>11.13</v>
      </c>
      <c r="D149" s="47">
        <f t="shared" si="20"/>
        <v>1.1130000000000002</v>
      </c>
      <c r="E149" s="25">
        <f t="shared" si="11"/>
        <v>12.858867456620354</v>
      </c>
      <c r="F149" s="25">
        <f t="shared" si="7"/>
        <v>143.11919479218454</v>
      </c>
      <c r="G149" s="39">
        <f t="shared" si="15"/>
        <v>26393.597444632866</v>
      </c>
      <c r="H149" s="25">
        <f t="shared" si="23"/>
        <v>1413.9389722412513</v>
      </c>
      <c r="I149" s="40">
        <f t="shared" si="0"/>
        <v>228755.40463708976</v>
      </c>
      <c r="J149" s="39">
        <f t="shared" si="22"/>
        <v>24332.765530805853</v>
      </c>
      <c r="K149" s="25">
        <f t="shared" si="24"/>
        <v>2265.1474292702446</v>
      </c>
      <c r="L149" s="40">
        <f t="shared" si="1"/>
        <v>348518.84169355006</v>
      </c>
      <c r="M149" s="48">
        <f t="shared" si="9"/>
        <v>2341.8485036543721</v>
      </c>
      <c r="N149" s="40">
        <f t="shared" si="6"/>
        <v>335163.47216829599</v>
      </c>
      <c r="O149" s="11"/>
      <c r="P149" s="27"/>
      <c r="Q149" s="11"/>
      <c r="R149" s="11"/>
      <c r="S149" s="11"/>
    </row>
    <row r="150" spans="1:19" ht="14.25">
      <c r="A150" s="45">
        <f t="shared" si="19"/>
        <v>2002</v>
      </c>
      <c r="B150" s="44">
        <v>37288</v>
      </c>
      <c r="C150" s="28">
        <v>11.13</v>
      </c>
      <c r="D150" s="47">
        <f t="shared" si="20"/>
        <v>1.1130000000000002</v>
      </c>
      <c r="E150" s="25">
        <f t="shared" si="11"/>
        <v>12.966024685425523</v>
      </c>
      <c r="F150" s="25">
        <f t="shared" si="7"/>
        <v>144.31185474878609</v>
      </c>
      <c r="G150" s="39">
        <f t="shared" si="15"/>
        <v>28459.581438244448</v>
      </c>
      <c r="H150" s="25">
        <f t="shared" si="23"/>
        <v>1413.9389722412513</v>
      </c>
      <c r="I150" s="40">
        <f t="shared" si="0"/>
        <v>232507.7370239718</v>
      </c>
      <c r="J150" s="39">
        <f t="shared" si="22"/>
        <v>26393.597444632866</v>
      </c>
      <c r="K150" s="25">
        <f t="shared" si="24"/>
        <v>2265.1474292702446</v>
      </c>
      <c r="L150" s="40">
        <f t="shared" si="1"/>
        <v>353281.22424206662</v>
      </c>
      <c r="M150" s="48">
        <f t="shared" si="9"/>
        <v>2355.7073789593951</v>
      </c>
      <c r="N150" s="40">
        <f t="shared" si="6"/>
        <v>339956.5011030318</v>
      </c>
      <c r="O150" s="11"/>
      <c r="P150" s="27"/>
      <c r="Q150" s="11"/>
      <c r="R150" s="11"/>
      <c r="S150" s="11"/>
    </row>
    <row r="151" spans="1:19" ht="14.25">
      <c r="A151" s="45">
        <f t="shared" si="19"/>
        <v>2002</v>
      </c>
      <c r="B151" s="44">
        <v>37316</v>
      </c>
      <c r="C151" s="28">
        <v>11.13</v>
      </c>
      <c r="D151" s="47">
        <f t="shared" si="20"/>
        <v>1.1130000000000002</v>
      </c>
      <c r="E151" s="25">
        <f t="shared" si="11"/>
        <v>13.074074891137403</v>
      </c>
      <c r="F151" s="25">
        <f t="shared" si="7"/>
        <v>145.51445353835931</v>
      </c>
      <c r="G151" s="39">
        <f t="shared" si="15"/>
        <v>30530.730391840058</v>
      </c>
      <c r="H151" s="25">
        <f t="shared" si="23"/>
        <v>1413.9389722412513</v>
      </c>
      <c r="I151" s="40">
        <f t="shared" si="0"/>
        <v>236279.28727411514</v>
      </c>
      <c r="J151" s="39">
        <f t="shared" si="22"/>
        <v>28459.581438244448</v>
      </c>
      <c r="K151" s="25">
        <f t="shared" si="24"/>
        <v>2265.1474292702446</v>
      </c>
      <c r="L151" s="40">
        <f t="shared" si="1"/>
        <v>358071.27179232344</v>
      </c>
      <c r="M151" s="48">
        <f t="shared" si="9"/>
        <v>2369.4517181048723</v>
      </c>
      <c r="N151" s="40">
        <f t="shared" si="6"/>
        <v>344789.47194555704</v>
      </c>
      <c r="O151" s="11"/>
      <c r="P151" s="27"/>
      <c r="Q151" s="11"/>
      <c r="R151" s="11"/>
      <c r="S151" s="11"/>
    </row>
    <row r="152" spans="1:19" ht="14.25">
      <c r="A152" s="45">
        <f t="shared" si="19"/>
        <v>2002</v>
      </c>
      <c r="B152" s="44">
        <v>37347</v>
      </c>
      <c r="C152" s="28">
        <v>11.13</v>
      </c>
      <c r="D152" s="47">
        <f t="shared" si="20"/>
        <v>1.1130000000000002</v>
      </c>
      <c r="E152" s="25">
        <f t="shared" si="11"/>
        <v>13.183025515230215</v>
      </c>
      <c r="F152" s="25">
        <f t="shared" si="7"/>
        <v>146.72707398451229</v>
      </c>
      <c r="G152" s="39">
        <f t="shared" si="15"/>
        <v>32607.057217819656</v>
      </c>
      <c r="H152" s="25">
        <f t="shared" si="23"/>
        <v>1413.9389722412513</v>
      </c>
      <c r="I152" s="40">
        <f t="shared" si="0"/>
        <v>240070.18540744699</v>
      </c>
      <c r="J152" s="39">
        <f t="shared" si="22"/>
        <v>30530.730391840058</v>
      </c>
      <c r="K152" s="25">
        <f t="shared" si="24"/>
        <v>2265.1474292702446</v>
      </c>
      <c r="L152" s="40">
        <f t="shared" si="1"/>
        <v>362889.18483220303</v>
      </c>
      <c r="M152" s="48">
        <f t="shared" si="9"/>
        <v>2383.0824676706347</v>
      </c>
      <c r="N152" s="40">
        <f t="shared" si="6"/>
        <v>349662.71754510334</v>
      </c>
      <c r="O152" s="11"/>
      <c r="P152" s="27"/>
      <c r="Q152" s="11"/>
      <c r="R152" s="11"/>
      <c r="S152" s="11"/>
    </row>
    <row r="153" spans="1:19" ht="14.25">
      <c r="A153" s="45">
        <f t="shared" si="19"/>
        <v>2002</v>
      </c>
      <c r="B153" s="44">
        <v>37377</v>
      </c>
      <c r="C153" s="28">
        <v>11.13</v>
      </c>
      <c r="D153" s="47">
        <f t="shared" si="20"/>
        <v>1.1130000000000002</v>
      </c>
      <c r="E153" s="25">
        <f t="shared" si="11"/>
        <v>13.292884061190467</v>
      </c>
      <c r="F153" s="25">
        <f t="shared" si="7"/>
        <v>147.9497996010499</v>
      </c>
      <c r="G153" s="39">
        <f t="shared" si="15"/>
        <v>34688.574860864202</v>
      </c>
      <c r="H153" s="25">
        <f t="shared" si="23"/>
        <v>1413.9389722412513</v>
      </c>
      <c r="I153" s="40">
        <f t="shared" si="0"/>
        <v>243880.56245207181</v>
      </c>
      <c r="J153" s="39">
        <f t="shared" si="22"/>
        <v>32607.057217819656</v>
      </c>
      <c r="K153" s="25">
        <f t="shared" si="24"/>
        <v>2265.1474292702446</v>
      </c>
      <c r="L153" s="40">
        <f t="shared" si="1"/>
        <v>367735.16544518573</v>
      </c>
      <c r="M153" s="48">
        <f t="shared" si="9"/>
        <v>2396.6005664135396</v>
      </c>
      <c r="N153" s="40">
        <f t="shared" si="6"/>
        <v>354576.57352464588</v>
      </c>
      <c r="O153" s="11"/>
      <c r="P153" s="27"/>
      <c r="Q153" s="11"/>
      <c r="R153" s="11"/>
      <c r="S153" s="11"/>
    </row>
    <row r="154" spans="1:19" ht="14.25">
      <c r="A154" s="45">
        <f t="shared" si="19"/>
        <v>2002</v>
      </c>
      <c r="B154" s="44">
        <v>37408</v>
      </c>
      <c r="C154" s="28">
        <v>11.13</v>
      </c>
      <c r="D154" s="47">
        <f t="shared" si="20"/>
        <v>1.1130000000000002</v>
      </c>
      <c r="E154" s="25">
        <f t="shared" si="11"/>
        <v>13.403658095033721</v>
      </c>
      <c r="F154" s="25">
        <f t="shared" si="7"/>
        <v>149.18271459772532</v>
      </c>
      <c r="G154" s="39">
        <f t="shared" si="15"/>
        <v>36775.296298016365</v>
      </c>
      <c r="H154" s="25">
        <f t="shared" si="23"/>
        <v>1413.9389722412513</v>
      </c>
      <c r="I154" s="40">
        <f t="shared" si="0"/>
        <v>247710.55045248402</v>
      </c>
      <c r="J154" s="39">
        <f t="shared" si="22"/>
        <v>34688.574860864202</v>
      </c>
      <c r="K154" s="25">
        <f t="shared" si="24"/>
        <v>2265.1474292702446</v>
      </c>
      <c r="L154" s="40">
        <f t="shared" si="1"/>
        <v>372609.4173234583</v>
      </c>
      <c r="M154" s="48">
        <f t="shared" si="9"/>
        <v>2410.006945332123</v>
      </c>
      <c r="N154" s="40">
        <f t="shared" si="6"/>
        <v>359531.37830401794</v>
      </c>
      <c r="O154" s="11"/>
      <c r="P154" s="27"/>
      <c r="Q154" s="11"/>
      <c r="R154" s="11"/>
      <c r="S154" s="11"/>
    </row>
    <row r="155" spans="1:19" ht="14.25">
      <c r="A155" s="45">
        <f t="shared" si="19"/>
        <v>2002</v>
      </c>
      <c r="B155" s="44">
        <v>37438</v>
      </c>
      <c r="C155" s="28">
        <v>11.13</v>
      </c>
      <c r="D155" s="47">
        <f t="shared" si="20"/>
        <v>1.1130000000000002</v>
      </c>
      <c r="E155" s="25">
        <f t="shared" si="11"/>
        <v>13.515355245825669</v>
      </c>
      <c r="F155" s="25">
        <f t="shared" si="7"/>
        <v>150.42590388603969</v>
      </c>
      <c r="G155" s="39">
        <f t="shared" si="15"/>
        <v>38867.234538761404</v>
      </c>
      <c r="H155" s="25">
        <f t="shared" si="23"/>
        <v>1413.9389722412513</v>
      </c>
      <c r="I155" s="40">
        <f t="shared" si="0"/>
        <v>251560.28247784963</v>
      </c>
      <c r="J155" s="39">
        <f t="shared" si="22"/>
        <v>36775.296298016365</v>
      </c>
      <c r="K155" s="25">
        <f t="shared" si="24"/>
        <v>2265.1474292702446</v>
      </c>
      <c r="L155" s="40">
        <f t="shared" si="1"/>
        <v>377512.1457811321</v>
      </c>
      <c r="M155" s="48">
        <f t="shared" si="9"/>
        <v>2423.3025277307183</v>
      </c>
      <c r="N155" s="40">
        <f t="shared" si="6"/>
        <v>364527.47312321805</v>
      </c>
      <c r="O155" s="11"/>
      <c r="P155" s="27"/>
      <c r="Q155" s="11"/>
      <c r="R155" s="11"/>
      <c r="S155" s="11"/>
    </row>
    <row r="156" spans="1:19" ht="14.25">
      <c r="A156" s="45">
        <f t="shared" si="19"/>
        <v>2002</v>
      </c>
      <c r="B156" s="44">
        <v>37469</v>
      </c>
      <c r="C156" s="28">
        <v>11.13</v>
      </c>
      <c r="D156" s="47">
        <f t="shared" si="20"/>
        <v>1.1130000000000002</v>
      </c>
      <c r="E156" s="25">
        <f t="shared" si="11"/>
        <v>13.627983206207549</v>
      </c>
      <c r="F156" s="25">
        <f t="shared" si="7"/>
        <v>151.67945308509005</v>
      </c>
      <c r="G156" s="39">
        <f t="shared" si="15"/>
        <v>40964.402625108305</v>
      </c>
      <c r="H156" s="25">
        <f t="shared" si="23"/>
        <v>1413.9389722412513</v>
      </c>
      <c r="I156" s="40">
        <f t="shared" si="0"/>
        <v>255429.89263035564</v>
      </c>
      <c r="J156" s="39">
        <f t="shared" si="22"/>
        <v>38867.234538761404</v>
      </c>
      <c r="K156" s="25">
        <f t="shared" si="24"/>
        <v>2265.1474292702446</v>
      </c>
      <c r="L156" s="40">
        <f t="shared" si="1"/>
        <v>382443.55776756979</v>
      </c>
      <c r="M156" s="48">
        <f t="shared" si="9"/>
        <v>2436.4882292830443</v>
      </c>
      <c r="N156" s="40">
        <f t="shared" si="6"/>
        <v>369565.20206591167</v>
      </c>
      <c r="O156" s="11"/>
      <c r="P156" s="27"/>
      <c r="Q156" s="11"/>
      <c r="R156" s="11"/>
      <c r="S156" s="11"/>
    </row>
    <row r="157" spans="1:19" ht="14.25">
      <c r="A157" s="45">
        <f t="shared" si="19"/>
        <v>2002</v>
      </c>
      <c r="B157" s="44">
        <v>37500</v>
      </c>
      <c r="C157" s="28">
        <v>11.13</v>
      </c>
      <c r="D157" s="47">
        <f t="shared" si="20"/>
        <v>1.1130000000000002</v>
      </c>
      <c r="E157" s="25">
        <f t="shared" si="11"/>
        <v>13.741549732925945</v>
      </c>
      <c r="F157" s="25">
        <f t="shared" si="7"/>
        <v>152.94344852746579</v>
      </c>
      <c r="G157" s="39">
        <f t="shared" si="15"/>
        <v>43066.813631671073</v>
      </c>
      <c r="H157" s="25">
        <f t="shared" si="23"/>
        <v>1413.9389722412513</v>
      </c>
      <c r="I157" s="40">
        <f t="shared" si="0"/>
        <v>259319.51605362879</v>
      </c>
      <c r="J157" s="39">
        <f t="shared" si="22"/>
        <v>40964.402625108305</v>
      </c>
      <c r="K157" s="25">
        <f t="shared" si="24"/>
        <v>2265.1474292702446</v>
      </c>
      <c r="L157" s="40">
        <f t="shared" si="1"/>
        <v>387403.86188082345</v>
      </c>
      <c r="M157" s="48">
        <f t="shared" si="9"/>
        <v>2449.5649580952681</v>
      </c>
      <c r="N157" s="40">
        <f t="shared" si="6"/>
        <v>374644.91208312754</v>
      </c>
      <c r="O157" s="11"/>
      <c r="P157" s="27"/>
      <c r="Q157" s="11"/>
      <c r="R157" s="11"/>
      <c r="S157" s="11"/>
    </row>
    <row r="158" spans="1:19" ht="14.25">
      <c r="A158" s="45">
        <f t="shared" si="19"/>
        <v>2002</v>
      </c>
      <c r="B158" s="44">
        <v>37530</v>
      </c>
      <c r="C158" s="28">
        <v>11.13</v>
      </c>
      <c r="D158" s="47">
        <f t="shared" si="20"/>
        <v>1.1130000000000002</v>
      </c>
      <c r="E158" s="25">
        <f t="shared" si="11"/>
        <v>13.856062647366995</v>
      </c>
      <c r="F158" s="25">
        <f t="shared" si="7"/>
        <v>154.21797726519466</v>
      </c>
      <c r="G158" s="39">
        <f t="shared" si="15"/>
        <v>45174.480665750249</v>
      </c>
      <c r="H158" s="25">
        <f t="shared" si="23"/>
        <v>1413.9389722412513</v>
      </c>
      <c r="I158" s="40">
        <f t="shared" si="0"/>
        <v>263229.28894122422</v>
      </c>
      <c r="J158" s="39">
        <f t="shared" si="22"/>
        <v>43066.813631671073</v>
      </c>
      <c r="K158" s="25">
        <f t="shared" si="24"/>
        <v>2265.1474292702446</v>
      </c>
      <c r="L158" s="40">
        <f t="shared" si="1"/>
        <v>392393.26838118379</v>
      </c>
      <c r="M158" s="48">
        <f t="shared" si="9"/>
        <v>2462.533614768548</v>
      </c>
      <c r="N158" s="40">
        <f t="shared" si="6"/>
        <v>379766.95301715354</v>
      </c>
      <c r="O158" s="11"/>
      <c r="P158" s="27"/>
      <c r="Q158" s="11"/>
      <c r="R158" s="11"/>
      <c r="S158" s="11"/>
    </row>
    <row r="159" spans="1:19" ht="14.25">
      <c r="A159" s="45">
        <f t="shared" si="19"/>
        <v>2002</v>
      </c>
      <c r="B159" s="44">
        <v>37561</v>
      </c>
      <c r="C159" s="28">
        <v>11.13</v>
      </c>
      <c r="D159" s="47">
        <f t="shared" si="20"/>
        <v>1.1130000000000002</v>
      </c>
      <c r="E159" s="25">
        <f t="shared" si="11"/>
        <v>13.971529836095053</v>
      </c>
      <c r="F159" s="25">
        <f t="shared" si="7"/>
        <v>155.50312707573795</v>
      </c>
      <c r="G159" s="39">
        <f t="shared" si="15"/>
        <v>47287.41686741462</v>
      </c>
      <c r="H159" s="25">
        <f t="shared" si="23"/>
        <v>1413.9389722412513</v>
      </c>
      <c r="I159" s="40">
        <f t="shared" si="0"/>
        <v>267159.34854518424</v>
      </c>
      <c r="J159" s="39">
        <f t="shared" si="22"/>
        <v>45174.480665750249</v>
      </c>
      <c r="K159" s="25">
        <f t="shared" si="24"/>
        <v>2265.1474292702446</v>
      </c>
      <c r="L159" s="40">
        <f t="shared" si="1"/>
        <v>397411.98920484225</v>
      </c>
      <c r="M159" s="48">
        <f t="shared" si="9"/>
        <v>2475.3950924610572</v>
      </c>
      <c r="N159" s="40">
        <f t="shared" si="6"/>
        <v>384931.67762562988</v>
      </c>
      <c r="O159" s="11"/>
      <c r="P159" s="27"/>
      <c r="Q159" s="11"/>
      <c r="R159" s="11"/>
      <c r="S159" s="11"/>
    </row>
    <row r="160" spans="1:19" ht="14.25">
      <c r="A160" s="45">
        <f t="shared" si="19"/>
        <v>2002</v>
      </c>
      <c r="B160" s="44">
        <v>37591</v>
      </c>
      <c r="C160" s="28">
        <v>11.13</v>
      </c>
      <c r="D160" s="47">
        <f t="shared" si="20"/>
        <v>1.1130000000000002</v>
      </c>
      <c r="E160" s="25">
        <f t="shared" si="11"/>
        <v>14.087959251395846</v>
      </c>
      <c r="F160" s="25">
        <f t="shared" si="7"/>
        <v>156.79898646803576</v>
      </c>
      <c r="G160" s="39">
        <f t="shared" si="15"/>
        <v>49405.635409583156</v>
      </c>
      <c r="H160" s="25">
        <f t="shared" si="23"/>
        <v>1413.9389722412513</v>
      </c>
      <c r="I160" s="40">
        <f t="shared" si="0"/>
        <v>271109.83318466751</v>
      </c>
      <c r="J160" s="39">
        <f t="shared" si="22"/>
        <v>47287.41686741462</v>
      </c>
      <c r="K160" s="25">
        <f t="shared" si="24"/>
        <v>2265.1474292702446</v>
      </c>
      <c r="L160" s="40">
        <f t="shared" si="1"/>
        <v>402460.23797766567</v>
      </c>
      <c r="M160" s="48">
        <f t="shared" si="9"/>
        <v>2488.1502769494959</v>
      </c>
      <c r="N160" s="40">
        <f t="shared" si="6"/>
        <v>390139.44160584343</v>
      </c>
      <c r="O160" s="11"/>
      <c r="P160" s="27"/>
      <c r="Q160" s="11"/>
      <c r="R160" s="11"/>
      <c r="S160" s="11"/>
    </row>
    <row r="161" spans="1:19" ht="14.25">
      <c r="A161" s="45">
        <f t="shared" si="19"/>
        <v>2003</v>
      </c>
      <c r="B161" s="44">
        <v>37622</v>
      </c>
      <c r="C161" s="2">
        <v>14.54</v>
      </c>
      <c r="D161" s="47">
        <f>C161*(0.14)</f>
        <v>2.0356000000000001</v>
      </c>
      <c r="E161" s="25">
        <f t="shared" si="11"/>
        <v>14.205358911824145</v>
      </c>
      <c r="F161" s="25">
        <f t="shared" si="7"/>
        <v>206.54591857792306</v>
      </c>
      <c r="G161" s="39">
        <f t="shared" si="15"/>
        <v>51529.149498107108</v>
      </c>
      <c r="H161" s="25">
        <f t="shared" si="23"/>
        <v>1413.9389722412513</v>
      </c>
      <c r="I161" s="40">
        <f t="shared" si="0"/>
        <v>343572.47333280079</v>
      </c>
      <c r="J161" s="39">
        <f t="shared" si="22"/>
        <v>49405.635409583156</v>
      </c>
      <c r="K161" s="25">
        <f t="shared" si="24"/>
        <v>2265.1474292702446</v>
      </c>
      <c r="L161" s="40">
        <f t="shared" si="1"/>
        <v>517262.59190262685</v>
      </c>
      <c r="M161" s="48">
        <f t="shared" si="9"/>
        <v>2497.8333537866956</v>
      </c>
      <c r="N161" s="40">
        <f t="shared" si="6"/>
        <v>515917.28451244731</v>
      </c>
      <c r="O161" s="11"/>
      <c r="P161" s="27"/>
      <c r="Q161" s="11"/>
      <c r="R161" s="11"/>
      <c r="S161" s="11"/>
    </row>
    <row r="162" spans="1:19" ht="14.25">
      <c r="A162" s="45">
        <f t="shared" si="19"/>
        <v>2003</v>
      </c>
      <c r="B162" s="44">
        <v>37653</v>
      </c>
      <c r="C162" s="28">
        <v>14.54</v>
      </c>
      <c r="D162" s="47">
        <f t="shared" ref="D162:D172" si="25">C162*(0.14)</f>
        <v>2.0356000000000001</v>
      </c>
      <c r="E162" s="25">
        <f t="shared" si="11"/>
        <v>14.371088099128761</v>
      </c>
      <c r="F162" s="25">
        <f t="shared" si="7"/>
        <v>208.95562096133216</v>
      </c>
      <c r="G162" s="39">
        <f t="shared" si="15"/>
        <v>53657.972371852375</v>
      </c>
      <c r="H162" s="25">
        <f t="shared" si="23"/>
        <v>1413.9389722412513</v>
      </c>
      <c r="I162" s="40">
        <f t="shared" si="0"/>
        <v>349108.46831795084</v>
      </c>
      <c r="J162" s="39">
        <f t="shared" si="22"/>
        <v>51529.149498107108</v>
      </c>
      <c r="K162" s="25">
        <f t="shared" si="24"/>
        <v>2265.1474292702446</v>
      </c>
      <c r="L162" s="40">
        <f t="shared" si="1"/>
        <v>524844.43715023634</v>
      </c>
      <c r="M162" s="48">
        <f t="shared" si="9"/>
        <v>2507.4047641694301</v>
      </c>
      <c r="N162" s="40">
        <f t="shared" si="6"/>
        <v>523936.31949842587</v>
      </c>
      <c r="O162" s="11"/>
      <c r="P162" s="27"/>
      <c r="Q162" s="11"/>
      <c r="R162" s="11"/>
      <c r="S162" s="11"/>
    </row>
    <row r="163" spans="1:19" ht="14.25">
      <c r="A163" s="45">
        <f t="shared" si="19"/>
        <v>2003</v>
      </c>
      <c r="B163" s="44">
        <v>37681</v>
      </c>
      <c r="C163" s="28">
        <v>14.54</v>
      </c>
      <c r="D163" s="47">
        <f t="shared" si="25"/>
        <v>2.0356000000000001</v>
      </c>
      <c r="E163" s="25">
        <f t="shared" si="11"/>
        <v>14.538750793618597</v>
      </c>
      <c r="F163" s="25">
        <f t="shared" si="7"/>
        <v>211.39343653921438</v>
      </c>
      <c r="G163" s="39">
        <f t="shared" si="15"/>
        <v>55792.117302782004</v>
      </c>
      <c r="H163" s="25">
        <f t="shared" si="23"/>
        <v>1413.9389722412513</v>
      </c>
      <c r="I163" s="40">
        <f t="shared" si="0"/>
        <v>354689.535701585</v>
      </c>
      <c r="J163" s="39">
        <f t="shared" si="22"/>
        <v>53657.972371852375</v>
      </c>
      <c r="K163" s="25">
        <f t="shared" si="24"/>
        <v>2265.1474292702446</v>
      </c>
      <c r="L163" s="40">
        <f t="shared" si="1"/>
        <v>532495.27171325637</v>
      </c>
      <c r="M163" s="48">
        <f t="shared" si="9"/>
        <v>2516.8657958492336</v>
      </c>
      <c r="N163" s="40">
        <f t="shared" si="6"/>
        <v>532048.9098925743</v>
      </c>
      <c r="O163" s="11"/>
      <c r="P163" s="27"/>
      <c r="Q163" s="11"/>
      <c r="R163" s="11"/>
      <c r="S163" s="11"/>
    </row>
    <row r="164" spans="1:19" ht="14.25">
      <c r="A164" s="45">
        <f t="shared" si="19"/>
        <v>2003</v>
      </c>
      <c r="B164" s="44">
        <v>37712</v>
      </c>
      <c r="C164" s="28">
        <v>14.54</v>
      </c>
      <c r="D164" s="47">
        <f t="shared" si="25"/>
        <v>2.0356000000000001</v>
      </c>
      <c r="E164" s="25">
        <f t="shared" si="11"/>
        <v>14.70836955287748</v>
      </c>
      <c r="F164" s="25">
        <f t="shared" si="7"/>
        <v>213.85969329883855</v>
      </c>
      <c r="G164" s="39">
        <f t="shared" si="15"/>
        <v>57931.597596038955</v>
      </c>
      <c r="H164" s="25">
        <f t="shared" si="23"/>
        <v>1413.9389722412513</v>
      </c>
      <c r="I164" s="40">
        <f t="shared" si="0"/>
        <v>360316.15254282794</v>
      </c>
      <c r="J164" s="39">
        <f t="shared" si="22"/>
        <v>55792.117302782004</v>
      </c>
      <c r="K164" s="25">
        <f t="shared" si="24"/>
        <v>2265.1474292702446</v>
      </c>
      <c r="L164" s="40">
        <f t="shared" si="1"/>
        <v>540215.85180316912</v>
      </c>
      <c r="M164" s="48">
        <f t="shared" si="9"/>
        <v>2526.2177217271283</v>
      </c>
      <c r="N164" s="40">
        <f t="shared" si="6"/>
        <v>540256.1471746543</v>
      </c>
      <c r="O164" s="11"/>
      <c r="P164" s="27"/>
      <c r="Q164" s="11"/>
      <c r="R164" s="11"/>
      <c r="S164" s="11"/>
    </row>
    <row r="165" spans="1:19" ht="14.25">
      <c r="A165" s="45">
        <f t="shared" si="19"/>
        <v>2003</v>
      </c>
      <c r="B165" s="44">
        <v>37742</v>
      </c>
      <c r="C165" s="28">
        <v>14.54</v>
      </c>
      <c r="D165" s="47">
        <f t="shared" si="25"/>
        <v>2.0356000000000001</v>
      </c>
      <c r="E165" s="25">
        <f t="shared" si="11"/>
        <v>14.879967197661051</v>
      </c>
      <c r="F165" s="25">
        <f t="shared" si="7"/>
        <v>216.35472305399168</v>
      </c>
      <c r="G165" s="39">
        <f t="shared" si="15"/>
        <v>60076.426590029048</v>
      </c>
      <c r="H165" s="25">
        <f t="shared" si="23"/>
        <v>1413.9389722412513</v>
      </c>
      <c r="I165" s="40">
        <f t="shared" si="0"/>
        <v>365988.8013445306</v>
      </c>
      <c r="J165" s="39">
        <f t="shared" si="22"/>
        <v>57931.597596038955</v>
      </c>
      <c r="K165" s="25">
        <f t="shared" si="24"/>
        <v>2265.1474292702446</v>
      </c>
      <c r="L165" s="40">
        <f t="shared" si="1"/>
        <v>548006.94233226392</v>
      </c>
      <c r="M165" s="48">
        <f t="shared" si="9"/>
        <v>2535.4618000248825</v>
      </c>
      <c r="N165" s="40">
        <f t="shared" si="6"/>
        <v>548559.13555835863</v>
      </c>
      <c r="O165" s="11"/>
      <c r="P165" s="27"/>
      <c r="Q165" s="11"/>
      <c r="R165" s="11"/>
      <c r="S165" s="11"/>
    </row>
    <row r="166" spans="1:19" ht="14.25">
      <c r="A166" s="45">
        <f t="shared" si="19"/>
        <v>2003</v>
      </c>
      <c r="B166" s="44">
        <v>37773</v>
      </c>
      <c r="C166" s="28">
        <v>14.54</v>
      </c>
      <c r="D166" s="47">
        <f t="shared" si="25"/>
        <v>2.0356000000000001</v>
      </c>
      <c r="E166" s="25">
        <f t="shared" si="11"/>
        <v>15.053566814967096</v>
      </c>
      <c r="F166" s="25">
        <f t="shared" si="7"/>
        <v>218.87886148962156</v>
      </c>
      <c r="G166" s="39">
        <f t="shared" si="15"/>
        <v>62226.617656504117</v>
      </c>
      <c r="H166" s="25">
        <f t="shared" si="23"/>
        <v>1413.9389722412513</v>
      </c>
      <c r="I166" s="40">
        <f t="shared" si="0"/>
        <v>371707.97011647478</v>
      </c>
      <c r="J166" s="39">
        <f t="shared" si="22"/>
        <v>60076.426590029048</v>
      </c>
      <c r="K166" s="25">
        <f t="shared" si="24"/>
        <v>2265.1474292702446</v>
      </c>
      <c r="L166" s="40">
        <f t="shared" si="1"/>
        <v>555869.31701484323</v>
      </c>
      <c r="M166" s="48">
        <f t="shared" si="9"/>
        <v>2544.5992744542932</v>
      </c>
      <c r="N166" s="40">
        <f t="shared" si="6"/>
        <v>556958.99213987275</v>
      </c>
      <c r="O166" s="11"/>
      <c r="P166" s="27"/>
      <c r="Q166" s="11"/>
      <c r="R166" s="11"/>
      <c r="S166" s="11"/>
    </row>
    <row r="167" spans="1:19" ht="14.25">
      <c r="A167" s="45">
        <f t="shared" si="19"/>
        <v>2003</v>
      </c>
      <c r="B167" s="44">
        <v>37803</v>
      </c>
      <c r="C167" s="28">
        <v>14.54</v>
      </c>
      <c r="D167" s="47">
        <f t="shared" si="25"/>
        <v>2.0356000000000001</v>
      </c>
      <c r="E167" s="25">
        <f t="shared" si="11"/>
        <v>15.229191761141713</v>
      </c>
      <c r="F167" s="25">
        <f t="shared" si="7"/>
        <v>221.4324482070005</v>
      </c>
      <c r="G167" s="39">
        <f t="shared" si="15"/>
        <v>64382.184200645373</v>
      </c>
      <c r="H167" s="25">
        <f t="shared" si="23"/>
        <v>1413.9389722412513</v>
      </c>
      <c r="I167" s="40">
        <f t="shared" si="0"/>
        <v>377474.1524393158</v>
      </c>
      <c r="J167" s="39">
        <f t="shared" si="22"/>
        <v>62226.617656504117</v>
      </c>
      <c r="K167" s="25">
        <f t="shared" si="24"/>
        <v>2265.1474292702446</v>
      </c>
      <c r="L167" s="40">
        <f t="shared" si="1"/>
        <v>563803.75846960791</v>
      </c>
      <c r="M167" s="48">
        <f t="shared" si="9"/>
        <v>2553.631374384518</v>
      </c>
      <c r="N167" s="40">
        <f t="shared" si="6"/>
        <v>565456.84704817133</v>
      </c>
      <c r="O167" s="11"/>
      <c r="P167" s="27"/>
      <c r="Q167" s="11"/>
      <c r="R167" s="11"/>
      <c r="S167" s="11"/>
    </row>
    <row r="168" spans="1:19" ht="14.25">
      <c r="A168" s="45">
        <f t="shared" si="19"/>
        <v>2003</v>
      </c>
      <c r="B168" s="44">
        <v>37834</v>
      </c>
      <c r="C168" s="28">
        <v>14.54</v>
      </c>
      <c r="D168" s="47">
        <f t="shared" si="25"/>
        <v>2.0356000000000001</v>
      </c>
      <c r="E168" s="25">
        <f t="shared" si="11"/>
        <v>15.4068656650217</v>
      </c>
      <c r="F168" s="25">
        <f t="shared" si="7"/>
        <v>224.0158267694155</v>
      </c>
      <c r="G168" s="39">
        <f t="shared" si="15"/>
        <v>66543.139661146983</v>
      </c>
      <c r="H168" s="25">
        <f t="shared" si="23"/>
        <v>1413.9389722412513</v>
      </c>
      <c r="I168" s="40">
        <f t="shared" si="0"/>
        <v>383287.84752926853</v>
      </c>
      <c r="J168" s="39">
        <f t="shared" si="22"/>
        <v>64382.184200645373</v>
      </c>
      <c r="K168" s="25">
        <f t="shared" si="24"/>
        <v>2265.1474292702446</v>
      </c>
      <c r="L168" s="40">
        <f t="shared" si="1"/>
        <v>571811.05832323537</v>
      </c>
      <c r="M168" s="48">
        <f t="shared" si="9"/>
        <v>2562.5593150074751</v>
      </c>
      <c r="N168" s="40">
        <f t="shared" si="6"/>
        <v>574053.84359706659</v>
      </c>
      <c r="O168" s="11"/>
      <c r="P168" s="27"/>
      <c r="Q168" s="11"/>
      <c r="R168" s="11"/>
      <c r="S168" s="11"/>
    </row>
    <row r="169" spans="1:19" ht="14.25">
      <c r="A169" s="45">
        <f t="shared" si="19"/>
        <v>2003</v>
      </c>
      <c r="B169" s="44">
        <v>37865</v>
      </c>
      <c r="C169" s="28">
        <v>14.54</v>
      </c>
      <c r="D169" s="47">
        <f t="shared" si="25"/>
        <v>2.0356000000000001</v>
      </c>
      <c r="E169" s="25">
        <f t="shared" si="11"/>
        <v>15.58661243111362</v>
      </c>
      <c r="F169" s="25">
        <f t="shared" si="7"/>
        <v>226.62934474839201</v>
      </c>
      <c r="G169" s="39">
        <f t="shared" ref="G169:G220" si="26">$E$1+G168*(1+$E$2/12)</f>
        <v>68709.497510299843</v>
      </c>
      <c r="H169" s="25">
        <f t="shared" si="23"/>
        <v>1413.9389722412513</v>
      </c>
      <c r="I169" s="40">
        <f t="shared" si="0"/>
        <v>389149.56030354946</v>
      </c>
      <c r="J169" s="39">
        <f t="shared" si="22"/>
        <v>66543.139661146983</v>
      </c>
      <c r="K169" s="25">
        <f t="shared" si="24"/>
        <v>2265.1474292702446</v>
      </c>
      <c r="L169" s="40">
        <f t="shared" si="1"/>
        <v>579892.01731516724</v>
      </c>
      <c r="M169" s="48">
        <f t="shared" si="9"/>
        <v>2571.3842975013372</v>
      </c>
      <c r="N169" s="40">
        <f t="shared" si="6"/>
        <v>582751.13843903237</v>
      </c>
      <c r="O169" s="11"/>
      <c r="P169" s="27"/>
      <c r="Q169" s="11"/>
      <c r="R169" s="11"/>
      <c r="S169" s="11"/>
    </row>
    <row r="170" spans="1:19" ht="14.25">
      <c r="A170" s="45">
        <f t="shared" si="19"/>
        <v>2003</v>
      </c>
      <c r="B170" s="44">
        <v>37895</v>
      </c>
      <c r="C170" s="28">
        <v>14.54</v>
      </c>
      <c r="D170" s="47">
        <f t="shared" si="25"/>
        <v>2.0356000000000001</v>
      </c>
      <c r="E170" s="25">
        <f t="shared" si="11"/>
        <v>15.768456242809945</v>
      </c>
      <c r="F170" s="25">
        <f t="shared" si="7"/>
        <v>229.27335377045659</v>
      </c>
      <c r="G170" s="39">
        <f t="shared" si="26"/>
        <v>70881.271254075589</v>
      </c>
      <c r="H170" s="25">
        <f t="shared" si="23"/>
        <v>1413.9389722412513</v>
      </c>
      <c r="I170" s="40">
        <f t="shared" si="0"/>
        <v>395059.8014465798</v>
      </c>
      <c r="J170" s="39">
        <f t="shared" si="22"/>
        <v>68709.497510299843</v>
      </c>
      <c r="K170" s="25">
        <f t="shared" si="24"/>
        <v>2265.1474292702446</v>
      </c>
      <c r="L170" s="40">
        <f t="shared" si="1"/>
        <v>588047.44540361688</v>
      </c>
      <c r="M170" s="48">
        <f t="shared" si="9"/>
        <v>2580.1075091921398</v>
      </c>
      <c r="N170" s="40">
        <f t="shared" si="6"/>
        <v>591549.90172082104</v>
      </c>
      <c r="O170" s="11"/>
      <c r="P170" s="27"/>
      <c r="Q170" s="11"/>
      <c r="R170" s="11"/>
      <c r="S170" s="11"/>
    </row>
    <row r="171" spans="1:19" ht="14.25">
      <c r="A171" s="45">
        <f t="shared" si="19"/>
        <v>2003</v>
      </c>
      <c r="B171" s="44">
        <v>37926</v>
      </c>
      <c r="C171" s="28">
        <v>14.54</v>
      </c>
      <c r="D171" s="47">
        <f t="shared" si="25"/>
        <v>2.0356000000000001</v>
      </c>
      <c r="E171" s="25">
        <f t="shared" si="11"/>
        <v>15.952421565642728</v>
      </c>
      <c r="F171" s="25">
        <f t="shared" si="7"/>
        <v>231.94820956444525</v>
      </c>
      <c r="G171" s="39">
        <f t="shared" si="26"/>
        <v>73058.474432210773</v>
      </c>
      <c r="H171" s="25">
        <f t="shared" si="23"/>
        <v>1413.9389722412513</v>
      </c>
      <c r="I171" s="40">
        <f t="shared" si="0"/>
        <v>401019.08747696091</v>
      </c>
      <c r="J171" s="39">
        <f t="shared" si="22"/>
        <v>70881.271254075589</v>
      </c>
      <c r="K171" s="25">
        <f t="shared" si="24"/>
        <v>2265.1474292702446</v>
      </c>
      <c r="L171" s="40">
        <f t="shared" si="1"/>
        <v>596278.16187281464</v>
      </c>
      <c r="M171" s="48">
        <f t="shared" si="9"/>
        <v>2588.7301237135262</v>
      </c>
      <c r="N171" s="40">
        <f t="shared" si="6"/>
        <v>600451.31724089722</v>
      </c>
      <c r="O171" s="11"/>
      <c r="P171" s="27"/>
      <c r="Q171" s="11"/>
      <c r="R171" s="11"/>
      <c r="S171" s="11"/>
    </row>
    <row r="172" spans="1:19" ht="14.25">
      <c r="A172" s="45">
        <f t="shared" si="19"/>
        <v>2003</v>
      </c>
      <c r="B172" s="44">
        <v>37956</v>
      </c>
      <c r="C172" s="28">
        <v>14.54</v>
      </c>
      <c r="D172" s="47">
        <f t="shared" si="25"/>
        <v>2.0356000000000001</v>
      </c>
      <c r="E172" s="25">
        <f t="shared" si="11"/>
        <v>16.138533150575228</v>
      </c>
      <c r="F172" s="25">
        <f t="shared" si="7"/>
        <v>234.65427200936381</v>
      </c>
      <c r="G172" s="39">
        <f t="shared" si="26"/>
        <v>75241.120618291301</v>
      </c>
      <c r="H172" s="25">
        <f t="shared" si="23"/>
        <v>1413.9389722412513</v>
      </c>
      <c r="I172" s="40">
        <f t="shared" si="0"/>
        <v>407027.94081523019</v>
      </c>
      <c r="J172" s="39">
        <f t="shared" si="22"/>
        <v>73058.474432210773</v>
      </c>
      <c r="K172" s="25">
        <f t="shared" si="24"/>
        <v>2265.1474292702446</v>
      </c>
      <c r="L172" s="40">
        <f t="shared" si="1"/>
        <v>604584.99544150196</v>
      </c>
      <c r="M172" s="48">
        <f t="shared" si="9"/>
        <v>2597.2533011646497</v>
      </c>
      <c r="N172" s="40">
        <f t="shared" si="6"/>
        <v>609456.58260870783</v>
      </c>
      <c r="O172" s="11"/>
      <c r="P172" s="27"/>
      <c r="Q172" s="11"/>
      <c r="R172" s="11"/>
      <c r="S172" s="11"/>
    </row>
    <row r="173" spans="1:19" ht="14.25">
      <c r="A173" s="45">
        <f t="shared" si="19"/>
        <v>2004</v>
      </c>
      <c r="B173" s="44">
        <v>37987</v>
      </c>
      <c r="C173" s="2">
        <v>18.899999999999999</v>
      </c>
      <c r="D173" s="47">
        <f>C173*(0.2)</f>
        <v>3.78</v>
      </c>
      <c r="E173" s="25">
        <f t="shared" si="11"/>
        <v>16.326816037331938</v>
      </c>
      <c r="F173" s="25">
        <f t="shared" si="7"/>
        <v>308.57682310557362</v>
      </c>
      <c r="G173" s="39">
        <f t="shared" si="26"/>
        <v>77429.223419837028</v>
      </c>
      <c r="H173" s="25">
        <f t="shared" si="23"/>
        <v>1413.9389722412513</v>
      </c>
      <c r="I173" s="40">
        <f t="shared" si="0"/>
        <v>513738.01953920221</v>
      </c>
      <c r="J173" s="39">
        <f t="shared" ref="J173:J221" si="27">$E$1+J172*(1+$E$2/12)</f>
        <v>75241.120618291301</v>
      </c>
      <c r="K173" s="25">
        <f t="shared" si="24"/>
        <v>2265.1474292702446</v>
      </c>
      <c r="L173" s="40">
        <f t="shared" si="1"/>
        <v>774213.11820826039</v>
      </c>
      <c r="M173" s="48">
        <f t="shared" si="9"/>
        <v>2603.7346693369955</v>
      </c>
      <c r="N173" s="40">
        <f t="shared" si="6"/>
        <v>803452.17247385124</v>
      </c>
      <c r="O173" s="11"/>
      <c r="P173" s="27"/>
      <c r="Q173" s="11"/>
      <c r="R173" s="11"/>
      <c r="S173" s="11"/>
    </row>
    <row r="174" spans="1:19" ht="14.25">
      <c r="A174" s="45">
        <f t="shared" si="19"/>
        <v>2004</v>
      </c>
      <c r="B174" s="44">
        <v>38018</v>
      </c>
      <c r="C174" s="28">
        <v>18.899999999999999</v>
      </c>
      <c r="D174" s="47">
        <f t="shared" ref="D174:D184" si="28">C174*(0.2)</f>
        <v>3.78</v>
      </c>
      <c r="E174" s="25">
        <f t="shared" si="11"/>
        <v>16.598929637954136</v>
      </c>
      <c r="F174" s="25">
        <f t="shared" si="7"/>
        <v>313.71977015733313</v>
      </c>
      <c r="G174" s="39">
        <f t="shared" si="26"/>
        <v>79622.796478386619</v>
      </c>
      <c r="H174" s="25">
        <f t="shared" si="23"/>
        <v>1413.9389722412513</v>
      </c>
      <c r="I174" s="40">
        <f t="shared" si="0"/>
        <v>523203.40586640785</v>
      </c>
      <c r="J174" s="39">
        <f t="shared" si="27"/>
        <v>77429.223419837028</v>
      </c>
      <c r="K174" s="25">
        <f t="shared" si="24"/>
        <v>2265.1474292702446</v>
      </c>
      <c r="L174" s="40">
        <f t="shared" si="1"/>
        <v>788050.75430297223</v>
      </c>
      <c r="M174" s="48">
        <f t="shared" si="9"/>
        <v>2610.1097855720895</v>
      </c>
      <c r="N174" s="40">
        <f t="shared" si="6"/>
        <v>818843.04201508197</v>
      </c>
      <c r="O174" s="11"/>
      <c r="P174" s="27"/>
      <c r="Q174" s="11"/>
      <c r="R174" s="11"/>
      <c r="S174" s="11"/>
    </row>
    <row r="175" spans="1:19" ht="14.25">
      <c r="A175" s="45">
        <f t="shared" si="19"/>
        <v>2004</v>
      </c>
      <c r="B175" s="44">
        <v>38047</v>
      </c>
      <c r="C175" s="28">
        <v>18.899999999999999</v>
      </c>
      <c r="D175" s="47">
        <f t="shared" si="28"/>
        <v>3.78</v>
      </c>
      <c r="E175" s="25">
        <f t="shared" si="11"/>
        <v>16.875578465253373</v>
      </c>
      <c r="F175" s="25">
        <f t="shared" si="7"/>
        <v>318.94843299328875</v>
      </c>
      <c r="G175" s="39">
        <f t="shared" si="26"/>
        <v>81821.85346958258</v>
      </c>
      <c r="H175" s="25">
        <f t="shared" si="23"/>
        <v>1413.9389722412513</v>
      </c>
      <c r="I175" s="40">
        <f t="shared" si="0"/>
        <v>532795.47301407089</v>
      </c>
      <c r="J175" s="39">
        <f t="shared" si="27"/>
        <v>79622.796478386619</v>
      </c>
      <c r="K175" s="25">
        <f t="shared" si="24"/>
        <v>2265.1474292702446</v>
      </c>
      <c r="L175" s="40">
        <f t="shared" si="1"/>
        <v>802088.01954290748</v>
      </c>
      <c r="M175" s="48">
        <f t="shared" si="9"/>
        <v>2616.380391704969</v>
      </c>
      <c r="N175" s="40">
        <f t="shared" si="6"/>
        <v>834490.42604866694</v>
      </c>
      <c r="O175" s="11"/>
      <c r="P175" s="27"/>
      <c r="Q175" s="11"/>
      <c r="R175" s="11"/>
      <c r="S175" s="11"/>
    </row>
    <row r="176" spans="1:19" ht="14.25">
      <c r="A176" s="45">
        <f t="shared" si="19"/>
        <v>2004</v>
      </c>
      <c r="B176" s="44">
        <v>38078</v>
      </c>
      <c r="C176" s="28">
        <v>18.899999999999999</v>
      </c>
      <c r="D176" s="47">
        <f t="shared" si="28"/>
        <v>3.78</v>
      </c>
      <c r="E176" s="25">
        <f t="shared" si="11"/>
        <v>17.156838106340928</v>
      </c>
      <c r="F176" s="25">
        <f t="shared" si="7"/>
        <v>324.26424020984354</v>
      </c>
      <c r="G176" s="39">
        <f t="shared" si="26"/>
        <v>84026.40810325653</v>
      </c>
      <c r="H176" s="25">
        <f t="shared" si="23"/>
        <v>1413.9389722412513</v>
      </c>
      <c r="I176" s="40">
        <f t="shared" si="0"/>
        <v>542516.25464015291</v>
      </c>
      <c r="J176" s="39">
        <f t="shared" si="27"/>
        <v>81821.85346958258</v>
      </c>
      <c r="K176" s="25">
        <f t="shared" si="24"/>
        <v>2265.1474292702446</v>
      </c>
      <c r="L176" s="40">
        <f t="shared" si="1"/>
        <v>816328.16358517879</v>
      </c>
      <c r="M176" s="48">
        <f t="shared" si="9"/>
        <v>2622.5482010159981</v>
      </c>
      <c r="N176" s="40">
        <f t="shared" si="6"/>
        <v>850398.59981614468</v>
      </c>
      <c r="O176" s="11"/>
      <c r="P176" s="27"/>
      <c r="Q176" s="11"/>
      <c r="R176" s="11"/>
      <c r="S176" s="11"/>
    </row>
    <row r="177" spans="1:19" ht="14.25">
      <c r="A177" s="45">
        <f t="shared" si="19"/>
        <v>2004</v>
      </c>
      <c r="B177" s="49">
        <v>38108</v>
      </c>
      <c r="C177" s="28">
        <v>18.899999999999999</v>
      </c>
      <c r="D177" s="47">
        <f t="shared" si="28"/>
        <v>3.78</v>
      </c>
      <c r="E177" s="25">
        <f t="shared" si="11"/>
        <v>17.442785408113277</v>
      </c>
      <c r="F177" s="25">
        <f t="shared" si="7"/>
        <v>329.66864421334094</v>
      </c>
      <c r="G177" s="39">
        <f t="shared" si="26"/>
        <v>86236.474123514665</v>
      </c>
      <c r="H177" s="25">
        <f t="shared" si="23"/>
        <v>1413.9389722412513</v>
      </c>
      <c r="I177" s="40">
        <f t="shared" si="0"/>
        <v>552367.81810269272</v>
      </c>
      <c r="J177" s="39">
        <f t="shared" si="27"/>
        <v>84026.40810325653</v>
      </c>
      <c r="K177" s="25">
        <f t="shared" si="24"/>
        <v>2265.1474292702446</v>
      </c>
      <c r="L177" s="40">
        <f t="shared" si="1"/>
        <v>830774.49005411263</v>
      </c>
      <c r="M177" s="48">
        <f t="shared" si="9"/>
        <v>2628.6148986989774</v>
      </c>
      <c r="N177" s="40">
        <f t="shared" si="6"/>
        <v>866571.90981308045</v>
      </c>
      <c r="O177" s="11"/>
      <c r="P177" s="27"/>
      <c r="Q177" s="11"/>
      <c r="R177" s="11"/>
      <c r="S177" s="11"/>
    </row>
    <row r="178" spans="1:19" ht="14.25">
      <c r="A178" s="45">
        <f t="shared" si="19"/>
        <v>2004</v>
      </c>
      <c r="B178" s="44">
        <v>38139</v>
      </c>
      <c r="C178" s="28">
        <v>18.899999999999999</v>
      </c>
      <c r="D178" s="47">
        <f t="shared" si="28"/>
        <v>3.78</v>
      </c>
      <c r="E178" s="25">
        <f t="shared" si="11"/>
        <v>17.733498498248498</v>
      </c>
      <c r="F178" s="25">
        <f t="shared" si="7"/>
        <v>335.1631216168966</v>
      </c>
      <c r="G178" s="39">
        <f t="shared" si="26"/>
        <v>88452.065308823454</v>
      </c>
      <c r="H178" s="25">
        <f t="shared" si="23"/>
        <v>1413.9389722412513</v>
      </c>
      <c r="I178" s="40">
        <f t="shared" si="0"/>
        <v>562352.26502098772</v>
      </c>
      <c r="J178" s="39">
        <f t="shared" si="27"/>
        <v>86236.474123514665</v>
      </c>
      <c r="K178" s="25">
        <f t="shared" si="24"/>
        <v>2265.1474292702446</v>
      </c>
      <c r="L178" s="40">
        <f t="shared" si="1"/>
        <v>845430.35744021833</v>
      </c>
      <c r="M178" s="48">
        <f t="shared" si="9"/>
        <v>2634.5821423215798</v>
      </c>
      <c r="N178" s="40">
        <f t="shared" si="6"/>
        <v>883014.77497663163</v>
      </c>
      <c r="O178" s="11"/>
      <c r="P178" s="27"/>
      <c r="Q178" s="11"/>
      <c r="R178" s="11"/>
      <c r="S178" s="11"/>
    </row>
    <row r="179" spans="1:19" ht="14.25">
      <c r="A179" s="45">
        <f t="shared" si="19"/>
        <v>2004</v>
      </c>
      <c r="B179" s="44">
        <v>38169</v>
      </c>
      <c r="C179" s="28">
        <v>18.899999999999999</v>
      </c>
      <c r="D179" s="47">
        <f t="shared" si="28"/>
        <v>3.78</v>
      </c>
      <c r="E179" s="25">
        <f t="shared" si="11"/>
        <v>18.029056806552639</v>
      </c>
      <c r="F179" s="25">
        <f t="shared" si="7"/>
        <v>340.74917364384487</v>
      </c>
      <c r="G179" s="39">
        <f t="shared" si="26"/>
        <v>90673.195472095511</v>
      </c>
      <c r="H179" s="25">
        <f t="shared" si="23"/>
        <v>1413.9389722412513</v>
      </c>
      <c r="I179" s="40">
        <f t="shared" si="0"/>
        <v>572471.73184612929</v>
      </c>
      <c r="J179" s="39">
        <f t="shared" si="27"/>
        <v>88452.065308823454</v>
      </c>
      <c r="K179" s="25">
        <f t="shared" si="24"/>
        <v>2265.1474292702446</v>
      </c>
      <c r="L179" s="40">
        <f t="shared" si="1"/>
        <v>860299.18001413892</v>
      </c>
      <c r="M179" s="48">
        <f t="shared" si="9"/>
        <v>2640.4515622782383</v>
      </c>
      <c r="N179" s="40">
        <f t="shared" si="6"/>
        <v>899731.68789290893</v>
      </c>
      <c r="O179" s="11"/>
      <c r="P179" s="27"/>
      <c r="Q179" s="11"/>
      <c r="R179" s="11"/>
      <c r="S179" s="11"/>
    </row>
    <row r="180" spans="1:19" ht="14.25">
      <c r="A180" s="45">
        <f t="shared" si="19"/>
        <v>2004</v>
      </c>
      <c r="B180" s="44">
        <v>38200</v>
      </c>
      <c r="C180" s="28">
        <v>18.899999999999999</v>
      </c>
      <c r="D180" s="47">
        <f t="shared" si="28"/>
        <v>3.78</v>
      </c>
      <c r="E180" s="25">
        <f t="shared" si="11"/>
        <v>18.329541086661848</v>
      </c>
      <c r="F180" s="25">
        <f t="shared" si="7"/>
        <v>346.4283265379089</v>
      </c>
      <c r="G180" s="39">
        <f t="shared" si="26"/>
        <v>92899.878460775741</v>
      </c>
      <c r="H180" s="25">
        <f t="shared" si="23"/>
        <v>1413.9389722412513</v>
      </c>
      <c r="I180" s="40">
        <f t="shared" si="0"/>
        <v>582728.3904410433</v>
      </c>
      <c r="J180" s="39">
        <f t="shared" si="27"/>
        <v>90673.195472095511</v>
      </c>
      <c r="K180" s="25">
        <f t="shared" si="24"/>
        <v>2265.1474292702446</v>
      </c>
      <c r="L180" s="40">
        <f t="shared" si="1"/>
        <v>875384.42875583272</v>
      </c>
      <c r="M180" s="48">
        <f t="shared" si="9"/>
        <v>2646.2247622356072</v>
      </c>
      <c r="N180" s="40">
        <f t="shared" si="6"/>
        <v>916727.21602445724</v>
      </c>
      <c r="O180" s="11"/>
      <c r="P180" s="27"/>
      <c r="Q180" s="11"/>
      <c r="R180" s="11"/>
      <c r="S180" s="11"/>
    </row>
    <row r="181" spans="1:19" ht="14.25">
      <c r="A181" s="45">
        <f t="shared" si="19"/>
        <v>2004</v>
      </c>
      <c r="B181" s="44">
        <v>38231</v>
      </c>
      <c r="C181" s="28">
        <v>18.899999999999999</v>
      </c>
      <c r="D181" s="47">
        <f t="shared" si="28"/>
        <v>3.78</v>
      </c>
      <c r="E181" s="25">
        <f t="shared" si="11"/>
        <v>18.635033438106213</v>
      </c>
      <c r="F181" s="25">
        <f t="shared" si="7"/>
        <v>352.20213198020741</v>
      </c>
      <c r="G181" s="39">
        <f t="shared" si="26"/>
        <v>95132.128156927676</v>
      </c>
      <c r="H181" s="25">
        <f t="shared" si="23"/>
        <v>1413.9389722412513</v>
      </c>
      <c r="I181" s="40">
        <f t="shared" si="0"/>
        <v>593124.44867019972</v>
      </c>
      <c r="J181" s="39">
        <f t="shared" si="27"/>
        <v>92899.878460775741</v>
      </c>
      <c r="K181" s="25">
        <f t="shared" si="24"/>
        <v>2265.1474292702446</v>
      </c>
      <c r="L181" s="40">
        <f t="shared" si="1"/>
        <v>890689.63229924196</v>
      </c>
      <c r="M181" s="48">
        <f t="shared" si="9"/>
        <v>2651.9033195707239</v>
      </c>
      <c r="N181" s="40">
        <f t="shared" si="6"/>
        <v>934006.00295819819</v>
      </c>
      <c r="O181" s="11"/>
      <c r="P181" s="27"/>
      <c r="Q181" s="11"/>
      <c r="R181" s="11"/>
      <c r="S181" s="11"/>
    </row>
    <row r="182" spans="1:19" ht="14.25">
      <c r="A182" s="45">
        <f t="shared" si="19"/>
        <v>2004</v>
      </c>
      <c r="B182" s="44">
        <v>38261</v>
      </c>
      <c r="C182" s="28">
        <v>18.899999999999999</v>
      </c>
      <c r="D182" s="47">
        <f t="shared" si="28"/>
        <v>3.78</v>
      </c>
      <c r="E182" s="25">
        <f t="shared" si="11"/>
        <v>18.945617328741317</v>
      </c>
      <c r="F182" s="25">
        <f t="shared" si="7"/>
        <v>358.07216751321084</v>
      </c>
      <c r="G182" s="39">
        <f t="shared" si="26"/>
        <v>97369.958477319989</v>
      </c>
      <c r="H182" s="25">
        <f t="shared" si="23"/>
        <v>1413.9389722412513</v>
      </c>
      <c r="I182" s="40">
        <f t="shared" si="0"/>
        <v>603662.15099914651</v>
      </c>
      <c r="J182" s="39">
        <f t="shared" si="27"/>
        <v>95132.128156927676</v>
      </c>
      <c r="K182" s="25">
        <f t="shared" si="24"/>
        <v>2265.1474292702446</v>
      </c>
      <c r="L182" s="40">
        <f t="shared" si="1"/>
        <v>906218.37789270154</v>
      </c>
      <c r="M182" s="48">
        <f t="shared" si="9"/>
        <v>2657.4887858019865</v>
      </c>
      <c r="N182" s="40">
        <f t="shared" si="6"/>
        <v>951572.7696741682</v>
      </c>
      <c r="O182" s="11"/>
      <c r="P182" s="27"/>
      <c r="Q182" s="11"/>
      <c r="R182" s="11"/>
      <c r="S182" s="11"/>
    </row>
    <row r="183" spans="1:19" ht="14.25">
      <c r="A183" s="45">
        <f t="shared" si="19"/>
        <v>2004</v>
      </c>
      <c r="B183" s="44">
        <v>38292</v>
      </c>
      <c r="C183" s="28">
        <v>18.899999999999999</v>
      </c>
      <c r="D183" s="47">
        <f t="shared" si="28"/>
        <v>3.78</v>
      </c>
      <c r="E183" s="25">
        <f t="shared" si="11"/>
        <v>19.261377617553674</v>
      </c>
      <c r="F183" s="25">
        <f t="shared" si="7"/>
        <v>364.04003697176438</v>
      </c>
      <c r="G183" s="39">
        <f t="shared" si="26"/>
        <v>99613.383373513279</v>
      </c>
      <c r="H183" s="25">
        <f t="shared" si="23"/>
        <v>1413.9389722412513</v>
      </c>
      <c r="I183" s="40">
        <f t="shared" si="0"/>
        <v>614343.77910403698</v>
      </c>
      <c r="J183" s="39">
        <f t="shared" si="27"/>
        <v>97369.958477319989</v>
      </c>
      <c r="K183" s="25">
        <f t="shared" si="24"/>
        <v>2265.1474292702446</v>
      </c>
      <c r="L183" s="40">
        <f t="shared" si="1"/>
        <v>921974.31237535691</v>
      </c>
      <c r="M183" s="48">
        <f t="shared" si="9"/>
        <v>2662.9826870130642</v>
      </c>
      <c r="N183" s="40">
        <f t="shared" si="6"/>
        <v>969432.31583540433</v>
      </c>
      <c r="O183" s="11"/>
      <c r="P183" s="27"/>
      <c r="Q183" s="11"/>
      <c r="R183" s="11"/>
      <c r="S183" s="11"/>
    </row>
    <row r="184" spans="1:19" ht="14.25">
      <c r="A184" s="45">
        <f t="shared" si="19"/>
        <v>2004</v>
      </c>
      <c r="B184" s="44">
        <v>38322</v>
      </c>
      <c r="C184" s="28">
        <v>18.899999999999999</v>
      </c>
      <c r="D184" s="47">
        <f t="shared" si="28"/>
        <v>3.78</v>
      </c>
      <c r="E184" s="25">
        <f t="shared" si="11"/>
        <v>19.582400577846236</v>
      </c>
      <c r="F184" s="25">
        <f t="shared" si="7"/>
        <v>370.10737092129386</v>
      </c>
      <c r="G184" s="39">
        <f t="shared" si="26"/>
        <v>101862.41683194706</v>
      </c>
      <c r="H184" s="25">
        <f t="shared" si="23"/>
        <v>1413.9389722412513</v>
      </c>
      <c r="I184" s="40">
        <f t="shared" si="0"/>
        <v>625171.65249131294</v>
      </c>
      <c r="J184" s="39">
        <f t="shared" si="27"/>
        <v>99613.383373513279</v>
      </c>
      <c r="K184" s="25">
        <f t="shared" si="24"/>
        <v>2265.1474292702446</v>
      </c>
      <c r="L184" s="40">
        <f t="shared" si="1"/>
        <v>937961.14316985093</v>
      </c>
      <c r="M184" s="48">
        <f t="shared" si="9"/>
        <v>2668.3865242698621</v>
      </c>
      <c r="N184" s="40">
        <f t="shared" si="6"/>
        <v>987589.52109932795</v>
      </c>
      <c r="O184" s="11"/>
      <c r="P184" s="27"/>
      <c r="Q184" s="11"/>
      <c r="R184" s="11"/>
      <c r="S184" s="11"/>
    </row>
    <row r="185" spans="1:19" ht="14.25">
      <c r="A185" s="45">
        <f t="shared" si="19"/>
        <v>2005</v>
      </c>
      <c r="B185" s="44">
        <v>38353</v>
      </c>
      <c r="C185" s="2">
        <v>23.47</v>
      </c>
      <c r="D185" s="47">
        <f>C185*(0.25)</f>
        <v>5.8674999999999997</v>
      </c>
      <c r="E185" s="25">
        <f t="shared" si="11"/>
        <v>19.90877392081034</v>
      </c>
      <c r="F185" s="25">
        <f t="shared" si="7"/>
        <v>467.25892392141867</v>
      </c>
      <c r="G185" s="39">
        <f t="shared" si="26"/>
        <v>104117.07287402693</v>
      </c>
      <c r="H185" s="25">
        <f t="shared" si="23"/>
        <v>1413.9389722412513</v>
      </c>
      <c r="I185" s="40">
        <f t="shared" si="0"/>
        <v>764792.67553403077</v>
      </c>
      <c r="J185" s="39">
        <f t="shared" si="27"/>
        <v>101862.41683194706</v>
      </c>
      <c r="K185" s="25">
        <f t="shared" si="24"/>
        <v>2265.1474292702446</v>
      </c>
      <c r="L185" s="40">
        <f t="shared" si="1"/>
        <v>1160272.7671561295</v>
      </c>
      <c r="M185" s="48">
        <f t="shared" si="9"/>
        <v>2672.6668063524712</v>
      </c>
      <c r="N185" s="40">
        <f t="shared" si="6"/>
        <v>1248827.4159367504</v>
      </c>
      <c r="O185" s="11"/>
      <c r="P185" s="27"/>
      <c r="Q185" s="11"/>
      <c r="R185" s="11"/>
      <c r="S185" s="11"/>
    </row>
    <row r="186" spans="1:19" ht="14.25">
      <c r="A186" s="45">
        <f t="shared" si="19"/>
        <v>2005</v>
      </c>
      <c r="B186" s="44">
        <v>38384</v>
      </c>
      <c r="C186" s="28">
        <v>23.47</v>
      </c>
      <c r="D186" s="47">
        <f t="shared" ref="D186:D196" si="29">C186*(0.25)</f>
        <v>5.8674999999999997</v>
      </c>
      <c r="E186" s="25">
        <f t="shared" si="11"/>
        <v>20.323540044160556</v>
      </c>
      <c r="F186" s="25">
        <f t="shared" si="7"/>
        <v>476.9934848364482</v>
      </c>
      <c r="G186" s="39">
        <f t="shared" si="26"/>
        <v>106377.36555621198</v>
      </c>
      <c r="H186" s="25">
        <f t="shared" si="23"/>
        <v>1413.9389722412513</v>
      </c>
      <c r="I186" s="40">
        <f t="shared" si="0"/>
        <v>780817.04327163252</v>
      </c>
      <c r="J186" s="39">
        <f t="shared" si="27"/>
        <v>104117.07287402693</v>
      </c>
      <c r="K186" s="25">
        <f t="shared" si="24"/>
        <v>2265.1474292702446</v>
      </c>
      <c r="L186" s="40">
        <f t="shared" si="1"/>
        <v>1184577.6388299628</v>
      </c>
      <c r="M186" s="48">
        <f t="shared" si="9"/>
        <v>2676.859735739517</v>
      </c>
      <c r="N186" s="40">
        <f t="shared" si="6"/>
        <v>1276844.653768766</v>
      </c>
      <c r="O186" s="11"/>
      <c r="P186" s="27"/>
      <c r="Q186" s="11"/>
      <c r="R186" s="11"/>
      <c r="S186" s="11"/>
    </row>
    <row r="187" spans="1:19" ht="14.25">
      <c r="A187" s="45">
        <f t="shared" si="19"/>
        <v>2005</v>
      </c>
      <c r="B187" s="44">
        <v>38412</v>
      </c>
      <c r="C187" s="28">
        <v>23.47</v>
      </c>
      <c r="D187" s="47">
        <f t="shared" si="29"/>
        <v>5.8674999999999997</v>
      </c>
      <c r="E187" s="25">
        <f t="shared" si="11"/>
        <v>20.7469471284139</v>
      </c>
      <c r="F187" s="25">
        <f t="shared" si="7"/>
        <v>486.93084910387421</v>
      </c>
      <c r="G187" s="39">
        <f t="shared" si="26"/>
        <v>108643.3089701025</v>
      </c>
      <c r="H187" s="25">
        <f t="shared" si="23"/>
        <v>1413.9389722412513</v>
      </c>
      <c r="I187" s="40">
        <f t="shared" si="0"/>
        <v>797133.81330459425</v>
      </c>
      <c r="J187" s="39">
        <f t="shared" si="27"/>
        <v>106377.36555621198</v>
      </c>
      <c r="K187" s="25">
        <f t="shared" si="24"/>
        <v>2265.1474292702446</v>
      </c>
      <c r="L187" s="40">
        <f t="shared" si="1"/>
        <v>1209347.5266362301</v>
      </c>
      <c r="M187" s="48">
        <f t="shared" si="9"/>
        <v>2680.9670951390717</v>
      </c>
      <c r="N187" s="40">
        <f t="shared" si="6"/>
        <v>1305445.5840556154</v>
      </c>
      <c r="O187" s="11"/>
      <c r="P187" s="27"/>
      <c r="Q187" s="11"/>
      <c r="R187" s="11"/>
      <c r="S187" s="11"/>
    </row>
    <row r="188" spans="1:19" ht="14.25">
      <c r="A188" s="45">
        <f t="shared" si="19"/>
        <v>2005</v>
      </c>
      <c r="B188" s="44">
        <v>38443</v>
      </c>
      <c r="C188" s="28">
        <v>23.47</v>
      </c>
      <c r="D188" s="47">
        <f t="shared" si="29"/>
        <v>5.8674999999999997</v>
      </c>
      <c r="E188" s="25">
        <f t="shared" si="11"/>
        <v>21.179175193589192</v>
      </c>
      <c r="F188" s="25">
        <f t="shared" si="7"/>
        <v>497.07524179353828</v>
      </c>
      <c r="G188" s="39">
        <f t="shared" si="26"/>
        <v>110914.91724252775</v>
      </c>
      <c r="H188" s="25">
        <f t="shared" si="23"/>
        <v>1413.9389722412513</v>
      </c>
      <c r="I188" s="40">
        <f t="shared" si="0"/>
        <v>813748.97375065472</v>
      </c>
      <c r="J188" s="39">
        <f t="shared" si="27"/>
        <v>108643.3089701025</v>
      </c>
      <c r="K188" s="25">
        <f t="shared" si="24"/>
        <v>2265.1474292702446</v>
      </c>
      <c r="L188" s="40">
        <f t="shared" si="1"/>
        <v>1234592.0150726212</v>
      </c>
      <c r="M188" s="48">
        <f t="shared" si="9"/>
        <v>2684.9906308774111</v>
      </c>
      <c r="N188" s="40">
        <f t="shared" si="6"/>
        <v>1334642.367056774</v>
      </c>
      <c r="O188" s="11"/>
      <c r="P188" s="27"/>
      <c r="Q188" s="11"/>
      <c r="R188" s="11"/>
      <c r="S188" s="11"/>
    </row>
    <row r="189" spans="1:19" ht="14.25">
      <c r="A189" s="45">
        <f t="shared" si="19"/>
        <v>2005</v>
      </c>
      <c r="B189" s="44">
        <v>38473</v>
      </c>
      <c r="C189" s="28">
        <v>23.47</v>
      </c>
      <c r="D189" s="47">
        <f t="shared" si="29"/>
        <v>5.8674999999999997</v>
      </c>
      <c r="E189" s="25">
        <f t="shared" si="11"/>
        <v>21.620408010122301</v>
      </c>
      <c r="F189" s="25">
        <f t="shared" si="7"/>
        <v>507.43097599757039</v>
      </c>
      <c r="G189" s="39">
        <f t="shared" si="26"/>
        <v>113192.20453563407</v>
      </c>
      <c r="H189" s="25">
        <f t="shared" si="23"/>
        <v>1413.9389722412513</v>
      </c>
      <c r="I189" s="40">
        <f t="shared" si="0"/>
        <v>830668.63722101378</v>
      </c>
      <c r="J189" s="39">
        <f t="shared" si="27"/>
        <v>110914.91724252775</v>
      </c>
      <c r="K189" s="25">
        <f t="shared" si="24"/>
        <v>2265.1474292702446</v>
      </c>
      <c r="L189" s="40">
        <f t="shared" si="1"/>
        <v>1260320.8880555155</v>
      </c>
      <c r="M189" s="48">
        <f t="shared" si="9"/>
        <v>2688.9320536414989</v>
      </c>
      <c r="N189" s="40">
        <f t="shared" si="6"/>
        <v>1364447.416370457</v>
      </c>
      <c r="O189" s="11"/>
      <c r="P189" s="27"/>
      <c r="Q189" s="11"/>
      <c r="R189" s="11"/>
      <c r="S189" s="11"/>
    </row>
    <row r="190" spans="1:19" ht="14.25">
      <c r="A190" s="45">
        <f t="shared" si="19"/>
        <v>2005</v>
      </c>
      <c r="B190" s="44">
        <v>38504</v>
      </c>
      <c r="C190" s="28">
        <v>23.47</v>
      </c>
      <c r="D190" s="47">
        <f t="shared" si="29"/>
        <v>5.8674999999999997</v>
      </c>
      <c r="E190" s="25">
        <f t="shared" si="11"/>
        <v>22.070833176999848</v>
      </c>
      <c r="F190" s="25">
        <f t="shared" si="7"/>
        <v>518.00245466418642</v>
      </c>
      <c r="G190" s="39">
        <f t="shared" si="26"/>
        <v>115475.18504697314</v>
      </c>
      <c r="H190" s="25">
        <f t="shared" si="23"/>
        <v>1413.9389722412513</v>
      </c>
      <c r="I190" s="40">
        <f t="shared" si="0"/>
        <v>847899.04341329832</v>
      </c>
      <c r="J190" s="39">
        <f t="shared" si="27"/>
        <v>113192.20453563407</v>
      </c>
      <c r="K190" s="25">
        <f t="shared" si="24"/>
        <v>2265.1474292702446</v>
      </c>
      <c r="L190" s="40">
        <f t="shared" si="1"/>
        <v>1286544.1330738922</v>
      </c>
      <c r="M190" s="48">
        <f t="shared" si="9"/>
        <v>2692.7930392063195</v>
      </c>
      <c r="N190" s="40">
        <f t="shared" si="6"/>
        <v>1394873.4042115083</v>
      </c>
      <c r="O190" s="11"/>
      <c r="P190" s="27"/>
      <c r="Q190" s="11"/>
      <c r="R190" s="11"/>
      <c r="S190" s="11"/>
    </row>
    <row r="191" spans="1:19" ht="14.25">
      <c r="A191" s="45">
        <f t="shared" si="19"/>
        <v>2005</v>
      </c>
      <c r="B191" s="44">
        <v>38534</v>
      </c>
      <c r="C191" s="28">
        <v>23.47</v>
      </c>
      <c r="D191" s="47">
        <f t="shared" si="29"/>
        <v>5.8674999999999997</v>
      </c>
      <c r="E191" s="25">
        <f t="shared" si="11"/>
        <v>22.530642201520678</v>
      </c>
      <c r="F191" s="25">
        <f t="shared" si="7"/>
        <v>528.79417246969024</v>
      </c>
      <c r="G191" s="39">
        <f t="shared" si="26"/>
        <v>117763.87300959056</v>
      </c>
      <c r="H191" s="25">
        <f t="shared" si="23"/>
        <v>1413.9389722412513</v>
      </c>
      <c r="I191" s="40">
        <f t="shared" si="0"/>
        <v>865446.56175854732</v>
      </c>
      <c r="J191" s="39">
        <f t="shared" si="27"/>
        <v>115475.18504697314</v>
      </c>
      <c r="K191" s="25">
        <f t="shared" si="24"/>
        <v>2265.1474292702446</v>
      </c>
      <c r="L191" s="40">
        <f t="shared" si="1"/>
        <v>1313271.9454297784</v>
      </c>
      <c r="M191" s="48">
        <f t="shared" si="9"/>
        <v>2696.5752291473682</v>
      </c>
      <c r="N191" s="40">
        <f t="shared" si="6"/>
        <v>1425933.2667992478</v>
      </c>
      <c r="O191" s="11"/>
      <c r="P191" s="27"/>
      <c r="Q191" s="11"/>
      <c r="R191" s="11"/>
      <c r="S191" s="11"/>
    </row>
    <row r="192" spans="1:19" ht="14.25">
      <c r="A192" s="45">
        <f t="shared" si="19"/>
        <v>2005</v>
      </c>
      <c r="B192" s="44">
        <v>38565</v>
      </c>
      <c r="C192" s="28">
        <v>23.47</v>
      </c>
      <c r="D192" s="47">
        <f t="shared" si="29"/>
        <v>5.8674999999999997</v>
      </c>
      <c r="E192" s="25">
        <f t="shared" si="11"/>
        <v>23.000030580719024</v>
      </c>
      <c r="F192" s="25">
        <f t="shared" si="7"/>
        <v>539.81071772947541</v>
      </c>
      <c r="G192" s="39">
        <f t="shared" si="26"/>
        <v>120058.28269211453</v>
      </c>
      <c r="H192" s="25">
        <f t="shared" si="23"/>
        <v>1413.9389722412513</v>
      </c>
      <c r="I192" s="40">
        <f t="shared" si="0"/>
        <v>883317.69412334124</v>
      </c>
      <c r="J192" s="39">
        <f t="shared" si="27"/>
        <v>117763.87300959056</v>
      </c>
      <c r="K192" s="25">
        <f t="shared" si="24"/>
        <v>2265.1474292702446</v>
      </c>
      <c r="L192" s="40">
        <f t="shared" si="1"/>
        <v>1340514.7325670375</v>
      </c>
      <c r="M192" s="48">
        <f t="shared" si="9"/>
        <v>2700.2802315385993</v>
      </c>
      <c r="N192" s="40">
        <f t="shared" si="6"/>
        <v>1457640.2098575654</v>
      </c>
      <c r="O192" s="11"/>
      <c r="P192" s="27"/>
      <c r="Q192" s="11"/>
      <c r="R192" s="11"/>
      <c r="S192" s="11"/>
    </row>
    <row r="193" spans="1:19" ht="14.25">
      <c r="A193" s="45">
        <f t="shared" si="19"/>
        <v>2005</v>
      </c>
      <c r="B193" s="44">
        <v>38596</v>
      </c>
      <c r="C193" s="28">
        <v>23.47</v>
      </c>
      <c r="D193" s="47">
        <f t="shared" si="29"/>
        <v>5.8674999999999997</v>
      </c>
      <c r="E193" s="25">
        <f t="shared" si="11"/>
        <v>23.479197884484002</v>
      </c>
      <c r="F193" s="25">
        <f t="shared" si="7"/>
        <v>551.05677434883944</v>
      </c>
      <c r="G193" s="39">
        <f t="shared" si="26"/>
        <v>122358.42839884482</v>
      </c>
      <c r="H193" s="25">
        <f t="shared" si="23"/>
        <v>1413.9389722412513</v>
      </c>
      <c r="I193" s="40">
        <f t="shared" si="0"/>
        <v>901519.07756822195</v>
      </c>
      <c r="J193" s="39">
        <f t="shared" si="27"/>
        <v>120058.28269211453</v>
      </c>
      <c r="K193" s="25">
        <f t="shared" si="24"/>
        <v>2265.1474292702446</v>
      </c>
      <c r="L193" s="40">
        <f t="shared" si="1"/>
        <v>1368283.1184903416</v>
      </c>
      <c r="M193" s="48">
        <f t="shared" si="9"/>
        <v>2703.9096216361322</v>
      </c>
      <c r="N193" s="40">
        <f t="shared" si="6"/>
        <v>1490007.7142295979</v>
      </c>
      <c r="O193" s="11"/>
      <c r="P193" s="27"/>
      <c r="Q193" s="11"/>
      <c r="R193" s="11"/>
      <c r="S193" s="11"/>
    </row>
    <row r="194" spans="1:19" ht="14.25">
      <c r="A194" s="45">
        <f t="shared" si="19"/>
        <v>2005</v>
      </c>
      <c r="B194" s="44">
        <v>38626</v>
      </c>
      <c r="C194" s="28">
        <v>23.47</v>
      </c>
      <c r="D194" s="47">
        <f t="shared" si="29"/>
        <v>5.8674999999999997</v>
      </c>
      <c r="E194" s="25">
        <f t="shared" si="11"/>
        <v>23.96834784041075</v>
      </c>
      <c r="F194" s="25">
        <f t="shared" si="7"/>
        <v>562.53712381444029</v>
      </c>
      <c r="G194" s="39">
        <f t="shared" si="26"/>
        <v>124664.32446984191</v>
      </c>
      <c r="H194" s="25">
        <f t="shared" si="23"/>
        <v>1413.9389722412513</v>
      </c>
      <c r="I194" s="40">
        <f t="shared" si="0"/>
        <v>920057.48716358119</v>
      </c>
      <c r="J194" s="39">
        <f t="shared" si="27"/>
        <v>122358.42839884482</v>
      </c>
      <c r="K194" s="25">
        <f t="shared" si="24"/>
        <v>2265.1474292702446</v>
      </c>
      <c r="L194" s="40">
        <f t="shared" si="1"/>
        <v>1396587.9482762015</v>
      </c>
      <c r="M194" s="48">
        <f t="shared" si="9"/>
        <v>2707.4649425480011</v>
      </c>
      <c r="N194" s="40">
        <f t="shared" si="6"/>
        <v>1523049.5416093813</v>
      </c>
      <c r="O194" s="11"/>
      <c r="P194" s="27"/>
      <c r="Q194" s="11"/>
      <c r="R194" s="11"/>
      <c r="S194" s="11"/>
    </row>
    <row r="195" spans="1:19" ht="14.25">
      <c r="A195" s="45">
        <f t="shared" si="19"/>
        <v>2005</v>
      </c>
      <c r="B195" s="44">
        <v>38657</v>
      </c>
      <c r="C195" s="28">
        <v>23.47</v>
      </c>
      <c r="D195" s="47">
        <f t="shared" si="29"/>
        <v>5.8674999999999997</v>
      </c>
      <c r="E195" s="25">
        <f t="shared" si="11"/>
        <v>24.467688420419307</v>
      </c>
      <c r="F195" s="25">
        <f t="shared" si="7"/>
        <v>574.25664722724116</v>
      </c>
      <c r="G195" s="39">
        <f t="shared" si="26"/>
        <v>126975.98528101652</v>
      </c>
      <c r="H195" s="25">
        <f t="shared" si="23"/>
        <v>1413.9389722412513</v>
      </c>
      <c r="I195" s="40">
        <f t="shared" si="0"/>
        <v>938939.83886420878</v>
      </c>
      <c r="J195" s="39">
        <f t="shared" si="27"/>
        <v>124664.32446984191</v>
      </c>
      <c r="K195" s="25">
        <f t="shared" si="24"/>
        <v>2265.1474292702446</v>
      </c>
      <c r="L195" s="40">
        <f t="shared" si="1"/>
        <v>1425440.2926779771</v>
      </c>
      <c r="M195" s="48">
        <f t="shared" si="9"/>
        <v>2710.9477058902398</v>
      </c>
      <c r="N195" s="40">
        <f t="shared" si="6"/>
        <v>1556779.7403929101</v>
      </c>
      <c r="O195" s="11"/>
      <c r="P195" s="27"/>
      <c r="Q195" s="11"/>
      <c r="R195" s="11"/>
      <c r="S195" s="11"/>
    </row>
    <row r="196" spans="1:19" ht="14.25">
      <c r="A196" s="45">
        <f t="shared" si="19"/>
        <v>2005</v>
      </c>
      <c r="B196" s="44">
        <v>38687</v>
      </c>
      <c r="C196" s="28">
        <v>23.47</v>
      </c>
      <c r="D196" s="47">
        <f t="shared" si="29"/>
        <v>5.8674999999999997</v>
      </c>
      <c r="E196" s="25">
        <f t="shared" si="11"/>
        <v>24.977431929178042</v>
      </c>
      <c r="F196" s="25">
        <f t="shared" si="7"/>
        <v>586.22032737780864</v>
      </c>
      <c r="G196" s="39">
        <f t="shared" si="26"/>
        <v>129293.42524421905</v>
      </c>
      <c r="H196" s="25">
        <f t="shared" si="23"/>
        <v>1413.9389722412513</v>
      </c>
      <c r="I196" s="40">
        <f t="shared" si="0"/>
        <v>958173.19244372763</v>
      </c>
      <c r="J196" s="39">
        <f t="shared" si="27"/>
        <v>126975.98528101652</v>
      </c>
      <c r="K196" s="25">
        <f t="shared" si="24"/>
        <v>2265.1474292702446</v>
      </c>
      <c r="L196" s="40">
        <f t="shared" si="1"/>
        <v>1454851.452826821</v>
      </c>
      <c r="M196" s="48">
        <f t="shared" si="9"/>
        <v>2714.359392429576</v>
      </c>
      <c r="N196" s="40">
        <f t="shared" si="6"/>
        <v>1591212.6516510958</v>
      </c>
      <c r="O196" s="11"/>
      <c r="P196" s="27"/>
      <c r="Q196" s="11"/>
      <c r="R196" s="11"/>
      <c r="S196" s="11"/>
    </row>
    <row r="197" spans="1:19" ht="14.25">
      <c r="A197" s="45">
        <f t="shared" si="19"/>
        <v>2006</v>
      </c>
      <c r="B197" s="44">
        <v>38718</v>
      </c>
      <c r="C197" s="2">
        <v>29.77</v>
      </c>
      <c r="D197" s="47">
        <f>C197*(0.3)</f>
        <v>8.9309999999999992</v>
      </c>
      <c r="E197" s="25">
        <f t="shared" si="11"/>
        <v>25.497795094369252</v>
      </c>
      <c r="F197" s="25">
        <f t="shared" si="7"/>
        <v>759.0693599593726</v>
      </c>
      <c r="G197" s="39">
        <f t="shared" si="26"/>
        <v>131616.6588073296</v>
      </c>
      <c r="H197" s="25">
        <f t="shared" si="23"/>
        <v>1413.9389722412513</v>
      </c>
      <c r="I197" s="40">
        <f t="shared" si="0"/>
        <v>1204894.4094881094</v>
      </c>
      <c r="J197" s="39">
        <f t="shared" si="27"/>
        <v>129293.42524421905</v>
      </c>
      <c r="K197" s="25">
        <f t="shared" si="24"/>
        <v>2265.1474292702446</v>
      </c>
      <c r="L197" s="40">
        <f t="shared" si="1"/>
        <v>1848697.4345940019</v>
      </c>
      <c r="M197" s="48">
        <f t="shared" si="9"/>
        <v>2716.9941977655562</v>
      </c>
      <c r="N197" s="40">
        <f t="shared" si="6"/>
        <v>2062387.0467112297</v>
      </c>
      <c r="O197" s="11"/>
      <c r="P197" s="27"/>
      <c r="Q197" s="11"/>
      <c r="R197" s="11"/>
      <c r="S197" s="11"/>
    </row>
    <row r="198" spans="1:19" ht="14.25">
      <c r="A198" s="45">
        <f t="shared" ref="A198:A261" si="30">YEAR(B198)</f>
        <v>2006</v>
      </c>
      <c r="B198" s="44">
        <v>38749</v>
      </c>
      <c r="C198" s="28">
        <v>29.77</v>
      </c>
      <c r="D198" s="47">
        <f t="shared" ref="D198:D208" si="31">C198*(0.3)</f>
        <v>8.9309999999999992</v>
      </c>
      <c r="E198" s="25">
        <f t="shared" si="11"/>
        <v>26.135239971728485</v>
      </c>
      <c r="F198" s="25">
        <f t="shared" si="7"/>
        <v>778.04609395835701</v>
      </c>
      <c r="G198" s="39">
        <f t="shared" si="26"/>
        <v>133945.70045434791</v>
      </c>
      <c r="H198" s="25">
        <f t="shared" si="23"/>
        <v>1413.9389722412513</v>
      </c>
      <c r="I198" s="40">
        <f t="shared" si="0"/>
        <v>1234055.3949021474</v>
      </c>
      <c r="J198" s="39">
        <f t="shared" si="27"/>
        <v>131616.6588073296</v>
      </c>
      <c r="K198" s="25">
        <f t="shared" si="24"/>
        <v>2265.1474292702446</v>
      </c>
      <c r="L198" s="40">
        <f t="shared" si="1"/>
        <v>1894005.7683908571</v>
      </c>
      <c r="M198" s="48">
        <f t="shared" si="9"/>
        <v>2719.5647395567562</v>
      </c>
      <c r="N198" s="40">
        <f t="shared" si="6"/>
        <v>2115946.7228790107</v>
      </c>
      <c r="O198" s="11"/>
      <c r="P198" s="27"/>
      <c r="Q198" s="11"/>
      <c r="R198" s="11"/>
      <c r="S198" s="11"/>
    </row>
    <row r="199" spans="1:19" ht="14.25">
      <c r="A199" s="45">
        <f t="shared" si="30"/>
        <v>2006</v>
      </c>
      <c r="B199" s="44">
        <v>38777</v>
      </c>
      <c r="C199" s="28">
        <v>29.77</v>
      </c>
      <c r="D199" s="47">
        <f t="shared" si="31"/>
        <v>8.9309999999999992</v>
      </c>
      <c r="E199" s="25">
        <f t="shared" si="11"/>
        <v>26.788620971021697</v>
      </c>
      <c r="F199" s="25">
        <f t="shared" si="7"/>
        <v>797.49724630731589</v>
      </c>
      <c r="G199" s="39">
        <f t="shared" si="26"/>
        <v>136280.56470548376</v>
      </c>
      <c r="H199" s="25">
        <f t="shared" si="23"/>
        <v>1413.9389722412513</v>
      </c>
      <c r="I199" s="40">
        <f t="shared" si="0"/>
        <v>1263893.0015144781</v>
      </c>
      <c r="J199" s="39">
        <f t="shared" si="27"/>
        <v>133945.70045434791</v>
      </c>
      <c r="K199" s="25">
        <f t="shared" si="24"/>
        <v>2265.1474292702446</v>
      </c>
      <c r="L199" s="40">
        <f t="shared" si="1"/>
        <v>1940394.5377774637</v>
      </c>
      <c r="M199" s="48">
        <f t="shared" si="9"/>
        <v>2722.0725852067076</v>
      </c>
      <c r="N199" s="40">
        <f t="shared" si="6"/>
        <v>2170845.3909509857</v>
      </c>
      <c r="O199" s="11"/>
      <c r="P199" s="27"/>
      <c r="Q199" s="11"/>
      <c r="R199" s="11"/>
      <c r="S199" s="11"/>
    </row>
    <row r="200" spans="1:19" ht="14.25">
      <c r="A200" s="45">
        <f t="shared" si="30"/>
        <v>2006</v>
      </c>
      <c r="B200" s="44">
        <v>38808</v>
      </c>
      <c r="C200" s="28">
        <v>29.77</v>
      </c>
      <c r="D200" s="47">
        <f t="shared" si="31"/>
        <v>8.9309999999999992</v>
      </c>
      <c r="E200" s="25">
        <f t="shared" si="11"/>
        <v>27.458336495297239</v>
      </c>
      <c r="F200" s="25">
        <f t="shared" si="7"/>
        <v>817.4346774649988</v>
      </c>
      <c r="G200" s="39">
        <f t="shared" si="26"/>
        <v>138621.26611724746</v>
      </c>
      <c r="H200" s="25">
        <f t="shared" si="23"/>
        <v>1413.9389722412513</v>
      </c>
      <c r="I200" s="40">
        <f t="shared" si="0"/>
        <v>1294424.0138464668</v>
      </c>
      <c r="J200" s="39">
        <f t="shared" si="27"/>
        <v>136280.56470548376</v>
      </c>
      <c r="K200" s="25">
        <f t="shared" si="24"/>
        <v>2265.1474292702446</v>
      </c>
      <c r="L200" s="40">
        <f t="shared" si="1"/>
        <v>1987890.6229616774</v>
      </c>
      <c r="M200" s="48">
        <f t="shared" si="9"/>
        <v>2724.5192638895869</v>
      </c>
      <c r="N200" s="40">
        <f t="shared" si="6"/>
        <v>2227116.5257247603</v>
      </c>
      <c r="O200" s="11"/>
      <c r="P200" s="27"/>
      <c r="Q200" s="11"/>
      <c r="R200" s="11"/>
      <c r="S200" s="11"/>
    </row>
    <row r="201" spans="1:19" ht="14.25">
      <c r="A201" s="45">
        <f t="shared" si="30"/>
        <v>2006</v>
      </c>
      <c r="B201" s="44">
        <v>38838</v>
      </c>
      <c r="C201" s="28">
        <v>29.77</v>
      </c>
      <c r="D201" s="47">
        <f t="shared" si="31"/>
        <v>8.9309999999999992</v>
      </c>
      <c r="E201" s="25">
        <f t="shared" si="11"/>
        <v>28.144794907679671</v>
      </c>
      <c r="F201" s="25">
        <f t="shared" si="7"/>
        <v>837.87054440162376</v>
      </c>
      <c r="G201" s="39">
        <f t="shared" si="26"/>
        <v>140967.81928254059</v>
      </c>
      <c r="H201" s="25">
        <f t="shared" si="23"/>
        <v>1413.9389722412513</v>
      </c>
      <c r="I201" s="40">
        <f t="shared" si="0"/>
        <v>1325665.6357049902</v>
      </c>
      <c r="J201" s="39">
        <f t="shared" si="27"/>
        <v>138621.26611724746</v>
      </c>
      <c r="K201" s="25">
        <f t="shared" si="24"/>
        <v>2265.1474292702446</v>
      </c>
      <c r="L201" s="40">
        <f t="shared" si="1"/>
        <v>2036521.5758298459</v>
      </c>
      <c r="M201" s="48">
        <f t="shared" si="9"/>
        <v>2726.90626748264</v>
      </c>
      <c r="N201" s="40">
        <f t="shared" si="6"/>
        <v>2284794.4388678796</v>
      </c>
      <c r="O201" s="11"/>
      <c r="P201" s="27"/>
      <c r="Q201" s="11"/>
      <c r="R201" s="11"/>
      <c r="S201" s="11"/>
    </row>
    <row r="202" spans="1:19" ht="14.25">
      <c r="A202" s="45">
        <f t="shared" si="30"/>
        <v>2006</v>
      </c>
      <c r="B202" s="44">
        <v>38869</v>
      </c>
      <c r="C202" s="28">
        <v>29.77</v>
      </c>
      <c r="D202" s="47">
        <f t="shared" si="31"/>
        <v>8.9309999999999992</v>
      </c>
      <c r="E202" s="25">
        <f t="shared" si="11"/>
        <v>28.848414780371662</v>
      </c>
      <c r="F202" s="25">
        <f t="shared" si="7"/>
        <v>858.81730801166441</v>
      </c>
      <c r="G202" s="39">
        <f t="shared" si="26"/>
        <v>143320.23883074694</v>
      </c>
      <c r="H202" s="25">
        <f t="shared" si="23"/>
        <v>1413.9389722412513</v>
      </c>
      <c r="I202" s="40">
        <f t="shared" si="0"/>
        <v>1357635.5006637578</v>
      </c>
      <c r="J202" s="39">
        <f t="shared" si="27"/>
        <v>140967.81928254059</v>
      </c>
      <c r="K202" s="25">
        <f t="shared" si="24"/>
        <v>2265.1474292702446</v>
      </c>
      <c r="L202" s="40">
        <f t="shared" si="1"/>
        <v>2086315.6367379541</v>
      </c>
      <c r="M202" s="48">
        <f t="shared" si="9"/>
        <v>2729.2350514758627</v>
      </c>
      <c r="N202" s="40">
        <f t="shared" si="6"/>
        <v>2343914.2998395767</v>
      </c>
      <c r="O202" s="11"/>
      <c r="P202" s="27"/>
      <c r="Q202" s="11"/>
      <c r="R202" s="11"/>
      <c r="S202" s="11"/>
    </row>
    <row r="203" spans="1:19" ht="14.25">
      <c r="A203" s="45">
        <f t="shared" si="30"/>
        <v>2006</v>
      </c>
      <c r="B203" s="44">
        <v>38899</v>
      </c>
      <c r="C203" s="28">
        <v>29.77</v>
      </c>
      <c r="D203" s="47">
        <f t="shared" si="31"/>
        <v>8.9309999999999992</v>
      </c>
      <c r="E203" s="25">
        <f t="shared" si="11"/>
        <v>29.569625149880952</v>
      </c>
      <c r="F203" s="25">
        <f t="shared" si="7"/>
        <v>880.28774071195596</v>
      </c>
      <c r="G203" s="39">
        <f t="shared" si="26"/>
        <v>145678.53942782379</v>
      </c>
      <c r="H203" s="25">
        <f t="shared" si="23"/>
        <v>1413.9389722412513</v>
      </c>
      <c r="I203" s="40">
        <f t="shared" si="0"/>
        <v>1390351.68280666</v>
      </c>
      <c r="J203" s="39">
        <f t="shared" si="27"/>
        <v>143320.23883074694</v>
      </c>
      <c r="K203" s="25">
        <f t="shared" si="24"/>
        <v>2265.1474292702446</v>
      </c>
      <c r="L203" s="40">
        <f t="shared" si="1"/>
        <v>2137301.7517225458</v>
      </c>
      <c r="M203" s="48">
        <f t="shared" si="9"/>
        <v>2731.5070358594944</v>
      </c>
      <c r="N203" s="40">
        <f t="shared" si="6"/>
        <v>2404512.1573355659</v>
      </c>
      <c r="O203" s="11"/>
      <c r="P203" s="27"/>
      <c r="Q203" s="11"/>
      <c r="R203" s="11"/>
      <c r="S203" s="11"/>
    </row>
    <row r="204" spans="1:19" ht="14.25">
      <c r="A204" s="45">
        <f t="shared" si="30"/>
        <v>2006</v>
      </c>
      <c r="B204" s="44">
        <v>38930</v>
      </c>
      <c r="C204" s="28">
        <v>29.77</v>
      </c>
      <c r="D204" s="47">
        <f t="shared" si="31"/>
        <v>8.9309999999999992</v>
      </c>
      <c r="E204" s="25">
        <f t="shared" si="11"/>
        <v>30.308865778627975</v>
      </c>
      <c r="F204" s="25">
        <f t="shared" si="7"/>
        <v>902.29493422975486</v>
      </c>
      <c r="G204" s="39">
        <f t="shared" si="26"/>
        <v>148042.73577639335</v>
      </c>
      <c r="H204" s="25">
        <f t="shared" si="23"/>
        <v>1413.9389722412513</v>
      </c>
      <c r="I204" s="40">
        <f t="shared" si="0"/>
        <v>1423832.7077397006</v>
      </c>
      <c r="J204" s="39">
        <f t="shared" si="27"/>
        <v>145678.53942782379</v>
      </c>
      <c r="K204" s="25">
        <f t="shared" si="24"/>
        <v>2265.1474292702446</v>
      </c>
      <c r="L204" s="40">
        <f t="shared" si="1"/>
        <v>2189509.5901419176</v>
      </c>
      <c r="M204" s="48">
        <f t="shared" si="9"/>
        <v>2733.7236059898669</v>
      </c>
      <c r="N204" s="40">
        <f t="shared" si="6"/>
        <v>2466624.9612689554</v>
      </c>
      <c r="O204" s="11"/>
      <c r="P204" s="27"/>
      <c r="Q204" s="11"/>
      <c r="R204" s="11"/>
      <c r="S204" s="11"/>
    </row>
    <row r="205" spans="1:19" ht="14.25">
      <c r="A205" s="45">
        <f t="shared" si="30"/>
        <v>2006</v>
      </c>
      <c r="B205" s="44">
        <v>38961</v>
      </c>
      <c r="C205" s="28">
        <v>29.77</v>
      </c>
      <c r="D205" s="47">
        <f t="shared" si="31"/>
        <v>8.9309999999999992</v>
      </c>
      <c r="E205" s="25">
        <f t="shared" si="11"/>
        <v>31.066587423093676</v>
      </c>
      <c r="F205" s="25">
        <f t="shared" si="7"/>
        <v>924.85230758549869</v>
      </c>
      <c r="G205" s="39">
        <f t="shared" si="26"/>
        <v>150412.84261583432</v>
      </c>
      <c r="H205" s="25">
        <f t="shared" si="23"/>
        <v>1413.9389722412513</v>
      </c>
      <c r="I205" s="40">
        <f t="shared" si="0"/>
        <v>1458097.5638782242</v>
      </c>
      <c r="J205" s="39">
        <f t="shared" si="27"/>
        <v>148042.73577639335</v>
      </c>
      <c r="K205" s="25">
        <f t="shared" si="24"/>
        <v>2265.1474292702446</v>
      </c>
      <c r="L205" s="40">
        <f t="shared" si="1"/>
        <v>2242969.5627583391</v>
      </c>
      <c r="M205" s="48">
        <f t="shared" si="9"/>
        <v>2735.8861134341328</v>
      </c>
      <c r="N205" s="40">
        <f t="shared" si="6"/>
        <v>2530290.5853006793</v>
      </c>
      <c r="O205" s="11"/>
      <c r="P205" s="27"/>
      <c r="Q205" s="11"/>
      <c r="R205" s="11"/>
      <c r="S205" s="11"/>
    </row>
    <row r="206" spans="1:19" ht="14.25">
      <c r="A206" s="45">
        <f t="shared" si="30"/>
        <v>2006</v>
      </c>
      <c r="B206" s="44">
        <v>38991</v>
      </c>
      <c r="C206" s="28">
        <v>29.77</v>
      </c>
      <c r="D206" s="47">
        <f t="shared" si="31"/>
        <v>8.9309999999999992</v>
      </c>
      <c r="E206" s="25">
        <f t="shared" si="11"/>
        <v>31.843252108671017</v>
      </c>
      <c r="F206" s="25">
        <f t="shared" si="7"/>
        <v>947.97361527513613</v>
      </c>
      <c r="G206" s="39">
        <f t="shared" si="26"/>
        <v>152788.8747223739</v>
      </c>
      <c r="H206" s="25">
        <f t="shared" si="23"/>
        <v>1413.9389722412513</v>
      </c>
      <c r="I206" s="40">
        <f t="shared" si="0"/>
        <v>1493165.7140163232</v>
      </c>
      <c r="J206" s="39">
        <f t="shared" si="27"/>
        <v>150412.84261583432</v>
      </c>
      <c r="K206" s="25">
        <f t="shared" si="24"/>
        <v>2265.1474292702446</v>
      </c>
      <c r="L206" s="40">
        <f t="shared" si="1"/>
        <v>2297712.8402723288</v>
      </c>
      <c r="M206" s="48">
        <f t="shared" si="9"/>
        <v>2737.9958767943922</v>
      </c>
      <c r="N206" s="40">
        <f t="shared" si="6"/>
        <v>2595547.8499331963</v>
      </c>
      <c r="O206" s="11"/>
      <c r="P206" s="27"/>
      <c r="Q206" s="11"/>
      <c r="R206" s="11"/>
      <c r="S206" s="11"/>
    </row>
    <row r="207" spans="1:19" ht="14.25">
      <c r="A207" s="45">
        <f t="shared" si="30"/>
        <v>2006</v>
      </c>
      <c r="B207" s="44">
        <v>39022</v>
      </c>
      <c r="C207" s="28">
        <v>29.77</v>
      </c>
      <c r="D207" s="47">
        <f t="shared" si="31"/>
        <v>8.9309999999999992</v>
      </c>
      <c r="E207" s="25">
        <f t="shared" si="11"/>
        <v>32.639333411387796</v>
      </c>
      <c r="F207" s="25">
        <f t="shared" si="7"/>
        <v>971.67295565701465</v>
      </c>
      <c r="G207" s="39">
        <f t="shared" si="26"/>
        <v>155170.84690917982</v>
      </c>
      <c r="H207" s="25">
        <f t="shared" si="23"/>
        <v>1413.9389722412513</v>
      </c>
      <c r="I207" s="40">
        <f t="shared" si="0"/>
        <v>1529057.1071854781</v>
      </c>
      <c r="J207" s="39">
        <f t="shared" si="27"/>
        <v>152788.8747223739</v>
      </c>
      <c r="K207" s="25">
        <f t="shared" si="24"/>
        <v>2265.1474292702446</v>
      </c>
      <c r="L207" s="40">
        <f t="shared" si="1"/>
        <v>2353771.3723202813</v>
      </c>
      <c r="M207" s="48">
        <f t="shared" si="9"/>
        <v>2740.0541825117184</v>
      </c>
      <c r="N207" s="40">
        <f t="shared" si="6"/>
        <v>2662436.5461815265</v>
      </c>
      <c r="O207" s="11"/>
      <c r="P207" s="27"/>
      <c r="Q207" s="11"/>
      <c r="R207" s="11"/>
      <c r="S207" s="11"/>
    </row>
    <row r="208" spans="1:19" ht="14.25">
      <c r="A208" s="45">
        <f t="shared" si="30"/>
        <v>2006</v>
      </c>
      <c r="B208" s="44">
        <v>39052</v>
      </c>
      <c r="C208" s="28">
        <v>29.77</v>
      </c>
      <c r="D208" s="47">
        <f t="shared" si="31"/>
        <v>8.9309999999999992</v>
      </c>
      <c r="E208" s="25">
        <f t="shared" si="11"/>
        <v>33.455316746672487</v>
      </c>
      <c r="F208" s="25">
        <f t="shared" si="7"/>
        <v>995.96477954843988</v>
      </c>
      <c r="G208" s="39">
        <f t="shared" si="26"/>
        <v>157558.77402645277</v>
      </c>
      <c r="H208" s="25">
        <f t="shared" si="23"/>
        <v>1413.9389722412513</v>
      </c>
      <c r="I208" s="40">
        <f t="shared" si="0"/>
        <v>1565792.1908096583</v>
      </c>
      <c r="J208" s="39">
        <f t="shared" si="27"/>
        <v>155170.84690917982</v>
      </c>
      <c r="K208" s="25">
        <f t="shared" si="24"/>
        <v>2265.1474292702446</v>
      </c>
      <c r="L208" s="40">
        <f t="shared" si="1"/>
        <v>2411177.9069470344</v>
      </c>
      <c r="M208" s="48">
        <f t="shared" si="9"/>
        <v>2742.0622856505734</v>
      </c>
      <c r="N208" s="40">
        <f t="shared" si="6"/>
        <v>2730997.4598360644</v>
      </c>
      <c r="O208" s="11"/>
      <c r="P208" s="27"/>
      <c r="Q208" s="11"/>
      <c r="R208" s="11"/>
      <c r="S208" s="11"/>
    </row>
    <row r="209" spans="1:19" ht="14.25">
      <c r="A209" s="45">
        <f t="shared" si="30"/>
        <v>2007</v>
      </c>
      <c r="B209" s="44">
        <v>39083</v>
      </c>
      <c r="C209" s="2">
        <v>42.75</v>
      </c>
      <c r="D209" s="47">
        <f>C209*(0.35)</f>
        <v>14.962499999999999</v>
      </c>
      <c r="E209" s="25">
        <f t="shared" si="11"/>
        <v>34.291699665339301</v>
      </c>
      <c r="F209" s="25">
        <f t="shared" si="7"/>
        <v>1465.9701606932551</v>
      </c>
      <c r="G209" s="39">
        <f t="shared" si="26"/>
        <v>159952.67096151889</v>
      </c>
      <c r="H209" s="25">
        <f t="shared" si="23"/>
        <v>1413.9389722412513</v>
      </c>
      <c r="I209" s="40">
        <f t="shared" si="0"/>
        <v>2232745.0133084822</v>
      </c>
      <c r="J209" s="39">
        <f t="shared" si="27"/>
        <v>157558.77402645277</v>
      </c>
      <c r="K209" s="25">
        <f t="shared" si="24"/>
        <v>2265.1474292702446</v>
      </c>
      <c r="L209" s="40">
        <f t="shared" si="1"/>
        <v>3478197.3149076668</v>
      </c>
      <c r="M209" s="48">
        <f t="shared" si="9"/>
        <v>2743.4265698997524</v>
      </c>
      <c r="N209" s="40">
        <f t="shared" si="6"/>
        <v>4021781.4895260856</v>
      </c>
      <c r="O209" s="11"/>
      <c r="P209" s="27"/>
      <c r="Q209" s="11"/>
      <c r="R209" s="11"/>
      <c r="S209" s="11"/>
    </row>
    <row r="210" spans="1:19" ht="14.25">
      <c r="A210" s="45">
        <f t="shared" si="30"/>
        <v>2007</v>
      </c>
      <c r="B210" s="44">
        <v>39114</v>
      </c>
      <c r="C210" s="28">
        <v>42.75</v>
      </c>
      <c r="D210" s="47">
        <f t="shared" ref="D210:D220" si="32">C210*(0.35)</f>
        <v>14.962499999999999</v>
      </c>
      <c r="E210" s="25">
        <f t="shared" si="11"/>
        <v>35.291874238911696</v>
      </c>
      <c r="F210" s="25">
        <f t="shared" si="7"/>
        <v>1508.7276237134749</v>
      </c>
      <c r="G210" s="39">
        <f t="shared" si="26"/>
        <v>162352.55263892267</v>
      </c>
      <c r="H210" s="25">
        <f t="shared" si="23"/>
        <v>1413.9389722412513</v>
      </c>
      <c r="I210" s="40">
        <f t="shared" si="0"/>
        <v>2295601.338304339</v>
      </c>
      <c r="J210" s="39">
        <f t="shared" si="27"/>
        <v>159952.67096151889</v>
      </c>
      <c r="K210" s="25">
        <f t="shared" si="24"/>
        <v>2265.1474292702446</v>
      </c>
      <c r="L210" s="40">
        <f t="shared" si="1"/>
        <v>3577443.1692851014</v>
      </c>
      <c r="M210" s="48">
        <f t="shared" si="9"/>
        <v>2744.7521902228414</v>
      </c>
      <c r="N210" s="40">
        <f t="shared" si="6"/>
        <v>4141083.4496372631</v>
      </c>
      <c r="O210" s="11"/>
      <c r="P210" s="27"/>
      <c r="Q210" s="11"/>
      <c r="R210" s="11"/>
      <c r="S210" s="11"/>
    </row>
    <row r="211" spans="1:19" ht="14.25">
      <c r="A211" s="45">
        <f t="shared" si="30"/>
        <v>2007</v>
      </c>
      <c r="B211" s="44">
        <v>39142</v>
      </c>
      <c r="C211" s="28">
        <v>42.75</v>
      </c>
      <c r="D211" s="47">
        <f t="shared" si="32"/>
        <v>14.962499999999999</v>
      </c>
      <c r="E211" s="25">
        <f t="shared" si="11"/>
        <v>36.321220570879952</v>
      </c>
      <c r="F211" s="25">
        <f t="shared" si="7"/>
        <v>1552.7321794051179</v>
      </c>
      <c r="G211" s="39">
        <f t="shared" si="26"/>
        <v>164758.43402051998</v>
      </c>
      <c r="H211" s="25">
        <f t="shared" si="23"/>
        <v>1413.9389722412513</v>
      </c>
      <c r="I211" s="40">
        <f t="shared" si="0"/>
        <v>2360226.9759345111</v>
      </c>
      <c r="J211" s="39">
        <f t="shared" si="27"/>
        <v>162352.55263892267</v>
      </c>
      <c r="K211" s="25">
        <f t="shared" si="24"/>
        <v>2265.1474292702446</v>
      </c>
      <c r="L211" s="40">
        <f t="shared" si="1"/>
        <v>3679519.8571636099</v>
      </c>
      <c r="M211" s="48">
        <f t="shared" si="9"/>
        <v>2746.0402423586361</v>
      </c>
      <c r="N211" s="40">
        <f t="shared" si="6"/>
        <v>4263865.0502516832</v>
      </c>
      <c r="O211" s="11"/>
      <c r="P211" s="27"/>
      <c r="Q211" s="11"/>
      <c r="R211" s="11"/>
      <c r="S211" s="11"/>
    </row>
    <row r="212" spans="1:19" ht="14.25">
      <c r="A212" s="45">
        <f t="shared" si="30"/>
        <v>2007</v>
      </c>
      <c r="B212" s="44">
        <v>39173</v>
      </c>
      <c r="C212" s="28">
        <v>42.75</v>
      </c>
      <c r="D212" s="47">
        <f t="shared" si="32"/>
        <v>14.962499999999999</v>
      </c>
      <c r="E212" s="25">
        <f t="shared" si="11"/>
        <v>37.380589504197282</v>
      </c>
      <c r="F212" s="25">
        <f t="shared" si="7"/>
        <v>1598.0202013044338</v>
      </c>
      <c r="G212" s="39">
        <f t="shared" si="26"/>
        <v>167170.33010557128</v>
      </c>
      <c r="H212" s="25">
        <f t="shared" si="23"/>
        <v>1413.9389722412513</v>
      </c>
      <c r="I212" s="40">
        <f t="shared" si="0"/>
        <v>2426673.37115872</v>
      </c>
      <c r="J212" s="39">
        <f t="shared" si="27"/>
        <v>164758.43402051998</v>
      </c>
      <c r="K212" s="25">
        <f t="shared" si="24"/>
        <v>2265.1474292702446</v>
      </c>
      <c r="L212" s="40">
        <f t="shared" si="1"/>
        <v>3784509.7849271772</v>
      </c>
      <c r="M212" s="48">
        <f t="shared" si="9"/>
        <v>2747.2917909926068</v>
      </c>
      <c r="N212" s="40">
        <f t="shared" si="6"/>
        <v>4390227.7808840238</v>
      </c>
      <c r="O212" s="11"/>
      <c r="P212" s="27"/>
      <c r="Q212" s="11"/>
      <c r="R212" s="11"/>
      <c r="S212" s="11"/>
    </row>
    <row r="213" spans="1:19" ht="14.25">
      <c r="A213" s="45">
        <f t="shared" si="30"/>
        <v>2007</v>
      </c>
      <c r="B213" s="44">
        <v>39203</v>
      </c>
      <c r="C213" s="28">
        <v>42.75</v>
      </c>
      <c r="D213" s="47">
        <f t="shared" si="32"/>
        <v>14.962499999999999</v>
      </c>
      <c r="E213" s="25">
        <f t="shared" si="11"/>
        <v>38.470856698069703</v>
      </c>
      <c r="F213" s="25">
        <f t="shared" si="7"/>
        <v>1644.6291238424799</v>
      </c>
      <c r="G213" s="39">
        <f t="shared" si="26"/>
        <v>169588.25593083521</v>
      </c>
      <c r="H213" s="25">
        <f t="shared" si="23"/>
        <v>1413.9389722412513</v>
      </c>
      <c r="I213" s="40">
        <f t="shared" si="0"/>
        <v>2494993.469014701</v>
      </c>
      <c r="J213" s="39">
        <f t="shared" si="27"/>
        <v>167170.33010557128</v>
      </c>
      <c r="K213" s="25">
        <f t="shared" si="24"/>
        <v>2265.1474292702446</v>
      </c>
      <c r="L213" s="40">
        <f t="shared" si="1"/>
        <v>3892497.7620803392</v>
      </c>
      <c r="M213" s="48">
        <f t="shared" si="9"/>
        <v>2748.5078706369509</v>
      </c>
      <c r="N213" s="40">
        <f t="shared" si="6"/>
        <v>4520276.0911598084</v>
      </c>
      <c r="O213" s="11"/>
      <c r="P213" s="27"/>
      <c r="Q213" s="11"/>
      <c r="R213" s="11"/>
      <c r="S213" s="11"/>
    </row>
    <row r="214" spans="1:19" ht="14.25">
      <c r="A214" s="45">
        <f t="shared" si="30"/>
        <v>2007</v>
      </c>
      <c r="B214" s="44">
        <v>39234</v>
      </c>
      <c r="C214" s="28">
        <v>42.75</v>
      </c>
      <c r="D214" s="47">
        <f t="shared" si="32"/>
        <v>14.962499999999999</v>
      </c>
      <c r="E214" s="25">
        <f t="shared" si="11"/>
        <v>39.592923351763403</v>
      </c>
      <c r="F214" s="25">
        <f t="shared" si="7"/>
        <v>1692.5974732878856</v>
      </c>
      <c r="G214" s="39">
        <f t="shared" si="26"/>
        <v>172012.22657066229</v>
      </c>
      <c r="H214" s="25">
        <f t="shared" si="23"/>
        <v>1413.9389722412513</v>
      </c>
      <c r="I214" s="40">
        <f t="shared" si="0"/>
        <v>2565241.7583694737</v>
      </c>
      <c r="J214" s="39">
        <f t="shared" si="27"/>
        <v>169588.25593083521</v>
      </c>
      <c r="K214" s="25">
        <f t="shared" si="24"/>
        <v>2265.1474292702446</v>
      </c>
      <c r="L214" s="40">
        <f t="shared" si="1"/>
        <v>4003571.0713382009</v>
      </c>
      <c r="M214" s="48">
        <f t="shared" si="9"/>
        <v>2749.6894864857063</v>
      </c>
      <c r="N214" s="40">
        <f t="shared" si="6"/>
        <v>4654117.4771519704</v>
      </c>
      <c r="O214" s="11"/>
      <c r="P214" s="27"/>
      <c r="Q214" s="11"/>
      <c r="R214" s="11"/>
      <c r="S214" s="11"/>
    </row>
    <row r="215" spans="1:19" ht="14.25">
      <c r="A215" s="45">
        <f t="shared" si="30"/>
        <v>2007</v>
      </c>
      <c r="B215" s="44">
        <v>39264</v>
      </c>
      <c r="C215" s="28">
        <v>42.75</v>
      </c>
      <c r="D215" s="47">
        <f t="shared" si="32"/>
        <v>14.962499999999999</v>
      </c>
      <c r="E215" s="25">
        <f t="shared" si="11"/>
        <v>40.747716949523166</v>
      </c>
      <c r="F215" s="25">
        <f t="shared" si="7"/>
        <v>1741.9648995921154</v>
      </c>
      <c r="G215" s="39">
        <f t="shared" si="26"/>
        <v>174442.25713708892</v>
      </c>
      <c r="H215" s="25">
        <f t="shared" si="23"/>
        <v>1413.9389722412513</v>
      </c>
      <c r="I215" s="40">
        <f t="shared" si="0"/>
        <v>2637474.3169466993</v>
      </c>
      <c r="J215" s="39">
        <f t="shared" si="27"/>
        <v>172012.22657066229</v>
      </c>
      <c r="K215" s="25">
        <f t="shared" si="24"/>
        <v>2265.1474292702446</v>
      </c>
      <c r="L215" s="40">
        <f t="shared" si="1"/>
        <v>4117819.540760742</v>
      </c>
      <c r="M215" s="48">
        <f t="shared" si="9"/>
        <v>2750.8376152456303</v>
      </c>
      <c r="N215" s="40">
        <f t="shared" si="6"/>
        <v>4791862.570235569</v>
      </c>
      <c r="O215" s="11"/>
      <c r="P215" s="27"/>
      <c r="Q215" s="11"/>
      <c r="R215" s="11"/>
      <c r="S215" s="11"/>
    </row>
    <row r="216" spans="1:19" ht="14.25">
      <c r="A216" s="45">
        <f t="shared" si="30"/>
        <v>2007</v>
      </c>
      <c r="B216" s="44">
        <v>39295</v>
      </c>
      <c r="C216" s="28">
        <v>42.75</v>
      </c>
      <c r="D216" s="47">
        <f t="shared" si="32"/>
        <v>14.962499999999999</v>
      </c>
      <c r="E216" s="25">
        <f t="shared" si="11"/>
        <v>41.936192027217594</v>
      </c>
      <c r="F216" s="25">
        <f t="shared" si="7"/>
        <v>1792.7722091635521</v>
      </c>
      <c r="G216" s="39">
        <f t="shared" si="26"/>
        <v>176878.36277993163</v>
      </c>
      <c r="H216" s="25">
        <f t="shared" si="23"/>
        <v>1413.9389722412513</v>
      </c>
      <c r="I216" s="40">
        <f t="shared" si="0"/>
        <v>2711748.8576673223</v>
      </c>
      <c r="J216" s="39">
        <f t="shared" si="27"/>
        <v>174442.25713708892</v>
      </c>
      <c r="K216" s="25">
        <f t="shared" si="24"/>
        <v>2265.1474292702446</v>
      </c>
      <c r="L216" s="40">
        <f t="shared" si="1"/>
        <v>4235335.617991046</v>
      </c>
      <c r="M216" s="48">
        <f t="shared" si="9"/>
        <v>2751.9532059435323</v>
      </c>
      <c r="N216" s="40">
        <f t="shared" si="6"/>
        <v>4933625.2285341062</v>
      </c>
      <c r="O216" s="11"/>
      <c r="P216" s="27"/>
      <c r="Q216" s="11"/>
      <c r="R216" s="11"/>
      <c r="S216" s="11"/>
    </row>
    <row r="217" spans="1:19" ht="14.25">
      <c r="A217" s="45">
        <f t="shared" si="30"/>
        <v>2007</v>
      </c>
      <c r="B217" s="44">
        <v>39326</v>
      </c>
      <c r="C217" s="28">
        <v>42.75</v>
      </c>
      <c r="D217" s="47">
        <f t="shared" si="32"/>
        <v>14.962499999999999</v>
      </c>
      <c r="E217" s="25">
        <f t="shared" si="11"/>
        <v>43.159330961344772</v>
      </c>
      <c r="F217" s="25">
        <f t="shared" si="7"/>
        <v>1845.061398597489</v>
      </c>
      <c r="G217" s="39">
        <f t="shared" si="26"/>
        <v>179320.55868688144</v>
      </c>
      <c r="H217" s="25">
        <f t="shared" si="23"/>
        <v>1413.9389722412513</v>
      </c>
      <c r="I217" s="40">
        <f t="shared" si="0"/>
        <v>2788124.7763418206</v>
      </c>
      <c r="J217" s="39">
        <f t="shared" si="27"/>
        <v>176878.36277993163</v>
      </c>
      <c r="K217" s="25">
        <f t="shared" si="24"/>
        <v>2265.1474292702446</v>
      </c>
      <c r="L217" s="40">
        <f t="shared" si="1"/>
        <v>4356214.4466587957</v>
      </c>
      <c r="M217" s="48">
        <f t="shared" si="9"/>
        <v>2753.0371807107244</v>
      </c>
      <c r="N217" s="40">
        <f t="shared" si="6"/>
        <v>5079522.6310330173</v>
      </c>
      <c r="O217" s="11"/>
      <c r="P217" s="27"/>
      <c r="Q217" s="11"/>
      <c r="R217" s="11"/>
      <c r="S217" s="11"/>
    </row>
    <row r="218" spans="1:19" ht="14.25">
      <c r="A218" s="45">
        <f t="shared" si="30"/>
        <v>2007</v>
      </c>
      <c r="B218" s="44">
        <v>39356</v>
      </c>
      <c r="C218" s="28">
        <v>42.75</v>
      </c>
      <c r="D218" s="47">
        <f t="shared" si="32"/>
        <v>14.962499999999999</v>
      </c>
      <c r="E218" s="25">
        <f t="shared" si="11"/>
        <v>44.418144781050664</v>
      </c>
      <c r="F218" s="25">
        <f t="shared" si="7"/>
        <v>1898.8756893899158</v>
      </c>
      <c r="G218" s="39">
        <f t="shared" si="26"/>
        <v>181768.86008359864</v>
      </c>
      <c r="H218" s="25">
        <f t="shared" si="23"/>
        <v>1413.9389722412513</v>
      </c>
      <c r="I218" s="40">
        <f t="shared" si="0"/>
        <v>2866663.2007534737</v>
      </c>
      <c r="J218" s="39">
        <f t="shared" si="27"/>
        <v>179320.55868688144</v>
      </c>
      <c r="K218" s="25">
        <f t="shared" si="24"/>
        <v>2265.1474292702446</v>
      </c>
      <c r="L218" s="40">
        <f t="shared" si="1"/>
        <v>4480553.9450122127</v>
      </c>
      <c r="M218" s="48">
        <f t="shared" si="9"/>
        <v>2754.0904355452431</v>
      </c>
      <c r="N218" s="40">
        <f t="shared" si="6"/>
        <v>5229675.3744381471</v>
      </c>
      <c r="O218" s="11"/>
      <c r="P218" s="27"/>
      <c r="Q218" s="11"/>
      <c r="R218" s="11"/>
      <c r="S218" s="11"/>
    </row>
    <row r="219" spans="1:19" ht="14.25">
      <c r="A219" s="45">
        <f t="shared" si="30"/>
        <v>2007</v>
      </c>
      <c r="B219" s="44">
        <v>39387</v>
      </c>
      <c r="C219" s="28">
        <v>42.75</v>
      </c>
      <c r="D219" s="47">
        <f t="shared" si="32"/>
        <v>14.962499999999999</v>
      </c>
      <c r="E219" s="25">
        <f t="shared" si="11"/>
        <v>45.713674003831308</v>
      </c>
      <c r="F219" s="25">
        <f t="shared" si="7"/>
        <v>1954.2595636637884</v>
      </c>
      <c r="G219" s="39">
        <f t="shared" si="26"/>
        <v>184223.28223380764</v>
      </c>
      <c r="H219" s="25">
        <f t="shared" si="23"/>
        <v>1413.9389722412513</v>
      </c>
      <c r="I219" s="40">
        <f t="shared" si="0"/>
        <v>2947427.0411732211</v>
      </c>
      <c r="J219" s="39">
        <f t="shared" si="27"/>
        <v>181768.86008359864</v>
      </c>
      <c r="K219" s="25">
        <f t="shared" si="24"/>
        <v>2265.1474292702446</v>
      </c>
      <c r="L219" s="40">
        <f t="shared" si="1"/>
        <v>4608454.8868434187</v>
      </c>
      <c r="M219" s="48">
        <f t="shared" si="9"/>
        <v>2755.1138410524677</v>
      </c>
      <c r="N219" s="40">
        <f t="shared" si="6"/>
        <v>5384207.5728592593</v>
      </c>
      <c r="O219" s="11"/>
      <c r="P219" s="27"/>
      <c r="Q219" s="11"/>
      <c r="R219" s="11"/>
      <c r="S219" s="11"/>
    </row>
    <row r="220" spans="1:19" ht="14.25">
      <c r="A220" s="45">
        <f t="shared" si="30"/>
        <v>2007</v>
      </c>
      <c r="B220" s="44">
        <v>39417</v>
      </c>
      <c r="C220" s="28">
        <v>42.75</v>
      </c>
      <c r="D220" s="47">
        <f t="shared" si="32"/>
        <v>14.962499999999999</v>
      </c>
      <c r="E220" s="25">
        <f t="shared" si="11"/>
        <v>47.046989495609722</v>
      </c>
      <c r="F220" s="52">
        <f t="shared" si="7"/>
        <v>2011.2588009373155</v>
      </c>
      <c r="G220" s="39">
        <f t="shared" si="26"/>
        <v>186683.84043939214</v>
      </c>
      <c r="H220" s="25">
        <f t="shared" si="23"/>
        <v>1413.9389722412513</v>
      </c>
      <c r="I220" s="40">
        <f t="shared" si="0"/>
        <v>3030481.0423478717</v>
      </c>
      <c r="J220" s="39">
        <f t="shared" si="27"/>
        <v>184223.28223380764</v>
      </c>
      <c r="K220" s="25">
        <f t="shared" si="24"/>
        <v>2265.1474292702446</v>
      </c>
      <c r="L220" s="40">
        <f t="shared" si="1"/>
        <v>4740020.984774122</v>
      </c>
      <c r="M220" s="48">
        <f t="shared" si="9"/>
        <v>2756.108243164751</v>
      </c>
      <c r="N220" s="40">
        <f t="shared" si="6"/>
        <v>5543246.9604009883</v>
      </c>
      <c r="O220" s="11"/>
      <c r="P220" s="27"/>
      <c r="Q220" s="11"/>
      <c r="R220" s="11"/>
      <c r="S220" s="11"/>
    </row>
    <row r="221" spans="1:19" ht="14.25">
      <c r="A221" s="45">
        <f t="shared" si="30"/>
        <v>2008</v>
      </c>
      <c r="B221" s="44">
        <v>39448</v>
      </c>
      <c r="C221" s="2">
        <v>20.93</v>
      </c>
      <c r="D221" s="47">
        <f>C221*(0.22)</f>
        <v>4.6045999999999996</v>
      </c>
      <c r="E221" s="25">
        <f t="shared" si="11"/>
        <v>48.419193355898337</v>
      </c>
      <c r="F221" s="51">
        <f t="shared" si="7"/>
        <v>1013.4137169389521</v>
      </c>
      <c r="G221" s="39">
        <v>2000</v>
      </c>
      <c r="H221" s="25">
        <f>H220+(G220/F220)</f>
        <v>1506.7583748722759</v>
      </c>
      <c r="I221" s="40">
        <f t="shared" si="0"/>
        <v>1528969.6052082081</v>
      </c>
      <c r="J221" s="39">
        <f t="shared" si="27"/>
        <v>186683.84043939214</v>
      </c>
      <c r="K221" s="25">
        <f t="shared" si="24"/>
        <v>2265.1474292702446</v>
      </c>
      <c r="L221" s="40">
        <f t="shared" si="1"/>
        <v>2482215.3161508632</v>
      </c>
      <c r="M221" s="48">
        <f t="shared" si="9"/>
        <v>2758.0817708233672</v>
      </c>
      <c r="N221" s="40">
        <f>M221*F221</f>
        <v>2795077.8989916756</v>
      </c>
      <c r="O221" s="11"/>
      <c r="P221" s="27"/>
      <c r="Q221" s="11"/>
      <c r="R221" s="11"/>
      <c r="S221" s="11"/>
    </row>
    <row r="222" spans="1:19" ht="14.25">
      <c r="A222" s="45">
        <f t="shared" si="30"/>
        <v>2008</v>
      </c>
      <c r="B222" s="44">
        <v>39479</v>
      </c>
      <c r="C222" s="28">
        <v>20.93</v>
      </c>
      <c r="D222" s="47">
        <f t="shared" ref="D222:D232" si="33">C222*(0.22)</f>
        <v>4.6045999999999996</v>
      </c>
      <c r="E222" s="25">
        <f t="shared" si="11"/>
        <v>49.306878567423141</v>
      </c>
      <c r="F222" s="25">
        <f t="shared" si="7"/>
        <v>1031.9929684161664</v>
      </c>
      <c r="G222" s="39">
        <f t="shared" ref="G140:G260" si="34">$E$1+G221*(1+$E$2/12)</f>
        <v>4005</v>
      </c>
      <c r="H222" s="25">
        <f t="shared" si="23"/>
        <v>1506.7583748722759</v>
      </c>
      <c r="I222" s="40">
        <f t="shared" si="0"/>
        <v>1558969.0479703587</v>
      </c>
      <c r="J222" s="39">
        <v>2000</v>
      </c>
      <c r="K222" s="25">
        <f>K221+(J221/F221)</f>
        <v>2449.360290532155</v>
      </c>
      <c r="L222" s="40">
        <f t="shared" si="1"/>
        <v>2529722.5969469622</v>
      </c>
      <c r="M222" s="48">
        <f t="shared" si="9"/>
        <v>2760.019768524136</v>
      </c>
      <c r="N222" s="40">
        <f t="shared" si="6"/>
        <v>2848320.9938065237</v>
      </c>
      <c r="O222" s="11"/>
      <c r="P222" s="27"/>
      <c r="Q222" s="11"/>
      <c r="R222" s="11"/>
      <c r="S222" s="11"/>
    </row>
    <row r="223" spans="1:19" ht="14.25">
      <c r="A223" s="45">
        <f t="shared" si="30"/>
        <v>2008</v>
      </c>
      <c r="B223" s="44">
        <v>39508</v>
      </c>
      <c r="C223" s="28">
        <v>20.93</v>
      </c>
      <c r="D223" s="47">
        <f t="shared" si="33"/>
        <v>4.6045999999999996</v>
      </c>
      <c r="E223" s="25">
        <f t="shared" si="11"/>
        <v>50.210838007825899</v>
      </c>
      <c r="F223" s="25">
        <f t="shared" si="7"/>
        <v>1050.912839503796</v>
      </c>
      <c r="G223" s="39">
        <f t="shared" si="34"/>
        <v>6015.0124999999998</v>
      </c>
      <c r="H223" s="25">
        <f t="shared" si="23"/>
        <v>1506.7583748722759</v>
      </c>
      <c r="I223" s="40">
        <f t="shared" si="0"/>
        <v>1589486.7346831486</v>
      </c>
      <c r="J223" s="39">
        <f t="shared" ref="J223:J286" si="35">$E$1+J222*(1+$E$2/12)</f>
        <v>4005</v>
      </c>
      <c r="K223" s="25">
        <f t="shared" si="24"/>
        <v>2449.360290532155</v>
      </c>
      <c r="L223" s="40">
        <f t="shared" si="1"/>
        <v>2578069.1778909899</v>
      </c>
      <c r="M223" s="48">
        <f t="shared" si="9"/>
        <v>2761.9228759225994</v>
      </c>
      <c r="N223" s="40">
        <f t="shared" si="6"/>
        <v>2902540.2120263092</v>
      </c>
      <c r="O223" s="11"/>
      <c r="P223" s="27"/>
      <c r="Q223" s="11"/>
      <c r="R223" s="11"/>
      <c r="S223" s="11"/>
    </row>
    <row r="224" spans="1:19" ht="14.25">
      <c r="A224" s="45">
        <f t="shared" si="30"/>
        <v>2008</v>
      </c>
      <c r="B224" s="44">
        <v>39539</v>
      </c>
      <c r="C224" s="28">
        <v>20.93</v>
      </c>
      <c r="D224" s="47">
        <f t="shared" si="33"/>
        <v>4.6045999999999996</v>
      </c>
      <c r="E224" s="25">
        <f t="shared" si="11"/>
        <v>51.131370037969376</v>
      </c>
      <c r="F224" s="25">
        <f t="shared" si="7"/>
        <v>1070.179574894699</v>
      </c>
      <c r="G224" s="39">
        <f t="shared" si="34"/>
        <v>8030.0500312499998</v>
      </c>
      <c r="H224" s="25">
        <f t="shared" si="23"/>
        <v>1506.7583748722759</v>
      </c>
      <c r="I224" s="40">
        <f t="shared" si="0"/>
        <v>1620532.0871210899</v>
      </c>
      <c r="J224" s="39">
        <f t="shared" si="35"/>
        <v>6015.0124999999998</v>
      </c>
      <c r="K224" s="25">
        <f t="shared" si="24"/>
        <v>2449.360290532155</v>
      </c>
      <c r="L224" s="40">
        <f t="shared" si="1"/>
        <v>2627270.3669856582</v>
      </c>
      <c r="M224" s="48">
        <f t="shared" si="9"/>
        <v>2763.7917211584063</v>
      </c>
      <c r="N224" s="40">
        <f t="shared" si="6"/>
        <v>2957753.4492467917</v>
      </c>
      <c r="O224" s="11"/>
      <c r="P224" s="27"/>
      <c r="Q224" s="11"/>
      <c r="R224" s="11"/>
      <c r="S224" s="11"/>
    </row>
    <row r="225" spans="1:19" ht="14.25">
      <c r="A225" s="45">
        <f t="shared" si="30"/>
        <v>2008</v>
      </c>
      <c r="B225" s="44">
        <v>39569</v>
      </c>
      <c r="C225" s="28">
        <v>20.93</v>
      </c>
      <c r="D225" s="47">
        <f t="shared" si="33"/>
        <v>4.6045999999999996</v>
      </c>
      <c r="E225" s="25">
        <f t="shared" si="11"/>
        <v>52.06877848866548</v>
      </c>
      <c r="F225" s="25">
        <f t="shared" si="7"/>
        <v>1089.7995337677685</v>
      </c>
      <c r="G225" s="39">
        <f t="shared" si="34"/>
        <v>10050.125156328126</v>
      </c>
      <c r="H225" s="25">
        <f t="shared" si="23"/>
        <v>1506.7583748722759</v>
      </c>
      <c r="I225" s="40">
        <f t="shared" si="0"/>
        <v>1652114.6995928148</v>
      </c>
      <c r="J225" s="39">
        <f t="shared" si="35"/>
        <v>8030.0500312499998</v>
      </c>
      <c r="K225" s="25">
        <f t="shared" si="24"/>
        <v>2449.360290532155</v>
      </c>
      <c r="L225" s="40">
        <f t="shared" si="1"/>
        <v>2677341.7526824782</v>
      </c>
      <c r="M225" s="48">
        <f t="shared" si="9"/>
        <v>2765.626921062636</v>
      </c>
      <c r="N225" s="40">
        <f t="shared" si="6"/>
        <v>3013978.9291496496</v>
      </c>
      <c r="O225" s="11"/>
      <c r="P225" s="27"/>
      <c r="Q225" s="11"/>
      <c r="R225" s="11"/>
      <c r="S225" s="11"/>
    </row>
    <row r="226" spans="1:19" ht="14.25">
      <c r="A226" s="45">
        <f t="shared" si="30"/>
        <v>2008</v>
      </c>
      <c r="B226" s="44">
        <v>39600</v>
      </c>
      <c r="C226" s="28">
        <v>20.93</v>
      </c>
      <c r="D226" s="47">
        <f t="shared" si="33"/>
        <v>4.6045999999999996</v>
      </c>
      <c r="E226" s="25">
        <f t="shared" si="11"/>
        <v>53.023372760957677</v>
      </c>
      <c r="F226" s="25">
        <f t="shared" si="7"/>
        <v>1109.7791918868443</v>
      </c>
      <c r="G226" s="39">
        <f t="shared" si="34"/>
        <v>12075.250469218945</v>
      </c>
      <c r="H226" s="25">
        <f t="shared" si="23"/>
        <v>1506.7583748722759</v>
      </c>
      <c r="I226" s="40">
        <f t="shared" si="0"/>
        <v>1684244.3421037081</v>
      </c>
      <c r="J226" s="39">
        <f t="shared" si="35"/>
        <v>10050.125156328126</v>
      </c>
      <c r="K226" s="25">
        <f t="shared" si="24"/>
        <v>2449.360290532155</v>
      </c>
      <c r="L226" s="40">
        <f t="shared" si="1"/>
        <v>2728299.2090228293</v>
      </c>
      <c r="M226" s="48">
        <f t="shared" si="9"/>
        <v>2767.4290813613884</v>
      </c>
      <c r="N226" s="40">
        <f t="shared" si="6"/>
        <v>3071235.2095173933</v>
      </c>
      <c r="O226" s="11"/>
      <c r="P226" s="27"/>
      <c r="Q226" s="11"/>
      <c r="R226" s="11"/>
      <c r="S226" s="11"/>
    </row>
    <row r="227" spans="1:19" ht="14.25">
      <c r="A227" s="45">
        <f t="shared" si="30"/>
        <v>2008</v>
      </c>
      <c r="B227" s="44">
        <v>39630</v>
      </c>
      <c r="C227" s="28">
        <v>20.93</v>
      </c>
      <c r="D227" s="47">
        <f t="shared" si="33"/>
        <v>4.6045999999999996</v>
      </c>
      <c r="E227" s="25">
        <f t="shared" si="11"/>
        <v>53.995467928241901</v>
      </c>
      <c r="F227" s="25">
        <f t="shared" si="7"/>
        <v>1130.1251437381029</v>
      </c>
      <c r="G227" s="39">
        <f t="shared" si="34"/>
        <v>14105.438595391992</v>
      </c>
      <c r="H227" s="25">
        <f t="shared" si="23"/>
        <v>1506.7583748722759</v>
      </c>
      <c r="I227" s="40">
        <f t="shared" si="0"/>
        <v>1716930.9635765131</v>
      </c>
      <c r="J227" s="39">
        <f t="shared" si="35"/>
        <v>12075.250469218945</v>
      </c>
      <c r="K227" s="25">
        <f t="shared" si="24"/>
        <v>2449.360290532155</v>
      </c>
      <c r="L227" s="40">
        <f t="shared" si="1"/>
        <v>2780158.9008732722</v>
      </c>
      <c r="M227" s="48">
        <f t="shared" si="9"/>
        <v>2769.1987968757117</v>
      </c>
      <c r="N227" s="40">
        <f t="shared" si="6"/>
        <v>3129541.1883585453</v>
      </c>
      <c r="O227" s="11"/>
      <c r="P227" s="27"/>
      <c r="Q227" s="11"/>
      <c r="R227" s="11"/>
      <c r="S227" s="11"/>
    </row>
    <row r="228" spans="1:19" ht="14.25">
      <c r="A228" s="45">
        <f t="shared" si="30"/>
        <v>2008</v>
      </c>
      <c r="B228" s="44">
        <v>39661</v>
      </c>
      <c r="C228" s="28">
        <v>20.93</v>
      </c>
      <c r="D228" s="47">
        <f t="shared" si="33"/>
        <v>4.6045999999999996</v>
      </c>
      <c r="E228" s="25">
        <f t="shared" si="11"/>
        <v>54.98538484025967</v>
      </c>
      <c r="F228" s="25">
        <f t="shared" si="7"/>
        <v>1150.8441047066349</v>
      </c>
      <c r="G228" s="39">
        <f t="shared" si="34"/>
        <v>16140.702191880471</v>
      </c>
      <c r="H228" s="25">
        <f t="shared" si="23"/>
        <v>1506.7583748722759</v>
      </c>
      <c r="I228" s="40">
        <f t="shared" si="0"/>
        <v>1750184.695130989</v>
      </c>
      <c r="J228" s="39">
        <f t="shared" si="35"/>
        <v>14105.438595391992</v>
      </c>
      <c r="K228" s="25">
        <f t="shared" si="24"/>
        <v>2449.360290532155</v>
      </c>
      <c r="L228" s="40">
        <f t="shared" si="1"/>
        <v>2832937.2892568526</v>
      </c>
      <c r="M228" s="48">
        <f t="shared" si="9"/>
        <v>2770.9366517179274</v>
      </c>
      <c r="N228" s="40">
        <f t="shared" si="6"/>
        <v>3188916.1101451186</v>
      </c>
      <c r="O228" s="11"/>
      <c r="P228" s="27"/>
      <c r="Q228" s="11"/>
      <c r="R228" s="11"/>
      <c r="S228" s="11"/>
    </row>
    <row r="229" spans="1:19" ht="14.25">
      <c r="A229" s="45">
        <f t="shared" si="30"/>
        <v>2008</v>
      </c>
      <c r="B229" s="44">
        <v>39692</v>
      </c>
      <c r="C229" s="28">
        <v>20.93</v>
      </c>
      <c r="D229" s="47">
        <f t="shared" si="33"/>
        <v>4.6045999999999996</v>
      </c>
      <c r="E229" s="25">
        <f t="shared" si="11"/>
        <v>55.993450228997766</v>
      </c>
      <c r="F229" s="25">
        <f t="shared" si="7"/>
        <v>1171.9429132929233</v>
      </c>
      <c r="G229" s="39">
        <f t="shared" si="34"/>
        <v>18181.053947360171</v>
      </c>
      <c r="H229" s="25">
        <f t="shared" si="23"/>
        <v>1506.7583748722759</v>
      </c>
      <c r="I229" s="40">
        <f t="shared" si="0"/>
        <v>1784015.853423686</v>
      </c>
      <c r="J229" s="39">
        <f t="shared" si="35"/>
        <v>16140.702191880471</v>
      </c>
      <c r="K229" s="25">
        <f t="shared" si="24"/>
        <v>2449.360290532155</v>
      </c>
      <c r="L229" s="40">
        <f t="shared" si="1"/>
        <v>2886651.1367821353</v>
      </c>
      <c r="M229" s="48">
        <f t="shared" si="9"/>
        <v>2772.6432194844242</v>
      </c>
      <c r="N229" s="40">
        <f t="shared" si="6"/>
        <v>3249379.5721644461</v>
      </c>
      <c r="O229" s="11"/>
      <c r="P229" s="27"/>
      <c r="Q229" s="11"/>
      <c r="R229" s="11"/>
      <c r="S229" s="11"/>
    </row>
    <row r="230" spans="1:19" ht="14.25">
      <c r="A230" s="45">
        <f t="shared" si="30"/>
        <v>2008</v>
      </c>
      <c r="B230" s="49">
        <v>39722</v>
      </c>
      <c r="C230" s="28">
        <v>20.93</v>
      </c>
      <c r="D230" s="47">
        <f t="shared" si="33"/>
        <v>4.6045999999999996</v>
      </c>
      <c r="E230" s="25">
        <f t="shared" si="11"/>
        <v>57.019996816529392</v>
      </c>
      <c r="F230" s="25">
        <f t="shared" si="7"/>
        <v>1193.4285333699602</v>
      </c>
      <c r="G230" s="39">
        <f t="shared" si="34"/>
        <v>20226.506582228572</v>
      </c>
      <c r="H230" s="25">
        <f t="shared" si="23"/>
        <v>1506.7583748722759</v>
      </c>
      <c r="I230" s="40">
        <f t="shared" si="0"/>
        <v>1818434.9440489535</v>
      </c>
      <c r="J230" s="39">
        <f t="shared" si="35"/>
        <v>18181.053947360171</v>
      </c>
      <c r="K230" s="25">
        <f t="shared" si="24"/>
        <v>2449.360290532155</v>
      </c>
      <c r="L230" s="40">
        <f t="shared" si="1"/>
        <v>2941317.5131717697</v>
      </c>
      <c r="M230" s="48">
        <f t="shared" si="9"/>
        <v>2774.3190634449775</v>
      </c>
      <c r="N230" s="40">
        <f t="shared" si="6"/>
        <v>3310951.5309874611</v>
      </c>
      <c r="O230" s="11"/>
      <c r="P230" s="27"/>
      <c r="Q230" s="11"/>
      <c r="R230" s="11"/>
      <c r="S230" s="11"/>
    </row>
    <row r="231" spans="1:19" ht="14.25">
      <c r="A231" s="45">
        <f t="shared" si="30"/>
        <v>2008</v>
      </c>
      <c r="B231" s="44">
        <v>39753</v>
      </c>
      <c r="C231" s="28">
        <v>20.93</v>
      </c>
      <c r="D231" s="47">
        <f t="shared" si="33"/>
        <v>4.6045999999999996</v>
      </c>
      <c r="E231" s="25">
        <f t="shared" si="11"/>
        <v>58.065363424832434</v>
      </c>
      <c r="F231" s="25">
        <f t="shared" si="7"/>
        <v>1215.3080564817428</v>
      </c>
      <c r="G231" s="39">
        <f t="shared" si="34"/>
        <v>22277.072848684144</v>
      </c>
      <c r="H231" s="25">
        <f t="shared" si="23"/>
        <v>1506.7583748722759</v>
      </c>
      <c r="I231" s="40">
        <f t="shared" si="0"/>
        <v>1853452.665002299</v>
      </c>
      <c r="J231" s="39">
        <f t="shared" si="35"/>
        <v>20226.506582228572</v>
      </c>
      <c r="K231" s="25">
        <f t="shared" si="24"/>
        <v>2449.360290532155</v>
      </c>
      <c r="L231" s="40">
        <f t="shared" si="1"/>
        <v>2996953.8008924187</v>
      </c>
      <c r="M231" s="48">
        <f t="shared" si="9"/>
        <v>2775.964736728663</v>
      </c>
      <c r="N231" s="40">
        <f t="shared" si="6"/>
        <v>3373652.3090555645</v>
      </c>
      <c r="O231" s="11"/>
      <c r="P231" s="27"/>
      <c r="Q231" s="11"/>
      <c r="R231" s="11"/>
      <c r="S231" s="11"/>
    </row>
    <row r="232" spans="1:19" ht="14.25">
      <c r="A232" s="45">
        <f t="shared" si="30"/>
        <v>2008</v>
      </c>
      <c r="B232" s="44">
        <v>39783</v>
      </c>
      <c r="C232" s="28">
        <v>20.93</v>
      </c>
      <c r="D232" s="47">
        <f t="shared" si="33"/>
        <v>4.6045999999999996</v>
      </c>
      <c r="E232" s="25">
        <f t="shared" si="11"/>
        <v>59.12989508762103</v>
      </c>
      <c r="F232" s="25">
        <f t="shared" si="7"/>
        <v>1237.5887041839082</v>
      </c>
      <c r="G232" s="39">
        <f t="shared" si="34"/>
        <v>24332.765530805853</v>
      </c>
      <c r="H232" s="25">
        <f t="shared" si="23"/>
        <v>1506.7583748722759</v>
      </c>
      <c r="I232" s="40">
        <f t="shared" si="0"/>
        <v>1889079.9102072371</v>
      </c>
      <c r="J232" s="39">
        <f t="shared" si="35"/>
        <v>22277.072848684144</v>
      </c>
      <c r="K232" s="25">
        <f t="shared" si="24"/>
        <v>2449.360290532155</v>
      </c>
      <c r="L232" s="40">
        <f t="shared" si="1"/>
        <v>3053577.7008878947</v>
      </c>
      <c r="M232" s="48">
        <f t="shared" si="9"/>
        <v>2777.580782506423</v>
      </c>
      <c r="N232" s="40">
        <f t="shared" si="6"/>
        <v>3437502.60138825</v>
      </c>
      <c r="O232" s="11"/>
      <c r="P232" s="27"/>
      <c r="Q232" s="11"/>
      <c r="R232" s="11"/>
      <c r="S232" s="11"/>
    </row>
    <row r="233" spans="1:19" ht="14.25">
      <c r="A233" s="45">
        <f t="shared" si="30"/>
        <v>2009</v>
      </c>
      <c r="B233" s="44">
        <v>39814</v>
      </c>
      <c r="C233" s="2">
        <v>28.65</v>
      </c>
      <c r="D233" s="47">
        <f>C233*(0.27)</f>
        <v>7.7355</v>
      </c>
      <c r="E233" s="25">
        <f t="shared" si="11"/>
        <v>60.213943164227416</v>
      </c>
      <c r="F233" s="25">
        <f t="shared" si="7"/>
        <v>1725.1294716551154</v>
      </c>
      <c r="G233" s="39">
        <f t="shared" si="34"/>
        <v>26393.597444632866</v>
      </c>
      <c r="H233" s="25">
        <f t="shared" si="23"/>
        <v>1506.7583748722759</v>
      </c>
      <c r="I233" s="40">
        <f t="shared" si="0"/>
        <v>2625746.8765999628</v>
      </c>
      <c r="J233" s="39">
        <f t="shared" si="35"/>
        <v>24332.765530805853</v>
      </c>
      <c r="K233" s="25">
        <f t="shared" si="24"/>
        <v>2449.360290532155</v>
      </c>
      <c r="L233" s="40">
        <f t="shared" si="1"/>
        <v>4249796.3894295627</v>
      </c>
      <c r="M233" s="48">
        <f t="shared" si="9"/>
        <v>2778.7401157813229</v>
      </c>
      <c r="N233" s="40">
        <f t="shared" si="6"/>
        <v>4793686.4678047076</v>
      </c>
      <c r="O233" s="11"/>
      <c r="P233" s="27"/>
      <c r="Q233" s="11"/>
      <c r="R233" s="11"/>
      <c r="S233" s="11"/>
    </row>
    <row r="234" spans="1:19" ht="14.25">
      <c r="A234" s="45">
        <f t="shared" si="30"/>
        <v>2009</v>
      </c>
      <c r="B234" s="44">
        <v>39845</v>
      </c>
      <c r="C234" s="28">
        <v>28.65</v>
      </c>
      <c r="D234" s="47">
        <f t="shared" ref="D234:D244" si="36">C234*(0.27)</f>
        <v>7.7355</v>
      </c>
      <c r="E234" s="25">
        <f t="shared" si="11"/>
        <v>61.56875688542253</v>
      </c>
      <c r="F234" s="25">
        <f t="shared" si="7"/>
        <v>1763.9448847673555</v>
      </c>
      <c r="G234" s="39">
        <f t="shared" si="34"/>
        <v>28459.581438244448</v>
      </c>
      <c r="H234" s="25">
        <f t="shared" si="23"/>
        <v>1506.7583748722759</v>
      </c>
      <c r="I234" s="40">
        <f t="shared" si="0"/>
        <v>2686298.309374569</v>
      </c>
      <c r="J234" s="39">
        <f t="shared" si="35"/>
        <v>26393.597444632866</v>
      </c>
      <c r="K234" s="25">
        <f t="shared" si="24"/>
        <v>2449.360290532155</v>
      </c>
      <c r="L234" s="40">
        <f t="shared" si="1"/>
        <v>4346930.152881111</v>
      </c>
      <c r="M234" s="48">
        <f t="shared" si="9"/>
        <v>2779.8739380550633</v>
      </c>
      <c r="N234" s="40">
        <f t="shared" si="6"/>
        <v>4903544.4133303128</v>
      </c>
      <c r="O234" s="11"/>
      <c r="P234" s="27"/>
      <c r="Q234" s="11"/>
      <c r="R234" s="11"/>
      <c r="S234" s="11"/>
    </row>
    <row r="235" spans="1:19" ht="14.25">
      <c r="A235" s="45">
        <f t="shared" si="30"/>
        <v>2009</v>
      </c>
      <c r="B235" s="44">
        <v>39873</v>
      </c>
      <c r="C235" s="28">
        <v>28.65</v>
      </c>
      <c r="D235" s="47">
        <f t="shared" si="36"/>
        <v>7.7355</v>
      </c>
      <c r="E235" s="25">
        <f t="shared" si="11"/>
        <v>62.954053915344538</v>
      </c>
      <c r="F235" s="25">
        <f t="shared" si="7"/>
        <v>1803.6336446746209</v>
      </c>
      <c r="G235" s="39">
        <f t="shared" si="34"/>
        <v>30530.730391840058</v>
      </c>
      <c r="H235" s="25">
        <f t="shared" si="23"/>
        <v>1506.7583748722759</v>
      </c>
      <c r="I235" s="40">
        <f t="shared" si="0"/>
        <v>2748170.8297067317</v>
      </c>
      <c r="J235" s="39">
        <f t="shared" si="35"/>
        <v>28459.581438244448</v>
      </c>
      <c r="K235" s="25">
        <f t="shared" si="24"/>
        <v>2449.360290532155</v>
      </c>
      <c r="L235" s="40">
        <f t="shared" si="1"/>
        <v>4446208.2093720436</v>
      </c>
      <c r="M235" s="48">
        <f t="shared" si="9"/>
        <v>2780.9828106944183</v>
      </c>
      <c r="N235" s="40">
        <f t="shared" si="6"/>
        <v>5015874.1626302451</v>
      </c>
      <c r="O235" s="11"/>
      <c r="P235" s="27"/>
      <c r="Q235" s="11"/>
      <c r="R235" s="11"/>
      <c r="S235" s="11"/>
    </row>
    <row r="236" spans="1:19" ht="14.25">
      <c r="A236" s="45">
        <f t="shared" si="30"/>
        <v>2009</v>
      </c>
      <c r="B236" s="44">
        <v>39904</v>
      </c>
      <c r="C236" s="28">
        <v>28.65</v>
      </c>
      <c r="D236" s="47">
        <f t="shared" si="36"/>
        <v>7.7355</v>
      </c>
      <c r="E236" s="25">
        <f t="shared" si="11"/>
        <v>64.370520128439793</v>
      </c>
      <c r="F236" s="25">
        <f t="shared" si="7"/>
        <v>1844.2154016797999</v>
      </c>
      <c r="G236" s="39">
        <f t="shared" si="34"/>
        <v>32607.057217819656</v>
      </c>
      <c r="H236" s="25">
        <f t="shared" si="23"/>
        <v>1506.7583748722759</v>
      </c>
      <c r="I236" s="40">
        <f t="shared" si="0"/>
        <v>2811394.0587672964</v>
      </c>
      <c r="J236" s="39">
        <f t="shared" si="35"/>
        <v>30530.730391840058</v>
      </c>
      <c r="K236" s="25">
        <f t="shared" si="24"/>
        <v>2449.360290532155</v>
      </c>
      <c r="L236" s="40">
        <f t="shared" si="1"/>
        <v>4547678.7024541497</v>
      </c>
      <c r="M236" s="48">
        <f t="shared" si="9"/>
        <v>2782.0672827133476</v>
      </c>
      <c r="N236" s="40">
        <f t="shared" si="6"/>
        <v>5130731.3312894255</v>
      </c>
      <c r="O236" s="11"/>
      <c r="P236" s="27"/>
      <c r="Q236" s="11"/>
      <c r="R236" s="11"/>
      <c r="S236" s="11"/>
    </row>
    <row r="237" spans="1:19" ht="14.25">
      <c r="A237" s="45">
        <f t="shared" si="30"/>
        <v>2009</v>
      </c>
      <c r="B237" s="44">
        <v>39934</v>
      </c>
      <c r="C237" s="28">
        <v>28.65</v>
      </c>
      <c r="D237" s="47">
        <f t="shared" si="36"/>
        <v>7.7355</v>
      </c>
      <c r="E237" s="25">
        <f t="shared" si="11"/>
        <v>65.818856831329683</v>
      </c>
      <c r="F237" s="25">
        <f t="shared" si="7"/>
        <v>1885.7102482175953</v>
      </c>
      <c r="G237" s="39">
        <f t="shared" si="34"/>
        <v>34688.574860864202</v>
      </c>
      <c r="H237" s="25">
        <f t="shared" si="23"/>
        <v>1506.7583748722759</v>
      </c>
      <c r="I237" s="40">
        <f t="shared" si="0"/>
        <v>2875998.2839452042</v>
      </c>
      <c r="J237" s="39">
        <f t="shared" si="35"/>
        <v>32607.057217819656</v>
      </c>
      <c r="K237" s="25">
        <f t="shared" si="24"/>
        <v>2449.360290532155</v>
      </c>
      <c r="L237" s="40">
        <f t="shared" si="1"/>
        <v>4651390.8586515309</v>
      </c>
      <c r="M237" s="48">
        <f t="shared" si="9"/>
        <v>2783.1278910448186</v>
      </c>
      <c r="N237" s="40">
        <f t="shared" si="6"/>
        <v>5248172.7862434378</v>
      </c>
      <c r="O237" s="11"/>
      <c r="P237" s="27"/>
      <c r="Q237" s="11"/>
      <c r="R237" s="11"/>
      <c r="S237" s="11"/>
    </row>
    <row r="238" spans="1:19" ht="14.25">
      <c r="A238" s="45">
        <f t="shared" si="30"/>
        <v>2009</v>
      </c>
      <c r="B238" s="44">
        <v>39965</v>
      </c>
      <c r="C238" s="28">
        <v>28.65</v>
      </c>
      <c r="D238" s="47">
        <f t="shared" si="36"/>
        <v>7.7355</v>
      </c>
      <c r="E238" s="25">
        <f t="shared" si="11"/>
        <v>67.299781110034601</v>
      </c>
      <c r="F238" s="25">
        <f t="shared" si="7"/>
        <v>1928.1387288024912</v>
      </c>
      <c r="G238" s="39">
        <f t="shared" si="34"/>
        <v>36775.296298016365</v>
      </c>
      <c r="H238" s="25">
        <f t="shared" si="23"/>
        <v>1506.7583748722759</v>
      </c>
      <c r="I238" s="40">
        <f t="shared" si="0"/>
        <v>2942014.473836754</v>
      </c>
      <c r="J238" s="39">
        <f t="shared" si="35"/>
        <v>34688.574860864202</v>
      </c>
      <c r="K238" s="25">
        <f t="shared" si="24"/>
        <v>2449.360290532155</v>
      </c>
      <c r="L238" s="40">
        <f t="shared" si="1"/>
        <v>4757395.0118268337</v>
      </c>
      <c r="M238" s="48">
        <f t="shared" si="9"/>
        <v>2784.1651608066486</v>
      </c>
      <c r="N238" s="40">
        <f t="shared" si="6"/>
        <v>5368256.6739339149</v>
      </c>
      <c r="O238" s="11"/>
      <c r="P238" s="27"/>
      <c r="Q238" s="11"/>
      <c r="R238" s="11"/>
      <c r="S238" s="11"/>
    </row>
    <row r="239" spans="1:19" ht="14.25">
      <c r="A239" s="45">
        <f t="shared" si="30"/>
        <v>2009</v>
      </c>
      <c r="B239" s="44">
        <v>39995</v>
      </c>
      <c r="C239" s="28">
        <v>28.65</v>
      </c>
      <c r="D239" s="47">
        <f t="shared" si="36"/>
        <v>7.7355</v>
      </c>
      <c r="E239" s="25">
        <f t="shared" si="11"/>
        <v>68.814026185010377</v>
      </c>
      <c r="F239" s="25">
        <f t="shared" si="7"/>
        <v>1971.5218502005473</v>
      </c>
      <c r="G239" s="39">
        <f t="shared" si="34"/>
        <v>38867.234538761404</v>
      </c>
      <c r="H239" s="25">
        <f t="shared" si="23"/>
        <v>1506.7583748722759</v>
      </c>
      <c r="I239" s="40">
        <f t="shared" si="0"/>
        <v>3009474.2935721208</v>
      </c>
      <c r="J239" s="39">
        <f t="shared" si="35"/>
        <v>36775.296298016365</v>
      </c>
      <c r="K239" s="25">
        <f t="shared" si="24"/>
        <v>2449.360290532155</v>
      </c>
      <c r="L239" s="40">
        <f t="shared" si="1"/>
        <v>4865742.6280957209</v>
      </c>
      <c r="M239" s="48">
        <f t="shared" si="9"/>
        <v>2785.1796055614946</v>
      </c>
      <c r="N239" s="40">
        <f t="shared" si="6"/>
        <v>5491042.4490974285</v>
      </c>
      <c r="O239" s="11"/>
      <c r="P239" s="27"/>
      <c r="Q239" s="11"/>
      <c r="R239" s="11"/>
      <c r="S239" s="11"/>
    </row>
    <row r="240" spans="1:19" ht="14.25">
      <c r="A240" s="45">
        <f t="shared" si="30"/>
        <v>2009</v>
      </c>
      <c r="B240" s="44">
        <v>40026</v>
      </c>
      <c r="C240" s="28">
        <v>28.65</v>
      </c>
      <c r="D240" s="47">
        <f t="shared" si="36"/>
        <v>7.7355</v>
      </c>
      <c r="E240" s="25">
        <f t="shared" si="11"/>
        <v>70.362341774173117</v>
      </c>
      <c r="F240" s="25">
        <f t="shared" si="7"/>
        <v>2015.8810918300596</v>
      </c>
      <c r="G240" s="39">
        <f t="shared" si="34"/>
        <v>40964.402625108305</v>
      </c>
      <c r="H240" s="25">
        <f t="shared" si="23"/>
        <v>1506.7583748722759</v>
      </c>
      <c r="I240" s="40">
        <f t="shared" si="0"/>
        <v>3078410.1204867181</v>
      </c>
      <c r="J240" s="39">
        <f t="shared" si="35"/>
        <v>38867.234538761404</v>
      </c>
      <c r="K240" s="25">
        <f t="shared" si="24"/>
        <v>2449.360290532155</v>
      </c>
      <c r="L240" s="40">
        <f t="shared" si="1"/>
        <v>4976486.3313019136</v>
      </c>
      <c r="M240" s="48">
        <f t="shared" si="9"/>
        <v>2786.1717275711239</v>
      </c>
      <c r="N240" s="40">
        <f t="shared" si="6"/>
        <v>5616590.9042021204</v>
      </c>
      <c r="O240" s="11"/>
      <c r="P240" s="27"/>
      <c r="Q240" s="11"/>
      <c r="R240" s="11"/>
      <c r="S240" s="11"/>
    </row>
    <row r="241" spans="1:19" ht="14.25">
      <c r="A241" s="45">
        <f t="shared" si="30"/>
        <v>2009</v>
      </c>
      <c r="B241" s="44">
        <v>40057</v>
      </c>
      <c r="C241" s="28">
        <v>28.65</v>
      </c>
      <c r="D241" s="47">
        <f t="shared" si="36"/>
        <v>7.7355</v>
      </c>
      <c r="E241" s="25">
        <f t="shared" si="11"/>
        <v>71.945494464092008</v>
      </c>
      <c r="F241" s="25">
        <f t="shared" si="7"/>
        <v>2061.2384163962361</v>
      </c>
      <c r="G241" s="39">
        <f t="shared" si="34"/>
        <v>43066.813631671073</v>
      </c>
      <c r="H241" s="25">
        <f t="shared" si="23"/>
        <v>1506.7583748722759</v>
      </c>
      <c r="I241" s="40">
        <f t="shared" si="0"/>
        <v>3148855.0601451672</v>
      </c>
      <c r="J241" s="39">
        <f t="shared" si="35"/>
        <v>40964.402625108305</v>
      </c>
      <c r="K241" s="25">
        <f t="shared" si="24"/>
        <v>2449.360290532155</v>
      </c>
      <c r="L241" s="40">
        <f t="shared" si="1"/>
        <v>5089679.9290654324</v>
      </c>
      <c r="M241" s="48">
        <f t="shared" si="9"/>
        <v>2787.1420180450891</v>
      </c>
      <c r="N241" s="40">
        <f t="shared" si="6"/>
        <v>5744964.1995466687</v>
      </c>
      <c r="O241" s="11"/>
      <c r="P241" s="27"/>
      <c r="Q241" s="11"/>
      <c r="R241" s="11"/>
      <c r="S241" s="11"/>
    </row>
    <row r="242" spans="1:19" ht="14.25">
      <c r="A242" s="45">
        <f t="shared" si="30"/>
        <v>2009</v>
      </c>
      <c r="B242" s="44">
        <v>40087</v>
      </c>
      <c r="C242" s="28">
        <v>28.65</v>
      </c>
      <c r="D242" s="47">
        <f t="shared" si="36"/>
        <v>7.7355</v>
      </c>
      <c r="E242" s="25">
        <f t="shared" si="11"/>
        <v>73.564268089534082</v>
      </c>
      <c r="F242" s="25">
        <f t="shared" si="7"/>
        <v>2107.6162807651513</v>
      </c>
      <c r="G242" s="39">
        <f t="shared" si="34"/>
        <v>45174.480665750249</v>
      </c>
      <c r="H242" s="25">
        <f t="shared" si="23"/>
        <v>1506.7583748722759</v>
      </c>
      <c r="I242" s="40">
        <f t="shared" si="0"/>
        <v>3220842.9627258</v>
      </c>
      <c r="J242" s="39">
        <f t="shared" si="35"/>
        <v>43066.813631671073</v>
      </c>
      <c r="K242" s="25">
        <f t="shared" si="24"/>
        <v>2449.360290532155</v>
      </c>
      <c r="L242" s="40">
        <f t="shared" si="1"/>
        <v>5205378.4394169021</v>
      </c>
      <c r="M242" s="48">
        <f t="shared" si="9"/>
        <v>2788.0909573839303</v>
      </c>
      <c r="N242" s="40">
        <f t="shared" si="6"/>
        <v>5876225.894036469</v>
      </c>
      <c r="O242" s="11"/>
      <c r="P242" s="27"/>
      <c r="Q242" s="11"/>
      <c r="R242" s="11"/>
      <c r="S242" s="11"/>
    </row>
    <row r="243" spans="1:19" ht="14.25">
      <c r="A243" s="45">
        <f t="shared" si="30"/>
        <v>2009</v>
      </c>
      <c r="B243" s="44">
        <v>40118</v>
      </c>
      <c r="C243" s="28">
        <v>28.65</v>
      </c>
      <c r="D243" s="47">
        <f t="shared" si="36"/>
        <v>7.7355</v>
      </c>
      <c r="E243" s="25">
        <f t="shared" si="11"/>
        <v>75.219464121548597</v>
      </c>
      <c r="F243" s="25">
        <f t="shared" si="7"/>
        <v>2155.0376470823671</v>
      </c>
      <c r="G243" s="39">
        <f t="shared" si="34"/>
        <v>47287.41686741462</v>
      </c>
      <c r="H243" s="25">
        <f t="shared" si="23"/>
        <v>1506.7583748722759</v>
      </c>
      <c r="I243" s="40">
        <f t="shared" si="0"/>
        <v>3294408.4397738152</v>
      </c>
      <c r="J243" s="39">
        <f t="shared" si="35"/>
        <v>45174.480665750249</v>
      </c>
      <c r="K243" s="25">
        <f t="shared" si="24"/>
        <v>2449.360290532155</v>
      </c>
      <c r="L243" s="40">
        <f t="shared" si="1"/>
        <v>5323638.1180311479</v>
      </c>
      <c r="M243" s="48">
        <f t="shared" si="9"/>
        <v>2789.0190154170268</v>
      </c>
      <c r="N243" s="40">
        <f t="shared" si="6"/>
        <v>6010440.9766522897</v>
      </c>
      <c r="O243" s="11"/>
      <c r="P243" s="27"/>
      <c r="Q243" s="11"/>
      <c r="R243" s="11"/>
      <c r="S243" s="11"/>
    </row>
    <row r="244" spans="1:19" ht="14.25">
      <c r="A244" s="45">
        <f t="shared" si="30"/>
        <v>2009</v>
      </c>
      <c r="B244" s="44">
        <v>40148</v>
      </c>
      <c r="C244" s="28">
        <v>28.65</v>
      </c>
      <c r="D244" s="47">
        <f t="shared" si="36"/>
        <v>7.7355</v>
      </c>
      <c r="E244" s="25">
        <f t="shared" si="11"/>
        <v>76.911902064283439</v>
      </c>
      <c r="F244" s="25">
        <f t="shared" si="7"/>
        <v>2203.5259941417203</v>
      </c>
      <c r="G244" s="39">
        <f t="shared" si="34"/>
        <v>49405.635409583156</v>
      </c>
      <c r="H244" s="25">
        <f t="shared" si="23"/>
        <v>1506.7583748722759</v>
      </c>
      <c r="I244" s="40">
        <f t="shared" si="0"/>
        <v>3369586.8813313781</v>
      </c>
      <c r="J244" s="39">
        <f t="shared" si="35"/>
        <v>47287.41686741462</v>
      </c>
      <c r="K244" s="25">
        <f t="shared" si="24"/>
        <v>2449.360290532155</v>
      </c>
      <c r="L244" s="40">
        <f t="shared" si="1"/>
        <v>5444516.486073534</v>
      </c>
      <c r="M244" s="48">
        <f t="shared" si="9"/>
        <v>2789.9266516352141</v>
      </c>
      <c r="N244" s="40">
        <f t="shared" si="6"/>
        <v>6147675.8986269664</v>
      </c>
      <c r="O244" s="11"/>
      <c r="P244" s="27"/>
      <c r="Q244" s="11"/>
      <c r="R244" s="11"/>
      <c r="S244" s="11"/>
    </row>
    <row r="245" spans="1:19" ht="14.25">
      <c r="A245" s="45">
        <f t="shared" si="30"/>
        <v>2010</v>
      </c>
      <c r="B245" s="44">
        <v>40179</v>
      </c>
      <c r="C245" s="2">
        <v>34.04</v>
      </c>
      <c r="D245" s="47">
        <f>C245*(0.3)</f>
        <v>10.212</v>
      </c>
      <c r="E245" s="25">
        <f t="shared" si="11"/>
        <v>78.642419860729817</v>
      </c>
      <c r="F245" s="25">
        <f t="shared" si="7"/>
        <v>2676.987972059243</v>
      </c>
      <c r="G245" s="39">
        <f t="shared" si="34"/>
        <v>51529.149498107108</v>
      </c>
      <c r="H245" s="25">
        <f t="shared" si="23"/>
        <v>1506.7583748722759</v>
      </c>
      <c r="I245" s="40">
        <f t="shared" si="0"/>
        <v>4085103.1958307214</v>
      </c>
      <c r="J245" s="39">
        <f t="shared" si="35"/>
        <v>49405.635409583156</v>
      </c>
      <c r="K245" s="25">
        <f t="shared" si="24"/>
        <v>2449.360290532155</v>
      </c>
      <c r="L245" s="40">
        <f t="shared" si="1"/>
        <v>6606313.6724036951</v>
      </c>
      <c r="M245" s="48">
        <f t="shared" si="9"/>
        <v>2790.6737599602698</v>
      </c>
      <c r="N245" s="40">
        <f t="shared" si="6"/>
        <v>7470600.0893549854</v>
      </c>
      <c r="O245" s="11"/>
      <c r="P245" s="27"/>
      <c r="Q245" s="11"/>
      <c r="R245" s="11"/>
      <c r="S245" s="11"/>
    </row>
    <row r="246" spans="1:19" ht="14.25">
      <c r="A246" s="45">
        <f t="shared" si="30"/>
        <v>2010</v>
      </c>
      <c r="B246" s="44">
        <v>40210</v>
      </c>
      <c r="C246" s="28">
        <v>34.04</v>
      </c>
      <c r="D246" s="47">
        <f t="shared" ref="D246:D256" si="37">C246*(0.3)</f>
        <v>10.212</v>
      </c>
      <c r="E246" s="25">
        <f t="shared" si="11"/>
        <v>80.608480357248055</v>
      </c>
      <c r="F246" s="25">
        <f t="shared" si="7"/>
        <v>2743.9126713607238</v>
      </c>
      <c r="G246" s="39">
        <f t="shared" si="34"/>
        <v>53657.972371852375</v>
      </c>
      <c r="H246" s="25">
        <f t="shared" si="23"/>
        <v>1506.7583748722759</v>
      </c>
      <c r="I246" s="40">
        <f t="shared" si="0"/>
        <v>4188071.3698627818</v>
      </c>
      <c r="J246" s="39">
        <f t="shared" si="35"/>
        <v>51529.149498107108</v>
      </c>
      <c r="K246" s="25">
        <f t="shared" si="24"/>
        <v>2449.360290532155</v>
      </c>
      <c r="L246" s="40">
        <f t="shared" si="1"/>
        <v>6772359.8874170706</v>
      </c>
      <c r="M246" s="48">
        <f t="shared" si="9"/>
        <v>2791.4026461310559</v>
      </c>
      <c r="N246" s="40">
        <f t="shared" si="6"/>
        <v>7659365.0915888585</v>
      </c>
      <c r="O246" s="11"/>
      <c r="P246" s="27"/>
      <c r="Q246" s="11"/>
      <c r="R246" s="11"/>
      <c r="S246" s="11"/>
    </row>
    <row r="247" spans="1:19" ht="14.25">
      <c r="A247" s="45">
        <f t="shared" si="30"/>
        <v>2010</v>
      </c>
      <c r="B247" s="44">
        <v>40238</v>
      </c>
      <c r="C247" s="28">
        <v>34.04</v>
      </c>
      <c r="D247" s="47">
        <f t="shared" si="37"/>
        <v>10.212</v>
      </c>
      <c r="E247" s="25">
        <f t="shared" si="11"/>
        <v>82.623692366179256</v>
      </c>
      <c r="F247" s="25">
        <f t="shared" si="7"/>
        <v>2812.5104881447419</v>
      </c>
      <c r="G247" s="39">
        <f t="shared" si="34"/>
        <v>55792.117302782004</v>
      </c>
      <c r="H247" s="25">
        <f t="shared" si="23"/>
        <v>1506.7583748722759</v>
      </c>
      <c r="I247" s="40">
        <f t="shared" si="0"/>
        <v>4293565.8497309843</v>
      </c>
      <c r="J247" s="39">
        <f t="shared" si="35"/>
        <v>53657.972371852375</v>
      </c>
      <c r="K247" s="25">
        <f t="shared" si="24"/>
        <v>2449.360290532155</v>
      </c>
      <c r="L247" s="40">
        <f t="shared" si="1"/>
        <v>6942509.4787387904</v>
      </c>
      <c r="M247" s="48">
        <f t="shared" si="9"/>
        <v>2792.1137545903598</v>
      </c>
      <c r="N247" s="40">
        <f t="shared" si="6"/>
        <v>7852849.2188785812</v>
      </c>
      <c r="O247" s="11"/>
      <c r="P247" s="27"/>
      <c r="Q247" s="11"/>
      <c r="R247" s="11"/>
      <c r="S247" s="11"/>
    </row>
    <row r="248" spans="1:19" ht="14.25">
      <c r="A248" s="45">
        <f t="shared" si="30"/>
        <v>2010</v>
      </c>
      <c r="B248" s="44">
        <v>40269</v>
      </c>
      <c r="C248" s="28">
        <v>34.04</v>
      </c>
      <c r="D248" s="47">
        <f t="shared" si="37"/>
        <v>10.212</v>
      </c>
      <c r="E248" s="25">
        <f t="shared" si="11"/>
        <v>84.689284675333738</v>
      </c>
      <c r="F248" s="25">
        <f t="shared" si="7"/>
        <v>2882.8232503483605</v>
      </c>
      <c r="G248" s="39">
        <f t="shared" si="34"/>
        <v>57931.597596038955</v>
      </c>
      <c r="H248" s="25">
        <f t="shared" si="23"/>
        <v>1506.7583748722759</v>
      </c>
      <c r="I248" s="40">
        <f t="shared" si="0"/>
        <v>4401649.6733349469</v>
      </c>
      <c r="J248" s="39">
        <f t="shared" si="35"/>
        <v>55792.117302782004</v>
      </c>
      <c r="K248" s="25">
        <f t="shared" si="24"/>
        <v>2449.360290532155</v>
      </c>
      <c r="L248" s="40">
        <f t="shared" si="1"/>
        <v>7116864.9113288932</v>
      </c>
      <c r="M248" s="48">
        <f t="shared" si="9"/>
        <v>2792.8075189409001</v>
      </c>
      <c r="N248" s="40">
        <f t="shared" si="6"/>
        <v>8051170.4493505461</v>
      </c>
      <c r="O248" s="11"/>
      <c r="P248" s="27"/>
      <c r="Q248" s="11"/>
      <c r="R248" s="11"/>
      <c r="S248" s="11"/>
    </row>
    <row r="249" spans="1:19" ht="14.25">
      <c r="A249" s="45">
        <f t="shared" si="30"/>
        <v>2010</v>
      </c>
      <c r="B249" s="44">
        <v>40299</v>
      </c>
      <c r="C249" s="28">
        <v>34.04</v>
      </c>
      <c r="D249" s="47">
        <f t="shared" si="37"/>
        <v>10.212</v>
      </c>
      <c r="E249" s="25">
        <f t="shared" si="11"/>
        <v>86.806516792217082</v>
      </c>
      <c r="F249" s="25">
        <f t="shared" si="7"/>
        <v>2954.8938316070694</v>
      </c>
      <c r="G249" s="39">
        <f t="shared" si="34"/>
        <v>60076.426590029048</v>
      </c>
      <c r="H249" s="25">
        <f t="shared" si="23"/>
        <v>1506.7583748722759</v>
      </c>
      <c r="I249" s="40">
        <f t="shared" si="0"/>
        <v>4512387.45422241</v>
      </c>
      <c r="J249" s="39">
        <f t="shared" si="35"/>
        <v>57931.597596038955</v>
      </c>
      <c r="K249" s="25">
        <f t="shared" si="24"/>
        <v>2449.360290532155</v>
      </c>
      <c r="L249" s="40">
        <f t="shared" si="1"/>
        <v>7295531.2114728028</v>
      </c>
      <c r="M249" s="48">
        <f t="shared" si="9"/>
        <v>2793.4843622097196</v>
      </c>
      <c r="N249" s="40">
        <f t="shared" si="6"/>
        <v>8254449.710584309</v>
      </c>
      <c r="O249" s="11"/>
      <c r="P249" s="27"/>
      <c r="Q249" s="11"/>
      <c r="R249" s="11"/>
      <c r="S249" s="11"/>
    </row>
    <row r="250" spans="1:19" ht="14.25">
      <c r="A250" s="45">
        <f t="shared" si="30"/>
        <v>2010</v>
      </c>
      <c r="B250" s="44">
        <v>40330</v>
      </c>
      <c r="C250" s="28">
        <v>34.04</v>
      </c>
      <c r="D250" s="47">
        <f t="shared" si="37"/>
        <v>10.212</v>
      </c>
      <c r="E250" s="25">
        <f t="shared" si="11"/>
        <v>88.976679712022502</v>
      </c>
      <c r="F250" s="25">
        <f t="shared" si="7"/>
        <v>3028.7661773972459</v>
      </c>
      <c r="G250" s="39">
        <f t="shared" si="34"/>
        <v>62226.617656504117</v>
      </c>
      <c r="H250" s="25">
        <f t="shared" si="23"/>
        <v>1506.7583748722759</v>
      </c>
      <c r="I250" s="40">
        <f t="shared" si="0"/>
        <v>4625845.4209796935</v>
      </c>
      <c r="J250" s="39">
        <f t="shared" si="35"/>
        <v>60076.426590029048</v>
      </c>
      <c r="K250" s="25">
        <f t="shared" si="24"/>
        <v>2449.360290532155</v>
      </c>
      <c r="L250" s="40">
        <f t="shared" si="1"/>
        <v>7478616.0308137117</v>
      </c>
      <c r="M250" s="48">
        <f t="shared" si="9"/>
        <v>2794.1446971061291</v>
      </c>
      <c r="N250" s="40">
        <f t="shared" si="6"/>
        <v>8462810.953348916</v>
      </c>
      <c r="O250" s="11"/>
      <c r="P250" s="27"/>
      <c r="Q250" s="11"/>
      <c r="R250" s="11"/>
      <c r="S250" s="11"/>
    </row>
    <row r="251" spans="1:19" ht="14.25">
      <c r="A251" s="45">
        <f t="shared" si="30"/>
        <v>2010</v>
      </c>
      <c r="B251" s="44">
        <v>40360</v>
      </c>
      <c r="C251" s="28">
        <v>34.04</v>
      </c>
      <c r="D251" s="47">
        <f t="shared" si="37"/>
        <v>10.212</v>
      </c>
      <c r="E251" s="25">
        <f t="shared" si="11"/>
        <v>91.201096704823058</v>
      </c>
      <c r="F251" s="25">
        <f t="shared" si="7"/>
        <v>3104.4853318321771</v>
      </c>
      <c r="G251" s="39">
        <f t="shared" si="34"/>
        <v>64382.184200645373</v>
      </c>
      <c r="H251" s="25">
        <f t="shared" si="23"/>
        <v>1506.7583748722759</v>
      </c>
      <c r="I251" s="40">
        <f t="shared" si="0"/>
        <v>4742091.4576069145</v>
      </c>
      <c r="J251" s="39">
        <f t="shared" si="35"/>
        <v>62226.617656504117</v>
      </c>
      <c r="K251" s="25">
        <f t="shared" si="24"/>
        <v>2449.360290532155</v>
      </c>
      <c r="L251" s="40">
        <f t="shared" si="1"/>
        <v>7666229.711985779</v>
      </c>
      <c r="M251" s="48">
        <f t="shared" si="9"/>
        <v>2794.7889262733579</v>
      </c>
      <c r="N251" s="40">
        <f t="shared" si="6"/>
        <v>8676381.2271826398</v>
      </c>
      <c r="O251" s="11"/>
      <c r="P251" s="27"/>
      <c r="Q251" s="11"/>
      <c r="R251" s="11"/>
      <c r="S251" s="11"/>
    </row>
    <row r="252" spans="1:19" ht="14.25">
      <c r="A252" s="45">
        <f t="shared" si="30"/>
        <v>2010</v>
      </c>
      <c r="B252" s="44">
        <v>40391</v>
      </c>
      <c r="C252" s="28">
        <v>34.04</v>
      </c>
      <c r="D252" s="47">
        <f t="shared" si="37"/>
        <v>10.212</v>
      </c>
      <c r="E252" s="25">
        <f t="shared" si="11"/>
        <v>93.481124122443632</v>
      </c>
      <c r="F252" s="25">
        <f t="shared" si="7"/>
        <v>3182.0974651279812</v>
      </c>
      <c r="G252" s="39">
        <f t="shared" si="34"/>
        <v>66543.139661146983</v>
      </c>
      <c r="H252" s="25">
        <f t="shared" si="23"/>
        <v>1506.7583748722759</v>
      </c>
      <c r="I252" s="40">
        <f t="shared" si="0"/>
        <v>4861195.144902573</v>
      </c>
      <c r="J252" s="39">
        <f t="shared" si="35"/>
        <v>64382.184200645373</v>
      </c>
      <c r="K252" s="25">
        <f t="shared" si="24"/>
        <v>2449.360290532155</v>
      </c>
      <c r="L252" s="40">
        <f t="shared" si="1"/>
        <v>7858485.3558881516</v>
      </c>
      <c r="M252" s="48">
        <f t="shared" si="9"/>
        <v>2795.4174425340689</v>
      </c>
      <c r="N252" s="40">
        <f t="shared" si="6"/>
        <v>8895290.7578622047</v>
      </c>
      <c r="O252" s="11"/>
      <c r="P252" s="27"/>
      <c r="Q252" s="11"/>
      <c r="R252" s="11"/>
      <c r="S252" s="11"/>
    </row>
    <row r="253" spans="1:19" ht="14.25">
      <c r="A253" s="45">
        <f t="shared" si="30"/>
        <v>2010</v>
      </c>
      <c r="B253" s="44">
        <v>40422</v>
      </c>
      <c r="C253" s="28">
        <v>34.04</v>
      </c>
      <c r="D253" s="47">
        <f t="shared" si="37"/>
        <v>10.212</v>
      </c>
      <c r="E253" s="25">
        <f t="shared" si="11"/>
        <v>95.818152225504718</v>
      </c>
      <c r="F253" s="25">
        <f t="shared" si="7"/>
        <v>3261.6499017561805</v>
      </c>
      <c r="G253" s="39">
        <f t="shared" si="34"/>
        <v>68709.497510299843</v>
      </c>
      <c r="H253" s="25">
        <f t="shared" si="23"/>
        <v>1506.7583748722759</v>
      </c>
      <c r="I253" s="40">
        <f t="shared" si="0"/>
        <v>4983227.8028827608</v>
      </c>
      <c r="J253" s="39">
        <f t="shared" si="35"/>
        <v>66543.139661146983</v>
      </c>
      <c r="K253" s="25">
        <f t="shared" si="24"/>
        <v>2449.360290532155</v>
      </c>
      <c r="L253" s="40">
        <f t="shared" si="1"/>
        <v>8055498.8906408399</v>
      </c>
      <c r="M253" s="48">
        <f t="shared" si="9"/>
        <v>2796.0306291298843</v>
      </c>
      <c r="N253" s="40">
        <f t="shared" si="6"/>
        <v>9119673.0268087592</v>
      </c>
      <c r="O253" s="11"/>
      <c r="P253" s="27"/>
      <c r="Q253" s="11"/>
      <c r="R253" s="11"/>
      <c r="S253" s="11"/>
    </row>
    <row r="254" spans="1:19" ht="14.25">
      <c r="A254" s="45">
        <f t="shared" si="30"/>
        <v>2010</v>
      </c>
      <c r="B254" s="44">
        <v>40452</v>
      </c>
      <c r="C254" s="28">
        <v>34.04</v>
      </c>
      <c r="D254" s="47">
        <f t="shared" si="37"/>
        <v>10.212</v>
      </c>
      <c r="E254" s="25">
        <f t="shared" si="11"/>
        <v>98.213606031142334</v>
      </c>
      <c r="F254" s="25">
        <f t="shared" si="7"/>
        <v>3343.1911493000848</v>
      </c>
      <c r="G254" s="39">
        <f t="shared" si="34"/>
        <v>70881.271254075589</v>
      </c>
      <c r="H254" s="25">
        <f t="shared" si="23"/>
        <v>1506.7583748722759</v>
      </c>
      <c r="I254" s="40">
        <f t="shared" si="0"/>
        <v>5108262.5342608476</v>
      </c>
      <c r="J254" s="39">
        <f t="shared" si="35"/>
        <v>68709.497510299843</v>
      </c>
      <c r="K254" s="25">
        <f t="shared" si="24"/>
        <v>2449.360290532155</v>
      </c>
      <c r="L254" s="40">
        <f t="shared" si="1"/>
        <v>8257389.1422644844</v>
      </c>
      <c r="M254" s="48">
        <f t="shared" si="9"/>
        <v>2796.6288599550703</v>
      </c>
      <c r="N254" s="40">
        <f t="shared" si="6"/>
        <v>9349664.8524789773</v>
      </c>
      <c r="O254" s="11"/>
      <c r="P254" s="27"/>
      <c r="Q254" s="11"/>
      <c r="R254" s="11"/>
      <c r="S254" s="11"/>
    </row>
    <row r="255" spans="1:19" ht="14.25">
      <c r="A255" s="45">
        <f t="shared" si="30"/>
        <v>2010</v>
      </c>
      <c r="B255" s="44">
        <v>40483</v>
      </c>
      <c r="C255" s="28">
        <v>34.04</v>
      </c>
      <c r="D255" s="47">
        <f t="shared" si="37"/>
        <v>10.212</v>
      </c>
      <c r="E255" s="25">
        <f t="shared" si="11"/>
        <v>100.66894618192089</v>
      </c>
      <c r="F255" s="25">
        <f t="shared" si="7"/>
        <v>3426.7709280325871</v>
      </c>
      <c r="G255" s="39">
        <f t="shared" si="34"/>
        <v>73058.474432210773</v>
      </c>
      <c r="H255" s="25">
        <f t="shared" si="23"/>
        <v>1506.7583748722759</v>
      </c>
      <c r="I255" s="40">
        <f t="shared" si="0"/>
        <v>5236374.2690141518</v>
      </c>
      <c r="J255" s="39">
        <f t="shared" si="35"/>
        <v>70881.271254075589</v>
      </c>
      <c r="K255" s="25">
        <f t="shared" si="24"/>
        <v>2449.360290532155</v>
      </c>
      <c r="L255" s="40">
        <f t="shared" si="1"/>
        <v>8464277.9071271159</v>
      </c>
      <c r="M255" s="48">
        <f t="shared" si="9"/>
        <v>2797.2124997845199</v>
      </c>
      <c r="N255" s="40">
        <f t="shared" si="6"/>
        <v>9585406.4737909529</v>
      </c>
      <c r="O255" s="11"/>
      <c r="P255" s="27"/>
      <c r="Q255" s="11"/>
      <c r="R255" s="11"/>
      <c r="S255" s="11"/>
    </row>
    <row r="256" spans="1:19" ht="14.25">
      <c r="A256" s="45">
        <f t="shared" si="30"/>
        <v>2010</v>
      </c>
      <c r="B256" s="44">
        <v>40513</v>
      </c>
      <c r="C256" s="28">
        <v>34.04</v>
      </c>
      <c r="D256" s="47">
        <f t="shared" si="37"/>
        <v>10.212</v>
      </c>
      <c r="E256" s="25">
        <f t="shared" si="11"/>
        <v>103.1856698364689</v>
      </c>
      <c r="F256" s="25">
        <f t="shared" si="7"/>
        <v>3512.4402012334012</v>
      </c>
      <c r="G256" s="39">
        <f t="shared" si="34"/>
        <v>75241.120618291301</v>
      </c>
      <c r="H256" s="25">
        <f t="shared" si="23"/>
        <v>1506.7583748722759</v>
      </c>
      <c r="I256" s="40">
        <f t="shared" si="0"/>
        <v>5367639.8100647805</v>
      </c>
      <c r="J256" s="39">
        <f t="shared" si="35"/>
        <v>73058.474432210773</v>
      </c>
      <c r="K256" s="25">
        <f t="shared" si="24"/>
        <v>2449.360290532155</v>
      </c>
      <c r="L256" s="40">
        <f t="shared" si="1"/>
        <v>8676290.0262020752</v>
      </c>
      <c r="M256" s="48">
        <f t="shared" si="9"/>
        <v>2797.781904496178</v>
      </c>
      <c r="N256" s="40">
        <f t="shared" si="6"/>
        <v>9827041.6356357243</v>
      </c>
      <c r="O256" s="11"/>
      <c r="P256" s="27"/>
      <c r="Q256" s="11"/>
      <c r="R256" s="11"/>
      <c r="S256" s="11"/>
    </row>
    <row r="257" spans="1:19" ht="14.25">
      <c r="A257" s="45">
        <f t="shared" si="30"/>
        <v>2011</v>
      </c>
      <c r="B257" s="44">
        <v>40544</v>
      </c>
      <c r="C257" s="2">
        <v>28.02</v>
      </c>
      <c r="D257" s="47">
        <f>C257*(0.22)</f>
        <v>6.1643999999999997</v>
      </c>
      <c r="E257" s="25">
        <f t="shared" si="11"/>
        <v>105.76531158238063</v>
      </c>
      <c r="F257" s="25">
        <f t="shared" si="7"/>
        <v>2963.5440305383054</v>
      </c>
      <c r="G257" s="39">
        <f t="shared" si="34"/>
        <v>77429.223419837028</v>
      </c>
      <c r="H257" s="25">
        <f t="shared" si="23"/>
        <v>1506.7583748722759</v>
      </c>
      <c r="I257" s="40">
        <f t="shared" si="0"/>
        <v>4542774.0107361684</v>
      </c>
      <c r="J257" s="39">
        <f t="shared" si="35"/>
        <v>75241.120618291301</v>
      </c>
      <c r="K257" s="25">
        <f t="shared" si="24"/>
        <v>2449.360290532155</v>
      </c>
      <c r="L257" s="40">
        <f t="shared" si="1"/>
        <v>7334028.1882624282</v>
      </c>
      <c r="M257" s="48">
        <f t="shared" si="9"/>
        <v>2798.456772147676</v>
      </c>
      <c r="N257" s="40">
        <f t="shared" si="6"/>
        <v>8293349.8618177399</v>
      </c>
      <c r="O257" s="11"/>
      <c r="P257" s="27"/>
      <c r="Q257" s="11"/>
      <c r="R257" s="11"/>
      <c r="S257" s="11"/>
    </row>
    <row r="258" spans="1:19" ht="14.25">
      <c r="A258" s="45">
        <f t="shared" si="30"/>
        <v>2011</v>
      </c>
      <c r="B258" s="44">
        <v>40575</v>
      </c>
      <c r="C258" s="28">
        <v>28.02</v>
      </c>
      <c r="D258" s="47">
        <f t="shared" ref="D258:D280" si="38">C258*(0.22)</f>
        <v>6.1643999999999997</v>
      </c>
      <c r="E258" s="25">
        <f t="shared" si="11"/>
        <v>107.70434229472428</v>
      </c>
      <c r="F258" s="25">
        <f t="shared" si="7"/>
        <v>3017.8756710981743</v>
      </c>
      <c r="G258" s="39">
        <f t="shared" si="34"/>
        <v>79622.796478386619</v>
      </c>
      <c r="H258" s="25">
        <f t="shared" si="23"/>
        <v>1506.7583748722759</v>
      </c>
      <c r="I258" s="40">
        <f t="shared" si="0"/>
        <v>4626832.238228851</v>
      </c>
      <c r="J258" s="39">
        <f t="shared" si="35"/>
        <v>77429.223419837028</v>
      </c>
      <c r="K258" s="25">
        <f t="shared" si="24"/>
        <v>2449.360290532155</v>
      </c>
      <c r="L258" s="40">
        <f t="shared" si="1"/>
        <v>7469294.053970783</v>
      </c>
      <c r="M258" s="48">
        <f t="shared" si="9"/>
        <v>2799.1194899723873</v>
      </c>
      <c r="N258" s="40">
        <f t="shared" si="6"/>
        <v>8447394.6092843972</v>
      </c>
      <c r="O258" s="11"/>
      <c r="P258" s="27"/>
      <c r="Q258" s="11"/>
      <c r="R258" s="11"/>
      <c r="S258" s="11"/>
    </row>
    <row r="259" spans="1:19" ht="14.25">
      <c r="A259" s="45">
        <f t="shared" si="30"/>
        <v>2011</v>
      </c>
      <c r="B259" s="44">
        <v>40603</v>
      </c>
      <c r="C259" s="28">
        <v>28.02</v>
      </c>
      <c r="D259" s="47">
        <f t="shared" si="38"/>
        <v>6.1643999999999997</v>
      </c>
      <c r="E259" s="25">
        <f t="shared" si="11"/>
        <v>109.6789219034609</v>
      </c>
      <c r="F259" s="54">
        <f t="shared" si="7"/>
        <v>3073.2033917349745</v>
      </c>
      <c r="G259" s="39">
        <f t="shared" si="34"/>
        <v>81821.85346958258</v>
      </c>
      <c r="H259" s="25">
        <f t="shared" si="23"/>
        <v>1506.7583748722759</v>
      </c>
      <c r="I259" s="40">
        <f t="shared" si="0"/>
        <v>4712396.8016521391</v>
      </c>
      <c r="J259" s="39">
        <f t="shared" si="35"/>
        <v>79622.796478386619</v>
      </c>
      <c r="K259" s="25">
        <f t="shared" si="24"/>
        <v>2449.360290532155</v>
      </c>
      <c r="L259" s="40">
        <f t="shared" si="1"/>
        <v>7607005.1489227684</v>
      </c>
      <c r="M259" s="48">
        <f t="shared" si="9"/>
        <v>2799.770276706965</v>
      </c>
      <c r="N259" s="40">
        <f t="shared" si="6"/>
        <v>8604263.5104546137</v>
      </c>
      <c r="O259" s="11"/>
      <c r="P259" s="27"/>
      <c r="Q259" s="11"/>
      <c r="R259" s="11"/>
      <c r="S259" s="11"/>
    </row>
    <row r="260" spans="1:19" ht="14.25">
      <c r="A260" s="45">
        <f t="shared" si="30"/>
        <v>2011</v>
      </c>
      <c r="B260" s="44">
        <v>40634</v>
      </c>
      <c r="C260" s="28">
        <v>28.02</v>
      </c>
      <c r="D260" s="47">
        <f t="shared" si="38"/>
        <v>6.1643999999999997</v>
      </c>
      <c r="E260" s="25">
        <f t="shared" si="11"/>
        <v>111.68970213835769</v>
      </c>
      <c r="F260" s="25">
        <f t="shared" si="7"/>
        <v>3129.5454539167822</v>
      </c>
      <c r="G260" s="39">
        <f t="shared" si="34"/>
        <v>84026.40810325653</v>
      </c>
      <c r="H260" s="25">
        <f t="shared" si="23"/>
        <v>1506.7583748722759</v>
      </c>
      <c r="I260" s="40">
        <f t="shared" si="0"/>
        <v>4799495.2303358261</v>
      </c>
      <c r="J260" s="39">
        <f t="shared" si="35"/>
        <v>81821.85346958258</v>
      </c>
      <c r="K260" s="25">
        <f t="shared" si="24"/>
        <v>2449.360290532155</v>
      </c>
      <c r="L260" s="40">
        <f t="shared" si="1"/>
        <v>7747206.2157087764</v>
      </c>
      <c r="M260" s="48">
        <f t="shared" si="9"/>
        <v>2800.4093471500855</v>
      </c>
      <c r="N260" s="40">
        <f t="shared" si="6"/>
        <v>8764008.3414796144</v>
      </c>
      <c r="O260" s="11"/>
      <c r="P260" s="27"/>
      <c r="Q260" s="11"/>
      <c r="R260" s="11"/>
      <c r="S260" s="11"/>
    </row>
    <row r="261" spans="1:19" ht="14.25">
      <c r="A261" s="45">
        <f t="shared" si="30"/>
        <v>2011</v>
      </c>
      <c r="B261" s="44">
        <v>40664</v>
      </c>
      <c r="C261" s="28">
        <v>28.02</v>
      </c>
      <c r="D261" s="47">
        <f t="shared" si="38"/>
        <v>6.1643999999999997</v>
      </c>
      <c r="E261" s="25">
        <f t="shared" si="11"/>
        <v>113.73734667756091</v>
      </c>
      <c r="F261" s="25">
        <f t="shared" si="7"/>
        <v>3186.9204539052566</v>
      </c>
      <c r="G261" s="39">
        <f t="shared" ref="G261:G316" si="39">$E$1+G260*(1+$E$2/12)</f>
        <v>86236.474123514665</v>
      </c>
      <c r="H261" s="25">
        <f t="shared" ref="H261:H316" si="40">H260</f>
        <v>1506.7583748722759</v>
      </c>
      <c r="I261" s="40">
        <f t="shared" si="0"/>
        <v>4888155.5580970142</v>
      </c>
      <c r="J261" s="39">
        <f t="shared" si="35"/>
        <v>84026.40810325653</v>
      </c>
      <c r="K261" s="25">
        <f t="shared" si="24"/>
        <v>2449.360290532155</v>
      </c>
      <c r="L261" s="40">
        <f t="shared" si="1"/>
        <v>7889942.8169835033</v>
      </c>
      <c r="M261" s="48">
        <f t="shared" si="9"/>
        <v>2801.0369122333464</v>
      </c>
      <c r="N261" s="40">
        <f t="shared" si="6"/>
        <v>8926681.8277400751</v>
      </c>
      <c r="O261" s="11"/>
      <c r="P261" s="27"/>
      <c r="Q261" s="11"/>
      <c r="R261" s="11"/>
      <c r="S261" s="11"/>
    </row>
    <row r="262" spans="1:19" ht="14.25">
      <c r="A262" s="45">
        <f t="shared" ref="A262:A325" si="41">YEAR(B262)</f>
        <v>2011</v>
      </c>
      <c r="B262" s="44">
        <v>40695</v>
      </c>
      <c r="C262" s="28">
        <v>28.02</v>
      </c>
      <c r="D262" s="47">
        <f t="shared" si="38"/>
        <v>6.1643999999999997</v>
      </c>
      <c r="E262" s="25">
        <f t="shared" si="11"/>
        <v>115.82253136664953</v>
      </c>
      <c r="F262" s="25">
        <f t="shared" si="7"/>
        <v>3245.3473288935197</v>
      </c>
      <c r="G262" s="39">
        <f t="shared" si="39"/>
        <v>88452.065308823454</v>
      </c>
      <c r="H262" s="25">
        <f t="shared" si="40"/>
        <v>1506.7583748722759</v>
      </c>
      <c r="I262" s="40">
        <f t="shared" si="0"/>
        <v>4978406.3324885042</v>
      </c>
      <c r="J262" s="39">
        <f t="shared" si="35"/>
        <v>86236.474123514665</v>
      </c>
      <c r="K262" s="25">
        <f t="shared" si="24"/>
        <v>2449.360290532155</v>
      </c>
      <c r="L262" s="40">
        <f t="shared" si="1"/>
        <v>8035261.3504998991</v>
      </c>
      <c r="M262" s="48">
        <f t="shared" si="9"/>
        <v>2801.6531790908853</v>
      </c>
      <c r="N262" s="40">
        <f t="shared" si="6"/>
        <v>9092337.661248643</v>
      </c>
      <c r="O262" s="11"/>
      <c r="P262" s="27"/>
      <c r="Q262" s="11"/>
      <c r="R262" s="11"/>
      <c r="S262" s="11"/>
    </row>
    <row r="263" spans="1:19" ht="14.25">
      <c r="A263" s="45">
        <f t="shared" si="41"/>
        <v>2011</v>
      </c>
      <c r="B263" s="44">
        <v>40725</v>
      </c>
      <c r="C263" s="28">
        <v>28.02</v>
      </c>
      <c r="D263" s="47">
        <f t="shared" si="38"/>
        <v>6.1643999999999997</v>
      </c>
      <c r="E263" s="25">
        <f t="shared" si="11"/>
        <v>117.94594444170477</v>
      </c>
      <c r="F263" s="25">
        <f t="shared" si="7"/>
        <v>3304.8453632565675</v>
      </c>
      <c r="G263" s="39">
        <f t="shared" si="39"/>
        <v>90673.195472095511</v>
      </c>
      <c r="H263" s="25">
        <f t="shared" si="40"/>
        <v>1506.7583748722759</v>
      </c>
      <c r="I263" s="40">
        <f t="shared" si="0"/>
        <v>5070276.6242167372</v>
      </c>
      <c r="J263" s="39">
        <f t="shared" si="35"/>
        <v>88452.065308823454</v>
      </c>
      <c r="K263" s="25">
        <f t="shared" si="24"/>
        <v>2449.360290532155</v>
      </c>
      <c r="L263" s="40">
        <f t="shared" si="1"/>
        <v>8183209.0644187741</v>
      </c>
      <c r="M263" s="48">
        <f t="shared" si="9"/>
        <v>2802.2583511277485</v>
      </c>
      <c r="N263" s="40">
        <f t="shared" si="6"/>
        <v>9261030.5183715336</v>
      </c>
      <c r="O263" s="11"/>
      <c r="P263" s="27"/>
      <c r="Q263" s="11"/>
      <c r="R263" s="11"/>
      <c r="S263" s="11"/>
    </row>
    <row r="264" spans="1:19" ht="14.25">
      <c r="A264" s="45">
        <f t="shared" si="41"/>
        <v>2011</v>
      </c>
      <c r="B264" s="44">
        <v>40756</v>
      </c>
      <c r="C264" s="28">
        <v>28.02</v>
      </c>
      <c r="D264" s="47">
        <f t="shared" si="38"/>
        <v>6.1643999999999997</v>
      </c>
      <c r="E264" s="25">
        <f t="shared" si="11"/>
        <v>120.10828675646935</v>
      </c>
      <c r="F264" s="25">
        <f t="shared" si="7"/>
        <v>3365.4341949162713</v>
      </c>
      <c r="G264" s="39">
        <f t="shared" si="39"/>
        <v>92899.878460775741</v>
      </c>
      <c r="H264" s="25">
        <f t="shared" si="40"/>
        <v>1506.7583748722759</v>
      </c>
      <c r="I264" s="40">
        <f t="shared" si="0"/>
        <v>5163796.0367324036</v>
      </c>
      <c r="J264" s="39">
        <f t="shared" si="35"/>
        <v>90673.195472095511</v>
      </c>
      <c r="K264" s="25">
        <f t="shared" si="24"/>
        <v>2449.360290532155</v>
      </c>
      <c r="L264" s="40">
        <f t="shared" si="1"/>
        <v>8333834.0728990622</v>
      </c>
      <c r="M264" s="48">
        <f t="shared" si="9"/>
        <v>2802.8526280870251</v>
      </c>
      <c r="N264" s="40">
        <f t="shared" si="6"/>
        <v>9432816.0778750125</v>
      </c>
      <c r="O264" s="11"/>
      <c r="P264" s="27"/>
      <c r="Q264" s="11"/>
      <c r="R264" s="11"/>
      <c r="S264" s="11"/>
    </row>
    <row r="265" spans="1:19" ht="14.25">
      <c r="A265" s="45">
        <f t="shared" si="41"/>
        <v>2011</v>
      </c>
      <c r="B265" s="44">
        <v>40787</v>
      </c>
      <c r="C265" s="28">
        <v>28.02</v>
      </c>
      <c r="D265" s="47">
        <f t="shared" si="38"/>
        <v>6.1643999999999997</v>
      </c>
      <c r="E265" s="25">
        <f t="shared" si="11"/>
        <v>122.31027201367129</v>
      </c>
      <c r="F265" s="25">
        <f t="shared" si="7"/>
        <v>3427.1338218230694</v>
      </c>
      <c r="G265" s="39">
        <f t="shared" si="39"/>
        <v>95132.128156927676</v>
      </c>
      <c r="H265" s="25">
        <f t="shared" si="40"/>
        <v>1506.7583748722759</v>
      </c>
      <c r="I265" s="40">
        <f t="shared" si="0"/>
        <v>5258994.715996867</v>
      </c>
      <c r="J265" s="39">
        <f t="shared" si="35"/>
        <v>92899.878460775741</v>
      </c>
      <c r="K265" s="25">
        <f t="shared" si="24"/>
        <v>2449.360290532155</v>
      </c>
      <c r="L265" s="40">
        <f t="shared" si="1"/>
        <v>8487185.3719739038</v>
      </c>
      <c r="M265" s="48">
        <f t="shared" si="9"/>
        <v>2803.4362061157744</v>
      </c>
      <c r="N265" s="40">
        <f t="shared" si="6"/>
        <v>9607751.0393027198</v>
      </c>
      <c r="O265" s="11"/>
      <c r="P265" s="27"/>
      <c r="Q265" s="11"/>
      <c r="R265" s="11"/>
      <c r="S265" s="11"/>
    </row>
    <row r="266" spans="1:19" ht="14.25">
      <c r="A266" s="45">
        <f t="shared" si="41"/>
        <v>2011</v>
      </c>
      <c r="B266" s="44">
        <v>40817</v>
      </c>
      <c r="C266" s="28">
        <v>28.02</v>
      </c>
      <c r="D266" s="47">
        <f t="shared" si="38"/>
        <v>6.1643999999999997</v>
      </c>
      <c r="E266" s="25">
        <f t="shared" si="11"/>
        <v>124.5526270005886</v>
      </c>
      <c r="F266" s="25">
        <f t="shared" si="7"/>
        <v>3489.9646085564927</v>
      </c>
      <c r="G266" s="39">
        <f t="shared" si="39"/>
        <v>97369.958477319989</v>
      </c>
      <c r="H266" s="25">
        <f t="shared" si="40"/>
        <v>1506.7583748722759</v>
      </c>
      <c r="I266" s="40">
        <f t="shared" si="0"/>
        <v>5355903.3604276599</v>
      </c>
      <c r="J266" s="39">
        <f t="shared" si="35"/>
        <v>95132.128156927676</v>
      </c>
      <c r="K266" s="25">
        <f t="shared" si="24"/>
        <v>2449.360290532155</v>
      </c>
      <c r="L266" s="40">
        <f t="shared" si="1"/>
        <v>8643312.8557177987</v>
      </c>
      <c r="M266" s="48">
        <f t="shared" si="9"/>
        <v>2804.0092778297671</v>
      </c>
      <c r="N266" s="40">
        <f t="shared" si="6"/>
        <v>9785893.1416899376</v>
      </c>
      <c r="O266" s="11"/>
      <c r="P266" s="27"/>
      <c r="Q266" s="11"/>
      <c r="R266" s="11"/>
      <c r="S266" s="11"/>
    </row>
    <row r="267" spans="1:19" ht="14.25">
      <c r="A267" s="45">
        <f t="shared" si="41"/>
        <v>2011</v>
      </c>
      <c r="B267" s="44">
        <v>40848</v>
      </c>
      <c r="C267" s="28">
        <v>28.02</v>
      </c>
      <c r="D267" s="47">
        <f t="shared" si="38"/>
        <v>6.1643999999999997</v>
      </c>
      <c r="E267" s="25">
        <f t="shared" si="11"/>
        <v>126.83609182893272</v>
      </c>
      <c r="F267" s="25">
        <f t="shared" si="7"/>
        <v>3553.947293046695</v>
      </c>
      <c r="G267" s="39">
        <f t="shared" si="39"/>
        <v>99613.383373513279</v>
      </c>
      <c r="H267" s="25">
        <f t="shared" si="40"/>
        <v>1506.7583748722759</v>
      </c>
      <c r="I267" s="40">
        <f t="shared" si="0"/>
        <v>5454553.2310262751</v>
      </c>
      <c r="J267" s="39">
        <f t="shared" si="35"/>
        <v>97369.958477319989</v>
      </c>
      <c r="K267" s="25">
        <f t="shared" si="24"/>
        <v>2449.360290532155</v>
      </c>
      <c r="L267" s="40">
        <f t="shared" si="1"/>
        <v>8802267.3327101395</v>
      </c>
      <c r="M267" s="48">
        <f t="shared" si="9"/>
        <v>2804.5720323770597</v>
      </c>
      <c r="N267" s="40">
        <f t="shared" si="6"/>
        <v>9967301.1826209184</v>
      </c>
      <c r="O267" s="11"/>
      <c r="P267" s="27"/>
      <c r="Q267" s="11"/>
      <c r="R267" s="11"/>
      <c r="S267" s="11"/>
    </row>
    <row r="268" spans="1:19" ht="14.25">
      <c r="A268" s="45">
        <f t="shared" si="41"/>
        <v>2011</v>
      </c>
      <c r="B268" s="44">
        <v>40878</v>
      </c>
      <c r="C268" s="28">
        <v>28.02</v>
      </c>
      <c r="D268" s="47">
        <f t="shared" si="38"/>
        <v>6.1643999999999997</v>
      </c>
      <c r="E268" s="25">
        <f t="shared" si="11"/>
        <v>129.16142017912983</v>
      </c>
      <c r="F268" s="25">
        <f t="shared" si="7"/>
        <v>3619.1029934192179</v>
      </c>
      <c r="G268" s="39">
        <f t="shared" si="39"/>
        <v>101862.41683194706</v>
      </c>
      <c r="H268" s="25">
        <f t="shared" si="40"/>
        <v>1506.7583748722759</v>
      </c>
      <c r="I268" s="40">
        <f t="shared" si="0"/>
        <v>5554976.1616916768</v>
      </c>
      <c r="J268" s="39">
        <f t="shared" si="35"/>
        <v>99613.383373513279</v>
      </c>
      <c r="K268" s="25">
        <f t="shared" si="24"/>
        <v>2449.360290532155</v>
      </c>
      <c r="L268" s="40">
        <f t="shared" si="1"/>
        <v>8964100.5428006016</v>
      </c>
      <c r="M268" s="48">
        <f t="shared" si="9"/>
        <v>2805.1246555004241</v>
      </c>
      <c r="N268" s="40">
        <f t="shared" si="6"/>
        <v>10152035.037635637</v>
      </c>
      <c r="O268" s="11"/>
      <c r="P268" s="27"/>
      <c r="Q268" s="11"/>
      <c r="R268" s="11"/>
      <c r="S268" s="11"/>
    </row>
    <row r="269" spans="1:19" ht="14.25">
      <c r="A269" s="45">
        <f t="shared" si="41"/>
        <v>2012</v>
      </c>
      <c r="B269" s="44">
        <v>40909</v>
      </c>
      <c r="C269" s="2">
        <v>27.36</v>
      </c>
      <c r="D269" s="47">
        <f t="shared" si="38"/>
        <v>6.0191999999999997</v>
      </c>
      <c r="E269" s="25">
        <f t="shared" si="11"/>
        <v>131.52937954908055</v>
      </c>
      <c r="F269" s="25">
        <f t="shared" si="7"/>
        <v>3598.6438244628434</v>
      </c>
      <c r="G269" s="39">
        <f t="shared" si="39"/>
        <v>104117.07287402693</v>
      </c>
      <c r="H269" s="25">
        <f t="shared" si="40"/>
        <v>1506.7583748722759</v>
      </c>
      <c r="I269" s="40">
        <f t="shared" si="0"/>
        <v>5526403.7935658135</v>
      </c>
      <c r="J269" s="39">
        <f t="shared" si="35"/>
        <v>101862.41683194706</v>
      </c>
      <c r="K269" s="25">
        <f t="shared" si="24"/>
        <v>2449.360290532155</v>
      </c>
      <c r="L269" s="40">
        <f t="shared" si="1"/>
        <v>8916237.7002400029</v>
      </c>
      <c r="M269" s="48">
        <f t="shared" si="9"/>
        <v>2805.680420421199</v>
      </c>
      <c r="N269" s="40">
        <f t="shared" si="6"/>
        <v>10096644.518365063</v>
      </c>
      <c r="O269" s="11"/>
      <c r="P269" s="27"/>
      <c r="Q269" s="11"/>
      <c r="R269" s="11"/>
      <c r="S269" s="11"/>
    </row>
    <row r="270" spans="1:19" ht="14.25">
      <c r="A270" s="45">
        <f t="shared" si="41"/>
        <v>2012</v>
      </c>
      <c r="B270" s="44">
        <v>40940</v>
      </c>
      <c r="C270" s="28">
        <v>27.36</v>
      </c>
      <c r="D270" s="47">
        <f t="shared" si="38"/>
        <v>6.0191999999999997</v>
      </c>
      <c r="E270" s="25">
        <f t="shared" si="11"/>
        <v>133.94075150748034</v>
      </c>
      <c r="F270" s="25">
        <f t="shared" si="7"/>
        <v>3664.6189612446619</v>
      </c>
      <c r="G270" s="39">
        <f t="shared" si="39"/>
        <v>106377.36555621198</v>
      </c>
      <c r="H270" s="25">
        <f t="shared" si="40"/>
        <v>1506.7583748722759</v>
      </c>
      <c r="I270" s="40">
        <f t="shared" si="0"/>
        <v>5628072.6761273472</v>
      </c>
      <c r="J270" s="39">
        <f t="shared" si="35"/>
        <v>104117.07287402693</v>
      </c>
      <c r="K270" s="25">
        <f t="shared" si="24"/>
        <v>2449.360290532155</v>
      </c>
      <c r="L270" s="40">
        <f t="shared" si="1"/>
        <v>9080089.2364778947</v>
      </c>
      <c r="M270" s="48">
        <f t="shared" si="9"/>
        <v>2806.2261797542023</v>
      </c>
      <c r="N270" s="40">
        <f t="shared" si="6"/>
        <v>10283749.66786842</v>
      </c>
      <c r="O270" s="11"/>
      <c r="P270" s="27"/>
      <c r="Q270" s="11"/>
      <c r="R270" s="11"/>
      <c r="S270" s="11"/>
    </row>
    <row r="271" spans="1:19" ht="14.25">
      <c r="A271" s="45">
        <f t="shared" si="41"/>
        <v>2012</v>
      </c>
      <c r="B271" s="44">
        <v>40969</v>
      </c>
      <c r="C271" s="28">
        <v>27.36</v>
      </c>
      <c r="D271" s="47">
        <f t="shared" si="38"/>
        <v>6.0191999999999997</v>
      </c>
      <c r="E271" s="25">
        <f t="shared" si="11"/>
        <v>136.39633195178416</v>
      </c>
      <c r="F271" s="25">
        <f t="shared" si="7"/>
        <v>3731.8036422008145</v>
      </c>
      <c r="G271" s="39">
        <f t="shared" si="39"/>
        <v>108643.3089701025</v>
      </c>
      <c r="H271" s="25">
        <f t="shared" si="40"/>
        <v>1506.7583748722759</v>
      </c>
      <c r="I271" s="40">
        <f t="shared" si="0"/>
        <v>5731569.7002350418</v>
      </c>
      <c r="J271" s="39">
        <f t="shared" si="35"/>
        <v>106377.36555621198</v>
      </c>
      <c r="K271" s="25">
        <f t="shared" si="24"/>
        <v>2449.360290532155</v>
      </c>
      <c r="L271" s="40">
        <f t="shared" si="1"/>
        <v>9246909.0188261531</v>
      </c>
      <c r="M271" s="48">
        <f t="shared" si="9"/>
        <v>2806.7621136327652</v>
      </c>
      <c r="N271" s="40">
        <f t="shared" si="6"/>
        <v>10474285.07844601</v>
      </c>
      <c r="O271" s="11"/>
      <c r="P271" s="27"/>
      <c r="Q271" s="11"/>
      <c r="R271" s="11"/>
      <c r="S271" s="11"/>
    </row>
    <row r="272" spans="1:19" ht="14.25">
      <c r="A272" s="45">
        <f t="shared" si="41"/>
        <v>2012</v>
      </c>
      <c r="B272" s="44">
        <v>41000</v>
      </c>
      <c r="C272" s="28">
        <v>27.36</v>
      </c>
      <c r="D272" s="47">
        <f t="shared" si="38"/>
        <v>6.0191999999999997</v>
      </c>
      <c r="E272" s="25">
        <f t="shared" si="11"/>
        <v>138.89693137090021</v>
      </c>
      <c r="F272" s="25">
        <f t="shared" si="7"/>
        <v>3800.2200423078293</v>
      </c>
      <c r="G272" s="39">
        <f t="shared" si="39"/>
        <v>110914.91724252775</v>
      </c>
      <c r="H272" s="25">
        <f t="shared" si="40"/>
        <v>1506.7583748722759</v>
      </c>
      <c r="I272" s="40">
        <f t="shared" si="0"/>
        <v>5836928.2923473241</v>
      </c>
      <c r="J272" s="39">
        <f t="shared" si="35"/>
        <v>108643.3089701025</v>
      </c>
      <c r="K272" s="25">
        <f t="shared" si="24"/>
        <v>2449.360290532155</v>
      </c>
      <c r="L272" s="40">
        <f t="shared" si="1"/>
        <v>9416751.3758833259</v>
      </c>
      <c r="M272" s="48">
        <f t="shared" si="9"/>
        <v>2807.2883989472298</v>
      </c>
      <c r="N272" s="40">
        <f t="shared" si="6"/>
        <v>10668313.63821752</v>
      </c>
      <c r="O272" s="11"/>
      <c r="P272" s="27"/>
      <c r="Q272" s="11"/>
      <c r="R272" s="11"/>
      <c r="S272" s="11"/>
    </row>
    <row r="273" spans="1:19" ht="14.25">
      <c r="A273" s="45">
        <f t="shared" si="41"/>
        <v>2012</v>
      </c>
      <c r="B273" s="44">
        <v>41030</v>
      </c>
      <c r="C273" s="28">
        <v>27.36</v>
      </c>
      <c r="D273" s="47">
        <f t="shared" si="38"/>
        <v>6.0191999999999997</v>
      </c>
      <c r="E273" s="25">
        <f t="shared" si="11"/>
        <v>141.44337511270004</v>
      </c>
      <c r="F273" s="25">
        <f t="shared" si="7"/>
        <v>3869.8907430834729</v>
      </c>
      <c r="G273" s="39">
        <f t="shared" si="39"/>
        <v>113192.20453563407</v>
      </c>
      <c r="H273" s="25">
        <f t="shared" si="40"/>
        <v>1506.7583748722759</v>
      </c>
      <c r="I273" s="40">
        <f t="shared" si="0"/>
        <v>5944182.4915173519</v>
      </c>
      <c r="J273" s="39">
        <f t="shared" si="35"/>
        <v>110914.91724252775</v>
      </c>
      <c r="K273" s="25">
        <f t="shared" si="24"/>
        <v>2449.360290532155</v>
      </c>
      <c r="L273" s="40">
        <f t="shared" si="1"/>
        <v>9589671.6320491601</v>
      </c>
      <c r="M273" s="48">
        <f t="shared" si="9"/>
        <v>2807.8052094033324</v>
      </c>
      <c r="N273" s="40">
        <f t="shared" si="6"/>
        <v>10865899.388251508</v>
      </c>
      <c r="O273" s="11"/>
      <c r="P273" s="27"/>
      <c r="Q273" s="11"/>
      <c r="R273" s="11"/>
      <c r="S273" s="11"/>
    </row>
    <row r="274" spans="1:19" ht="14.25">
      <c r="A274" s="45">
        <f t="shared" si="41"/>
        <v>2012</v>
      </c>
      <c r="B274" s="44">
        <v>41061</v>
      </c>
      <c r="C274" s="28">
        <v>27.36</v>
      </c>
      <c r="D274" s="47">
        <f t="shared" si="38"/>
        <v>6.0191999999999997</v>
      </c>
      <c r="E274" s="25">
        <f t="shared" si="11"/>
        <v>144.03650365643287</v>
      </c>
      <c r="F274" s="25">
        <f t="shared" si="7"/>
        <v>3940.8387400400034</v>
      </c>
      <c r="G274" s="39">
        <f t="shared" si="39"/>
        <v>115475.18504697314</v>
      </c>
      <c r="H274" s="25">
        <f t="shared" si="40"/>
        <v>1506.7583748722759</v>
      </c>
      <c r="I274" s="40">
        <f t="shared" si="0"/>
        <v>6053366.9606233556</v>
      </c>
      <c r="J274" s="39">
        <f t="shared" si="35"/>
        <v>113192.20453563407</v>
      </c>
      <c r="K274" s="25">
        <f t="shared" si="24"/>
        <v>2449.360290532155</v>
      </c>
      <c r="L274" s="40">
        <f t="shared" si="1"/>
        <v>9765726.1257803869</v>
      </c>
      <c r="M274" s="48">
        <f t="shared" si="9"/>
        <v>2808.3127155795378</v>
      </c>
      <c r="N274" s="40">
        <f t="shared" si="6"/>
        <v>11067107.543702787</v>
      </c>
      <c r="O274" s="11"/>
      <c r="P274" s="27"/>
      <c r="Q274" s="11"/>
      <c r="R274" s="11"/>
      <c r="S274" s="11"/>
    </row>
    <row r="275" spans="1:19" ht="14.25">
      <c r="A275" s="45">
        <f t="shared" si="41"/>
        <v>2012</v>
      </c>
      <c r="B275" s="44">
        <v>41091</v>
      </c>
      <c r="C275" s="28">
        <v>27.36</v>
      </c>
      <c r="D275" s="47">
        <f t="shared" si="38"/>
        <v>6.0191999999999997</v>
      </c>
      <c r="E275" s="25">
        <f t="shared" si="11"/>
        <v>146.67717289013413</v>
      </c>
      <c r="F275" s="25">
        <f t="shared" si="7"/>
        <v>4013.0874502740699</v>
      </c>
      <c r="G275" s="39">
        <f t="shared" si="39"/>
        <v>117763.87300959056</v>
      </c>
      <c r="H275" s="25">
        <f t="shared" si="40"/>
        <v>1506.7583748722759</v>
      </c>
      <c r="I275" s="40">
        <f t="shared" si="0"/>
        <v>6164516.9978048736</v>
      </c>
      <c r="J275" s="39">
        <f t="shared" si="35"/>
        <v>115475.18504697314</v>
      </c>
      <c r="K275" s="25">
        <f t="shared" si="24"/>
        <v>2449.360290532155</v>
      </c>
      <c r="L275" s="40">
        <f t="shared" si="1"/>
        <v>9944972.2281812131</v>
      </c>
      <c r="M275" s="48">
        <f t="shared" si="9"/>
        <v>2808.8110849833402</v>
      </c>
      <c r="N275" s="40">
        <f t="shared" si="6"/>
        <v>11272004.515337337</v>
      </c>
      <c r="O275" s="11"/>
      <c r="P275" s="27"/>
      <c r="Q275" s="11"/>
      <c r="R275" s="11"/>
      <c r="S275" s="11"/>
    </row>
    <row r="276" spans="1:19" ht="14.25">
      <c r="A276" s="45">
        <f t="shared" si="41"/>
        <v>2012</v>
      </c>
      <c r="B276" s="44">
        <v>41122</v>
      </c>
      <c r="C276" s="28">
        <v>27.36</v>
      </c>
      <c r="D276" s="47">
        <f t="shared" si="38"/>
        <v>6.0191999999999997</v>
      </c>
      <c r="E276" s="25">
        <f t="shared" si="11"/>
        <v>149.36625439311993</v>
      </c>
      <c r="F276" s="25">
        <f t="shared" si="7"/>
        <v>4086.6607201957613</v>
      </c>
      <c r="G276" s="39">
        <f t="shared" si="39"/>
        <v>120058.28269211453</v>
      </c>
      <c r="H276" s="25">
        <f t="shared" si="40"/>
        <v>1506.7583748722759</v>
      </c>
      <c r="I276" s="40">
        <f t="shared" si="0"/>
        <v>6277668.5481086448</v>
      </c>
      <c r="J276" s="39">
        <f t="shared" si="35"/>
        <v>117763.87300959056</v>
      </c>
      <c r="K276" s="25">
        <f t="shared" si="24"/>
        <v>2449.360290532155</v>
      </c>
      <c r="L276" s="40">
        <f t="shared" si="1"/>
        <v>10127468.361934626</v>
      </c>
      <c r="M276" s="48">
        <f t="shared" si="9"/>
        <v>2809.3004821065506</v>
      </c>
      <c r="N276" s="40">
        <f t="shared" si="6"/>
        <v>11480657.931451855</v>
      </c>
      <c r="O276" s="11"/>
      <c r="P276" s="27"/>
      <c r="Q276" s="11"/>
      <c r="R276" s="11"/>
      <c r="S276" s="11"/>
    </row>
    <row r="277" spans="1:19" ht="14.25">
      <c r="A277" s="45">
        <f t="shared" si="41"/>
        <v>2012</v>
      </c>
      <c r="B277" s="44">
        <v>41153</v>
      </c>
      <c r="C277" s="28">
        <v>27.36</v>
      </c>
      <c r="D277" s="47">
        <f t="shared" si="38"/>
        <v>6.0191999999999997</v>
      </c>
      <c r="E277" s="25">
        <f t="shared" si="11"/>
        <v>152.10463572366046</v>
      </c>
      <c r="F277" s="25">
        <f t="shared" si="7"/>
        <v>4161.5828333993504</v>
      </c>
      <c r="G277" s="39">
        <f t="shared" si="39"/>
        <v>122358.42839884482</v>
      </c>
      <c r="H277" s="25">
        <f t="shared" si="40"/>
        <v>1506.7583748722759</v>
      </c>
      <c r="I277" s="40">
        <f t="shared" si="0"/>
        <v>6392858.2153480118</v>
      </c>
      <c r="J277" s="39">
        <f t="shared" si="35"/>
        <v>120058.28269211453</v>
      </c>
      <c r="K277" s="25">
        <f t="shared" si="24"/>
        <v>2449.360290532155</v>
      </c>
      <c r="L277" s="40">
        <f t="shared" si="1"/>
        <v>10313274.020580776</v>
      </c>
      <c r="M277" s="48">
        <f t="shared" si="9"/>
        <v>2809.7810684795886</v>
      </c>
      <c r="N277" s="40">
        <f t="shared" si="6"/>
        <v>11693136.66019514</v>
      </c>
      <c r="O277" s="11"/>
      <c r="P277" s="27"/>
      <c r="Q277" s="11"/>
      <c r="R277" s="11"/>
      <c r="S277" s="11"/>
    </row>
    <row r="278" spans="1:19" ht="14.25">
      <c r="A278" s="45">
        <f t="shared" si="41"/>
        <v>2012</v>
      </c>
      <c r="B278" s="44">
        <v>41183</v>
      </c>
      <c r="C278" s="28">
        <v>27.36</v>
      </c>
      <c r="D278" s="47">
        <f t="shared" si="38"/>
        <v>6.0191999999999997</v>
      </c>
      <c r="E278" s="25">
        <f t="shared" si="11"/>
        <v>154.89322071192757</v>
      </c>
      <c r="F278" s="25">
        <f t="shared" si="7"/>
        <v>4237.878518678338</v>
      </c>
      <c r="G278" s="39">
        <f t="shared" si="39"/>
        <v>124664.32446984191</v>
      </c>
      <c r="H278" s="25">
        <f t="shared" si="40"/>
        <v>1506.7583748722759</v>
      </c>
      <c r="I278" s="40">
        <f t="shared" si="0"/>
        <v>6510123.2741797427</v>
      </c>
      <c r="J278" s="39">
        <f t="shared" si="35"/>
        <v>122358.42839884482</v>
      </c>
      <c r="K278" s="25">
        <f t="shared" si="24"/>
        <v>2449.360290532155</v>
      </c>
      <c r="L278" s="40">
        <f t="shared" si="1"/>
        <v>10502449.788148798</v>
      </c>
      <c r="M278" s="48">
        <f t="shared" si="9"/>
        <v>2810.2530027247976</v>
      </c>
      <c r="N278" s="40">
        <f t="shared" si="6"/>
        <v>11909510.832298717</v>
      </c>
      <c r="O278" s="11"/>
      <c r="P278" s="27"/>
      <c r="Q278" s="11"/>
      <c r="R278" s="11"/>
      <c r="S278" s="11"/>
    </row>
    <row r="279" spans="1:19" ht="14.25">
      <c r="A279" s="45">
        <f t="shared" si="41"/>
        <v>2012</v>
      </c>
      <c r="B279" s="44">
        <v>41214</v>
      </c>
      <c r="C279" s="28">
        <v>27.36</v>
      </c>
      <c r="D279" s="47">
        <f t="shared" si="38"/>
        <v>6.0191999999999997</v>
      </c>
      <c r="E279" s="25">
        <f t="shared" si="11"/>
        <v>157.73292975831291</v>
      </c>
      <c r="F279" s="25">
        <f t="shared" si="7"/>
        <v>4315.5729581874411</v>
      </c>
      <c r="G279" s="39">
        <f t="shared" si="39"/>
        <v>126975.98528101652</v>
      </c>
      <c r="H279" s="25">
        <f t="shared" si="40"/>
        <v>1506.7583748722759</v>
      </c>
      <c r="I279" s="40">
        <f t="shared" si="0"/>
        <v>6629501.6824022662</v>
      </c>
      <c r="J279" s="39">
        <f t="shared" si="35"/>
        <v>124664.32446984191</v>
      </c>
      <c r="K279" s="25">
        <f t="shared" si="24"/>
        <v>2449.360290532155</v>
      </c>
      <c r="L279" s="40">
        <f t="shared" si="1"/>
        <v>10695057.359148545</v>
      </c>
      <c r="M279" s="48">
        <f t="shared" si="9"/>
        <v>2810.7164406088</v>
      </c>
      <c r="N279" s="40">
        <f t="shared" si="6"/>
        <v>12129851.864224194</v>
      </c>
      <c r="O279" s="11"/>
      <c r="P279" s="27"/>
      <c r="Q279" s="11"/>
      <c r="R279" s="11"/>
      <c r="S279" s="11"/>
    </row>
    <row r="280" spans="1:19" ht="14.25">
      <c r="A280" s="45">
        <f t="shared" si="41"/>
        <v>2012</v>
      </c>
      <c r="B280" s="44">
        <v>41244</v>
      </c>
      <c r="C280" s="28">
        <v>27.36</v>
      </c>
      <c r="D280" s="47">
        <f t="shared" si="38"/>
        <v>6.0191999999999997</v>
      </c>
      <c r="E280" s="25">
        <f t="shared" si="11"/>
        <v>160.62470013721531</v>
      </c>
      <c r="F280" s="25">
        <f t="shared" si="7"/>
        <v>4394.6917957542109</v>
      </c>
      <c r="G280" s="39">
        <f t="shared" si="39"/>
        <v>129293.42524421905</v>
      </c>
      <c r="H280" s="25">
        <f t="shared" si="40"/>
        <v>1506.7583748722759</v>
      </c>
      <c r="I280" s="40">
        <f t="shared" si="0"/>
        <v>6751032.0934793577</v>
      </c>
      <c r="J280" s="39">
        <f t="shared" si="35"/>
        <v>126975.98528101652</v>
      </c>
      <c r="K280" s="25">
        <f t="shared" si="24"/>
        <v>2449.360290532155</v>
      </c>
      <c r="L280" s="40">
        <f t="shared" si="1"/>
        <v>10891159.558928829</v>
      </c>
      <c r="M280" s="48">
        <f t="shared" si="9"/>
        <v>2811.1715350939085</v>
      </c>
      <c r="N280" s="40">
        <f t="shared" si="6"/>
        <v>12354232.481734971</v>
      </c>
      <c r="O280" s="11"/>
      <c r="P280" s="27"/>
      <c r="Q280" s="11"/>
      <c r="R280" s="11"/>
      <c r="S280" s="11"/>
    </row>
    <row r="281" spans="1:19" ht="14.25">
      <c r="A281" s="45">
        <f t="shared" si="41"/>
        <v>2013</v>
      </c>
      <c r="B281" s="44">
        <v>41275</v>
      </c>
      <c r="C281" s="2">
        <v>27.33</v>
      </c>
      <c r="D281" s="47">
        <f>C281*(0.225)</f>
        <v>6.1492499999999994</v>
      </c>
      <c r="E281" s="25">
        <f t="shared" si="11"/>
        <v>163.56948630639761</v>
      </c>
      <c r="F281" s="25">
        <f t="shared" si="7"/>
        <v>4470.3540607538462</v>
      </c>
      <c r="G281" s="39">
        <f t="shared" si="39"/>
        <v>131616.6588073296</v>
      </c>
      <c r="H281" s="25">
        <f t="shared" si="40"/>
        <v>1506.7583748722759</v>
      </c>
      <c r="I281" s="40">
        <f t="shared" si="0"/>
        <v>6867360.0784924747</v>
      </c>
      <c r="J281" s="39">
        <f t="shared" si="35"/>
        <v>129293.42524421905</v>
      </c>
      <c r="K281" s="25">
        <f t="shared" si="24"/>
        <v>2449.360290532155</v>
      </c>
      <c r="L281" s="40">
        <f t="shared" si="1"/>
        <v>11078801.146273859</v>
      </c>
      <c r="M281" s="48">
        <f t="shared" si="9"/>
        <v>2811.6189269498595</v>
      </c>
      <c r="N281" s="40">
        <f t="shared" si="6"/>
        <v>12568932.087382676</v>
      </c>
      <c r="O281" s="11"/>
      <c r="P281" s="27"/>
      <c r="Q281" s="11"/>
      <c r="R281" s="11"/>
      <c r="S281" s="11"/>
    </row>
    <row r="282" spans="1:19" ht="14.25">
      <c r="A282" s="45">
        <f t="shared" si="41"/>
        <v>2013</v>
      </c>
      <c r="B282" s="44">
        <v>41306</v>
      </c>
      <c r="C282" s="28">
        <v>27.33</v>
      </c>
      <c r="D282" s="47">
        <f t="shared" ref="D282:D292" si="42">C282*(0.225)</f>
        <v>6.1492499999999994</v>
      </c>
      <c r="E282" s="25">
        <f t="shared" si="11"/>
        <v>166.63641417464257</v>
      </c>
      <c r="F282" s="25">
        <f t="shared" si="7"/>
        <v>4554.1731993929807</v>
      </c>
      <c r="G282" s="39">
        <f t="shared" si="39"/>
        <v>133945.70045434791</v>
      </c>
      <c r="H282" s="25">
        <f t="shared" si="40"/>
        <v>1506.7583748722759</v>
      </c>
      <c r="I282" s="40">
        <f t="shared" si="0"/>
        <v>6995984.3092585886</v>
      </c>
      <c r="J282" s="39">
        <f t="shared" si="35"/>
        <v>131616.6588073296</v>
      </c>
      <c r="K282" s="25">
        <f t="shared" si="24"/>
        <v>2449.360290532155</v>
      </c>
      <c r="L282" s="40">
        <f t="shared" si="1"/>
        <v>11286427.649606274</v>
      </c>
      <c r="M282" s="48">
        <f t="shared" si="9"/>
        <v>2812.0580845998729</v>
      </c>
      <c r="N282" s="40">
        <f t="shared" si="6"/>
        <v>12806599.564021101</v>
      </c>
      <c r="O282" s="11"/>
      <c r="P282" s="27"/>
      <c r="Q282" s="11"/>
      <c r="R282" s="11"/>
      <c r="S282" s="11"/>
    </row>
    <row r="283" spans="1:19" ht="14.25">
      <c r="A283" s="45">
        <f t="shared" si="41"/>
        <v>2013</v>
      </c>
      <c r="B283" s="44">
        <v>41334</v>
      </c>
      <c r="C283" s="28">
        <v>27.33</v>
      </c>
      <c r="D283" s="47">
        <f t="shared" si="42"/>
        <v>6.1492499999999994</v>
      </c>
      <c r="E283" s="25">
        <f t="shared" si="11"/>
        <v>169.76084694041711</v>
      </c>
      <c r="F283" s="25">
        <f t="shared" si="7"/>
        <v>4639.5639468815989</v>
      </c>
      <c r="G283" s="39">
        <f t="shared" si="39"/>
        <v>136280.56470548376</v>
      </c>
      <c r="H283" s="25">
        <f t="shared" si="40"/>
        <v>1506.7583748722759</v>
      </c>
      <c r="I283" s="40">
        <f t="shared" si="0"/>
        <v>7126982.397424804</v>
      </c>
      <c r="J283" s="39">
        <f t="shared" si="35"/>
        <v>133945.70045434791</v>
      </c>
      <c r="K283" s="25">
        <f t="shared" si="24"/>
        <v>2449.360290532155</v>
      </c>
      <c r="L283" s="40">
        <f t="shared" si="1"/>
        <v>11497909.397330774</v>
      </c>
      <c r="M283" s="48">
        <f t="shared" si="9"/>
        <v>2812.4891595937511</v>
      </c>
      <c r="N283" s="40">
        <f t="shared" si="6"/>
        <v>13048723.305846496</v>
      </c>
      <c r="O283" s="11"/>
      <c r="P283" s="27"/>
      <c r="Q283" s="11"/>
      <c r="R283" s="11"/>
      <c r="S283" s="11"/>
    </row>
    <row r="284" spans="1:19" ht="14.25">
      <c r="A284" s="45">
        <f t="shared" si="41"/>
        <v>2013</v>
      </c>
      <c r="B284" s="44">
        <v>41365</v>
      </c>
      <c r="C284" s="28">
        <v>27.33</v>
      </c>
      <c r="D284" s="47">
        <f t="shared" si="42"/>
        <v>6.1492499999999994</v>
      </c>
      <c r="E284" s="25">
        <f t="shared" si="11"/>
        <v>172.94386282054992</v>
      </c>
      <c r="F284" s="25">
        <f t="shared" si="7"/>
        <v>4726.5557708856295</v>
      </c>
      <c r="G284" s="39">
        <f t="shared" si="39"/>
        <v>138621.26611724746</v>
      </c>
      <c r="H284" s="25">
        <f t="shared" si="40"/>
        <v>1506.7583748722759</v>
      </c>
      <c r="I284" s="40">
        <f t="shared" si="0"/>
        <v>7260398.7582000559</v>
      </c>
      <c r="J284" s="39">
        <f t="shared" si="35"/>
        <v>136280.56470548376</v>
      </c>
      <c r="K284" s="25">
        <f t="shared" si="24"/>
        <v>2449.360290532155</v>
      </c>
      <c r="L284" s="40">
        <f t="shared" si="1"/>
        <v>11713318.580898343</v>
      </c>
      <c r="M284" s="48">
        <f t="shared" si="9"/>
        <v>2812.9123006920368</v>
      </c>
      <c r="N284" s="40">
        <f t="shared" si="6"/>
        <v>13295386.86783112</v>
      </c>
      <c r="O284" s="11"/>
      <c r="P284" s="27"/>
      <c r="Q284" s="11"/>
      <c r="R284" s="11"/>
      <c r="S284" s="11"/>
    </row>
    <row r="285" spans="1:19" ht="14.25">
      <c r="A285" s="45">
        <f t="shared" si="41"/>
        <v>2013</v>
      </c>
      <c r="B285" s="44">
        <v>41395</v>
      </c>
      <c r="C285" s="28">
        <v>27.33</v>
      </c>
      <c r="D285" s="47">
        <f t="shared" si="42"/>
        <v>6.1492499999999994</v>
      </c>
      <c r="E285" s="25">
        <f t="shared" si="11"/>
        <v>176.18656024843523</v>
      </c>
      <c r="F285" s="53">
        <f t="shared" si="7"/>
        <v>4815.1786915897346</v>
      </c>
      <c r="G285" s="39">
        <f t="shared" si="39"/>
        <v>140967.81928254059</v>
      </c>
      <c r="H285" s="25">
        <f t="shared" si="40"/>
        <v>1506.7583748722759</v>
      </c>
      <c r="I285" s="40">
        <f t="shared" si="0"/>
        <v>7396278.6393419001</v>
      </c>
      <c r="J285" s="39">
        <f t="shared" si="35"/>
        <v>138621.26611724746</v>
      </c>
      <c r="K285" s="25">
        <f t="shared" si="24"/>
        <v>2449.360290532155</v>
      </c>
      <c r="L285" s="40">
        <f t="shared" si="1"/>
        <v>11932728.745113721</v>
      </c>
      <c r="M285" s="48">
        <f t="shared" si="9"/>
        <v>2813.3276539173476</v>
      </c>
      <c r="N285" s="40">
        <f t="shared" si="6"/>
        <v>13546675.371602951</v>
      </c>
      <c r="O285" s="11"/>
      <c r="P285" s="27"/>
      <c r="Q285" s="11"/>
      <c r="R285" s="11"/>
      <c r="S285" s="11"/>
    </row>
    <row r="286" spans="1:19" ht="14.25">
      <c r="A286" s="45">
        <f t="shared" si="41"/>
        <v>2013</v>
      </c>
      <c r="B286" s="44">
        <v>41426</v>
      </c>
      <c r="C286" s="28">
        <v>27.33</v>
      </c>
      <c r="D286" s="47">
        <f t="shared" si="42"/>
        <v>6.1492499999999994</v>
      </c>
      <c r="E286" s="25">
        <f t="shared" si="11"/>
        <v>179.49005825309339</v>
      </c>
      <c r="F286" s="25">
        <f t="shared" si="7"/>
        <v>4905.4632920570421</v>
      </c>
      <c r="G286" s="39">
        <f t="shared" si="39"/>
        <v>143320.23883074694</v>
      </c>
      <c r="H286" s="25">
        <f t="shared" si="40"/>
        <v>1506.7583748722759</v>
      </c>
      <c r="I286" s="40">
        <f t="shared" si="0"/>
        <v>7534668.1367662204</v>
      </c>
      <c r="J286" s="39">
        <f t="shared" si="35"/>
        <v>140967.81928254059</v>
      </c>
      <c r="K286" s="25">
        <f>K285+J285/F285</f>
        <v>2478.148685521393</v>
      </c>
      <c r="L286" s="40">
        <f t="shared" si="1"/>
        <v>12297435.228367144</v>
      </c>
      <c r="M286" s="48">
        <f t="shared" si="9"/>
        <v>2813.7353626047693</v>
      </c>
      <c r="N286" s="40">
        <f t="shared" si="6"/>
        <v>13802675.534820506</v>
      </c>
      <c r="O286" s="11"/>
      <c r="P286" s="27"/>
      <c r="Q286" s="11"/>
      <c r="R286" s="11"/>
      <c r="S286" s="11"/>
    </row>
    <row r="287" spans="1:19" ht="14.25">
      <c r="A287" s="45">
        <f t="shared" si="41"/>
        <v>2013</v>
      </c>
      <c r="B287" s="44">
        <v>41456</v>
      </c>
      <c r="C287" s="28">
        <v>27.33</v>
      </c>
      <c r="D287" s="47">
        <f t="shared" si="42"/>
        <v>6.1492499999999994</v>
      </c>
      <c r="E287" s="25">
        <f t="shared" si="11"/>
        <v>182.85549684533891</v>
      </c>
      <c r="F287" s="25">
        <f t="shared" si="7"/>
        <v>4997.4407287831118</v>
      </c>
      <c r="G287" s="39">
        <f t="shared" si="39"/>
        <v>145678.53942782379</v>
      </c>
      <c r="H287" s="25">
        <f t="shared" si="40"/>
        <v>1506.7583748722759</v>
      </c>
      <c r="I287" s="40">
        <f t="shared" si="0"/>
        <v>7675614.2104495866</v>
      </c>
      <c r="J287" s="39">
        <f t="shared" ref="J287:J350" si="43">$E$1+J286*(1+$E$2/12)</f>
        <v>143320.23883074694</v>
      </c>
      <c r="K287" s="25">
        <f t="shared" ref="K287:K362" si="44">K286</f>
        <v>2478.148685521393</v>
      </c>
      <c r="L287" s="40">
        <f t="shared" si="1"/>
        <v>12527721.411835687</v>
      </c>
      <c r="M287" s="48">
        <f t="shared" si="9"/>
        <v>2814.1355674513184</v>
      </c>
      <c r="N287" s="40">
        <f t="shared" si="6"/>
        <v>14063475.701098392</v>
      </c>
      <c r="O287" s="11"/>
      <c r="P287" s="27"/>
      <c r="Q287" s="11"/>
      <c r="R287" s="11"/>
      <c r="S287" s="11"/>
    </row>
    <row r="288" spans="1:19" ht="14.25">
      <c r="A288" s="45">
        <f t="shared" si="41"/>
        <v>2013</v>
      </c>
      <c r="B288" s="44">
        <v>41487</v>
      </c>
      <c r="C288" s="28">
        <v>27.33</v>
      </c>
      <c r="D288" s="47">
        <f t="shared" si="42"/>
        <v>6.1492499999999994</v>
      </c>
      <c r="E288" s="25">
        <f t="shared" si="11"/>
        <v>186.28403741118902</v>
      </c>
      <c r="F288" s="25">
        <f t="shared" si="7"/>
        <v>5091.1427424477952</v>
      </c>
      <c r="G288" s="39">
        <f t="shared" si="39"/>
        <v>148042.73577639335</v>
      </c>
      <c r="H288" s="25">
        <f t="shared" si="40"/>
        <v>1506.7583748722759</v>
      </c>
      <c r="I288" s="40">
        <f t="shared" si="0"/>
        <v>7819164.7006298155</v>
      </c>
      <c r="J288" s="39">
        <f t="shared" si="43"/>
        <v>145678.53942782379</v>
      </c>
      <c r="K288" s="25">
        <f t="shared" si="44"/>
        <v>2478.148685521393</v>
      </c>
      <c r="L288" s="40">
        <f t="shared" si="1"/>
        <v>12762287.234426608</v>
      </c>
      <c r="M288" s="48">
        <f t="shared" si="9"/>
        <v>2814.5284065644951</v>
      </c>
      <c r="N288" s="40">
        <f t="shared" si="6"/>
        <v>14329165.870493986</v>
      </c>
      <c r="O288" s="11"/>
      <c r="P288" s="27"/>
      <c r="Q288" s="11"/>
      <c r="R288" s="11"/>
      <c r="S288" s="11"/>
    </row>
    <row r="289" spans="1:19" ht="14.25">
      <c r="A289" s="45">
        <f t="shared" si="41"/>
        <v>2013</v>
      </c>
      <c r="B289" s="44">
        <v>41518</v>
      </c>
      <c r="C289" s="28">
        <v>27.33</v>
      </c>
      <c r="D289" s="47">
        <f t="shared" si="42"/>
        <v>6.1492499999999994</v>
      </c>
      <c r="E289" s="25">
        <f t="shared" si="11"/>
        <v>189.77686311264881</v>
      </c>
      <c r="F289" s="25">
        <f t="shared" si="7"/>
        <v>5186.6016688686914</v>
      </c>
      <c r="G289" s="39">
        <f t="shared" si="39"/>
        <v>150412.84261583432</v>
      </c>
      <c r="H289" s="25">
        <f t="shared" si="40"/>
        <v>1506.7583748722759</v>
      </c>
      <c r="I289" s="40">
        <f t="shared" si="0"/>
        <v>7965368.3443102576</v>
      </c>
      <c r="J289" s="39">
        <f t="shared" si="43"/>
        <v>148042.73577639335</v>
      </c>
      <c r="K289" s="25">
        <f t="shared" si="44"/>
        <v>2478.148685521393</v>
      </c>
      <c r="L289" s="40">
        <f t="shared" si="1"/>
        <v>13001212.843806403</v>
      </c>
      <c r="M289" s="48">
        <f t="shared" si="9"/>
        <v>2814.9140155099449</v>
      </c>
      <c r="N289" s="40">
        <f t="shared" si="6"/>
        <v>14599837.730565749</v>
      </c>
      <c r="O289" s="11"/>
      <c r="P289" s="27"/>
      <c r="Q289" s="11"/>
      <c r="R289" s="11"/>
      <c r="S289" s="11"/>
    </row>
    <row r="290" spans="1:19" ht="14.25">
      <c r="A290" s="45">
        <f t="shared" si="41"/>
        <v>2013</v>
      </c>
      <c r="B290" s="44">
        <v>41548</v>
      </c>
      <c r="C290" s="28">
        <v>27.33</v>
      </c>
      <c r="D290" s="47">
        <f t="shared" si="42"/>
        <v>6.1492499999999994</v>
      </c>
      <c r="E290" s="25">
        <f t="shared" si="11"/>
        <v>193.33517929601098</v>
      </c>
      <c r="F290" s="25">
        <f t="shared" si="7"/>
        <v>5283.85045015998</v>
      </c>
      <c r="G290" s="39">
        <f t="shared" si="39"/>
        <v>152788.8747223739</v>
      </c>
      <c r="H290" s="25">
        <f t="shared" si="40"/>
        <v>1506.7583748722759</v>
      </c>
      <c r="I290" s="40">
        <f t="shared" si="0"/>
        <v>8114274.7920735683</v>
      </c>
      <c r="J290" s="39">
        <f t="shared" si="43"/>
        <v>150412.84261583432</v>
      </c>
      <c r="K290" s="25">
        <f t="shared" si="44"/>
        <v>2478.148685521393</v>
      </c>
      <c r="L290" s="40">
        <f t="shared" si="1"/>
        <v>13244579.890171409</v>
      </c>
      <c r="M290" s="48">
        <f t="shared" si="9"/>
        <v>2815.2925273582391</v>
      </c>
      <c r="N290" s="40">
        <f t="shared" si="6"/>
        <v>14875584.688013859</v>
      </c>
      <c r="O290" s="11"/>
      <c r="P290" s="27"/>
      <c r="Q290" s="11"/>
      <c r="R290" s="11"/>
      <c r="S290" s="11"/>
    </row>
    <row r="291" spans="1:19" ht="14.25">
      <c r="A291" s="45">
        <f t="shared" si="41"/>
        <v>2013</v>
      </c>
      <c r="B291" s="44">
        <v>41579</v>
      </c>
      <c r="C291" s="28">
        <v>27.33</v>
      </c>
      <c r="D291" s="47">
        <f t="shared" si="42"/>
        <v>6.1492499999999994</v>
      </c>
      <c r="E291" s="25">
        <f t="shared" si="11"/>
        <v>196.96021390781118</v>
      </c>
      <c r="F291" s="25">
        <f t="shared" si="7"/>
        <v>5382.9226461004791</v>
      </c>
      <c r="G291" s="39">
        <f t="shared" si="39"/>
        <v>155170.84690917982</v>
      </c>
      <c r="H291" s="25">
        <f t="shared" si="40"/>
        <v>1506.7583748722759</v>
      </c>
      <c r="I291" s="40">
        <f t="shared" si="0"/>
        <v>8265934.6252107099</v>
      </c>
      <c r="J291" s="39">
        <f t="shared" si="43"/>
        <v>152788.8747223739</v>
      </c>
      <c r="K291" s="25">
        <f t="shared" si="44"/>
        <v>2478.148685521393</v>
      </c>
      <c r="L291" s="40">
        <f t="shared" si="1"/>
        <v>13492471.554419616</v>
      </c>
      <c r="M291" s="48">
        <f t="shared" si="9"/>
        <v>2815.6640727307977</v>
      </c>
      <c r="N291" s="40">
        <f t="shared" si="6"/>
        <v>15156501.900914118</v>
      </c>
      <c r="O291" s="11"/>
      <c r="P291" s="27"/>
      <c r="Q291" s="11"/>
      <c r="R291" s="11"/>
      <c r="S291" s="11"/>
    </row>
    <row r="292" spans="1:19" ht="14.25">
      <c r="A292" s="45">
        <f t="shared" si="41"/>
        <v>2013</v>
      </c>
      <c r="B292" s="44">
        <v>41609</v>
      </c>
      <c r="C292" s="28">
        <v>27.33</v>
      </c>
      <c r="D292" s="47">
        <f t="shared" si="42"/>
        <v>6.1492499999999994</v>
      </c>
      <c r="E292" s="25">
        <f t="shared" si="11"/>
        <v>200.65321791858264</v>
      </c>
      <c r="F292" s="25">
        <f t="shared" si="7"/>
        <v>5483.8524457148633</v>
      </c>
      <c r="G292" s="39">
        <f t="shared" si="39"/>
        <v>157558.77402645277</v>
      </c>
      <c r="H292" s="25">
        <f t="shared" si="40"/>
        <v>1506.7583748722759</v>
      </c>
      <c r="I292" s="40">
        <f t="shared" si="0"/>
        <v>8420399.3731711358</v>
      </c>
      <c r="J292" s="39">
        <f t="shared" si="43"/>
        <v>155170.84690917982</v>
      </c>
      <c r="K292" s="25">
        <f t="shared" si="44"/>
        <v>2478.148685521393</v>
      </c>
      <c r="L292" s="40">
        <f t="shared" si="1"/>
        <v>13744972.576850744</v>
      </c>
      <c r="M292" s="48">
        <f t="shared" si="9"/>
        <v>2816.0287798449658</v>
      </c>
      <c r="N292" s="40">
        <f t="shared" si="6"/>
        <v>15442686.311556257</v>
      </c>
      <c r="O292" s="11"/>
      <c r="P292" s="27"/>
      <c r="Q292" s="11"/>
      <c r="R292" s="11"/>
      <c r="S292" s="11"/>
    </row>
    <row r="293" spans="1:19" ht="14.25">
      <c r="A293" s="45">
        <f t="shared" si="41"/>
        <v>2014</v>
      </c>
      <c r="B293" s="44">
        <v>41640</v>
      </c>
      <c r="C293" s="2">
        <v>35.54</v>
      </c>
      <c r="D293" s="47">
        <f>C293*(0.275)</f>
        <v>9.7735000000000003</v>
      </c>
      <c r="E293" s="25">
        <f t="shared" si="11"/>
        <v>204.41546575455607</v>
      </c>
      <c r="F293" s="25">
        <f t="shared" si="7"/>
        <v>7264.9256529169224</v>
      </c>
      <c r="G293" s="39">
        <f t="shared" si="39"/>
        <v>159952.67096151889</v>
      </c>
      <c r="H293" s="25">
        <f t="shared" si="40"/>
        <v>1506.7583748722759</v>
      </c>
      <c r="I293" s="40">
        <f t="shared" si="0"/>
        <v>11106440.241318529</v>
      </c>
      <c r="J293" s="39">
        <f t="shared" si="43"/>
        <v>157558.77402645277</v>
      </c>
      <c r="K293" s="25">
        <f t="shared" si="44"/>
        <v>2478.148685521393</v>
      </c>
      <c r="L293" s="40">
        <f t="shared" si="1"/>
        <v>18161124.731213171</v>
      </c>
      <c r="M293" s="48">
        <f t="shared" si="9"/>
        <v>2816.3040751605067</v>
      </c>
      <c r="N293" s="40">
        <f t="shared" si="6"/>
        <v>20460239.722048033</v>
      </c>
      <c r="O293" s="11"/>
      <c r="P293" s="27"/>
      <c r="Q293" s="11"/>
      <c r="R293" s="11"/>
      <c r="S293" s="11"/>
    </row>
    <row r="294" spans="1:19" ht="14.25">
      <c r="A294" s="45">
        <f t="shared" si="41"/>
        <v>2014</v>
      </c>
      <c r="B294" s="44">
        <v>41671</v>
      </c>
      <c r="C294" s="28">
        <v>35.54</v>
      </c>
      <c r="D294" s="47">
        <f t="shared" ref="D294:D304" si="45">C294*(0.275)</f>
        <v>9.7735000000000003</v>
      </c>
      <c r="E294" s="25">
        <f t="shared" si="11"/>
        <v>209.09998684476466</v>
      </c>
      <c r="F294" s="25">
        <f t="shared" si="7"/>
        <v>7431.413532462936</v>
      </c>
      <c r="G294" s="39">
        <f t="shared" si="39"/>
        <v>162352.55263892267</v>
      </c>
      <c r="H294" s="25">
        <f t="shared" si="40"/>
        <v>1506.7583748722759</v>
      </c>
      <c r="I294" s="40">
        <f t="shared" si="0"/>
        <v>11359697.129816614</v>
      </c>
      <c r="J294" s="39">
        <f t="shared" si="43"/>
        <v>159952.67096151889</v>
      </c>
      <c r="K294" s="25">
        <f t="shared" si="44"/>
        <v>2478.148685521393</v>
      </c>
      <c r="L294" s="40">
        <f t="shared" si="1"/>
        <v>18576100.348000433</v>
      </c>
      <c r="M294" s="48">
        <f t="shared" si="9"/>
        <v>2816.5732029638866</v>
      </c>
      <c r="N294" s="40">
        <f t="shared" si="6"/>
        <v>20931120.215678304</v>
      </c>
      <c r="O294" s="11"/>
      <c r="P294" s="27"/>
      <c r="Q294" s="11"/>
      <c r="R294" s="11"/>
      <c r="S294" s="11"/>
    </row>
    <row r="295" spans="1:19" ht="14.25">
      <c r="A295" s="45">
        <f t="shared" si="41"/>
        <v>2014</v>
      </c>
      <c r="B295" s="44">
        <v>41699</v>
      </c>
      <c r="C295" s="28">
        <v>35.54</v>
      </c>
      <c r="D295" s="47">
        <f t="shared" si="45"/>
        <v>9.7735000000000003</v>
      </c>
      <c r="E295" s="25">
        <f t="shared" si="11"/>
        <v>213.8918615432905</v>
      </c>
      <c r="F295" s="25">
        <f t="shared" si="7"/>
        <v>7601.7167592485439</v>
      </c>
      <c r="G295" s="39">
        <f t="shared" si="39"/>
        <v>164758.43402051998</v>
      </c>
      <c r="H295" s="25">
        <f t="shared" si="40"/>
        <v>1506.7583748722759</v>
      </c>
      <c r="I295" s="40">
        <f t="shared" si="0"/>
        <v>11618708.8244252</v>
      </c>
      <c r="J295" s="39">
        <f t="shared" si="43"/>
        <v>162352.55263892267</v>
      </c>
      <c r="K295" s="25">
        <f t="shared" si="44"/>
        <v>2478.148685521393</v>
      </c>
      <c r="L295" s="40">
        <f t="shared" si="1"/>
        <v>19000536.947276644</v>
      </c>
      <c r="M295" s="48">
        <f t="shared" si="9"/>
        <v>2816.836301427476</v>
      </c>
      <c r="N295" s="40">
        <f t="shared" si="6"/>
        <v>21412791.720620926</v>
      </c>
      <c r="O295" s="11"/>
      <c r="P295" s="27"/>
      <c r="Q295" s="11"/>
      <c r="R295" s="11"/>
      <c r="S295" s="11"/>
    </row>
    <row r="296" spans="1:19" ht="14.25">
      <c r="A296" s="45">
        <f t="shared" si="41"/>
        <v>2014</v>
      </c>
      <c r="B296" s="44">
        <v>41730</v>
      </c>
      <c r="C296" s="28">
        <v>35.54</v>
      </c>
      <c r="D296" s="47">
        <f t="shared" si="45"/>
        <v>9.7735000000000003</v>
      </c>
      <c r="E296" s="25">
        <f t="shared" si="11"/>
        <v>218.79355003699092</v>
      </c>
      <c r="F296" s="25">
        <f t="shared" si="7"/>
        <v>7775.9227683146573</v>
      </c>
      <c r="G296" s="39">
        <f t="shared" si="39"/>
        <v>167170.33010557128</v>
      </c>
      <c r="H296" s="25">
        <f t="shared" si="40"/>
        <v>1506.7583748722759</v>
      </c>
      <c r="I296" s="40">
        <f t="shared" si="0"/>
        <v>11883607.083623692</v>
      </c>
      <c r="J296" s="39">
        <f t="shared" si="43"/>
        <v>164758.43402051998</v>
      </c>
      <c r="K296" s="25">
        <f t="shared" si="44"/>
        <v>2478.148685521393</v>
      </c>
      <c r="L296" s="40">
        <f t="shared" si="1"/>
        <v>19434651.221035358</v>
      </c>
      <c r="M296" s="48">
        <f t="shared" si="9"/>
        <v>2817.0935056281337</v>
      </c>
      <c r="N296" s="40">
        <f t="shared" si="6"/>
        <v>21905501.53088516</v>
      </c>
      <c r="O296" s="11"/>
      <c r="P296" s="27"/>
      <c r="Q296" s="11"/>
      <c r="R296" s="11"/>
      <c r="S296" s="11"/>
    </row>
    <row r="297" spans="1:19" ht="14.25">
      <c r="A297" s="45">
        <f t="shared" si="41"/>
        <v>2014</v>
      </c>
      <c r="B297" s="44">
        <v>41760</v>
      </c>
      <c r="C297" s="28">
        <v>35.54</v>
      </c>
      <c r="D297" s="47">
        <f t="shared" si="45"/>
        <v>9.7735000000000003</v>
      </c>
      <c r="E297" s="25">
        <f t="shared" si="11"/>
        <v>223.80756889200529</v>
      </c>
      <c r="F297" s="25">
        <f t="shared" si="7"/>
        <v>7954.1209984218676</v>
      </c>
      <c r="G297" s="39">
        <f t="shared" si="39"/>
        <v>169588.25593083521</v>
      </c>
      <c r="H297" s="25">
        <f t="shared" si="40"/>
        <v>1506.7583748722759</v>
      </c>
      <c r="I297" s="40">
        <f t="shared" si="0"/>
        <v>12154526.685050413</v>
      </c>
      <c r="J297" s="39">
        <f t="shared" si="43"/>
        <v>167170.33010557128</v>
      </c>
      <c r="K297" s="25">
        <f t="shared" si="44"/>
        <v>2478.148685521393</v>
      </c>
      <c r="L297" s="40">
        <f t="shared" si="1"/>
        <v>19878664.826822832</v>
      </c>
      <c r="M297" s="48">
        <f t="shared" si="9"/>
        <v>2817.3449476165565</v>
      </c>
      <c r="N297" s="40">
        <f t="shared" si="6"/>
        <v>22409502.607634608</v>
      </c>
      <c r="O297" s="11"/>
      <c r="P297" s="27"/>
      <c r="Q297" s="11"/>
      <c r="R297" s="11"/>
      <c r="S297" s="11"/>
    </row>
    <row r="298" spans="1:19" ht="14.25">
      <c r="A298" s="45">
        <f t="shared" si="41"/>
        <v>2014</v>
      </c>
      <c r="B298" s="44">
        <v>41791</v>
      </c>
      <c r="C298" s="28">
        <v>35.54</v>
      </c>
      <c r="D298" s="47">
        <f t="shared" si="45"/>
        <v>9.7735000000000003</v>
      </c>
      <c r="E298" s="25">
        <f t="shared" si="11"/>
        <v>228.93649234578041</v>
      </c>
      <c r="F298" s="25">
        <f t="shared" si="7"/>
        <v>8136.4029379690355</v>
      </c>
      <c r="G298" s="39">
        <f t="shared" si="39"/>
        <v>172012.22657066229</v>
      </c>
      <c r="H298" s="25">
        <f t="shared" si="40"/>
        <v>1506.7583748722759</v>
      </c>
      <c r="I298" s="40">
        <f t="shared" si="0"/>
        <v>12431605.494690897</v>
      </c>
      <c r="J298" s="39">
        <f t="shared" si="43"/>
        <v>169588.25593083521</v>
      </c>
      <c r="K298" s="25">
        <f t="shared" si="44"/>
        <v>2478.148685521393</v>
      </c>
      <c r="L298" s="40">
        <f t="shared" si="1"/>
        <v>20332804.501531199</v>
      </c>
      <c r="M298" s="48">
        <f t="shared" si="9"/>
        <v>2817.5907564850759</v>
      </c>
      <c r="N298" s="40">
        <f t="shared" si="6"/>
        <v>22925053.70905957</v>
      </c>
      <c r="O298" s="11"/>
      <c r="P298" s="27"/>
      <c r="Q298" s="11"/>
      <c r="R298" s="11"/>
      <c r="S298" s="11"/>
    </row>
    <row r="299" spans="1:19" ht="14.25">
      <c r="A299" s="45">
        <f t="shared" si="41"/>
        <v>2014</v>
      </c>
      <c r="B299" s="44">
        <v>41821</v>
      </c>
      <c r="C299" s="28">
        <v>35.54</v>
      </c>
      <c r="D299" s="47">
        <f t="shared" si="45"/>
        <v>9.7735000000000003</v>
      </c>
      <c r="E299" s="25">
        <f t="shared" si="11"/>
        <v>234.18295362870455</v>
      </c>
      <c r="F299" s="25">
        <f t="shared" si="7"/>
        <v>8322.8621719641596</v>
      </c>
      <c r="G299" s="39">
        <f t="shared" si="39"/>
        <v>174442.25713708892</v>
      </c>
      <c r="H299" s="25">
        <f t="shared" si="40"/>
        <v>1506.7583748722759</v>
      </c>
      <c r="I299" s="40">
        <f t="shared" si="0"/>
        <v>12714984.537651746</v>
      </c>
      <c r="J299" s="39">
        <f t="shared" si="43"/>
        <v>172012.22657066229</v>
      </c>
      <c r="K299" s="25">
        <f t="shared" si="44"/>
        <v>2478.148685521393</v>
      </c>
      <c r="L299" s="40">
        <f t="shared" si="1"/>
        <v>20797302.17779937</v>
      </c>
      <c r="M299" s="48">
        <f t="shared" si="9"/>
        <v>2817.8310584339338</v>
      </c>
      <c r="N299" s="40">
        <f t="shared" si="6"/>
        <v>23452419.523225516</v>
      </c>
      <c r="O299" s="11"/>
      <c r="P299" s="27"/>
      <c r="Q299" s="11"/>
      <c r="R299" s="11"/>
      <c r="S299" s="11"/>
    </row>
    <row r="300" spans="1:19" ht="14.25">
      <c r="A300" s="45">
        <f t="shared" si="41"/>
        <v>2014</v>
      </c>
      <c r="B300" s="44">
        <v>41852</v>
      </c>
      <c r="C300" s="28">
        <v>35.54</v>
      </c>
      <c r="D300" s="47">
        <f t="shared" si="45"/>
        <v>9.7735000000000003</v>
      </c>
      <c r="E300" s="25">
        <f t="shared" si="11"/>
        <v>239.54964631602903</v>
      </c>
      <c r="F300" s="25">
        <f t="shared" si="7"/>
        <v>8513.594430071671</v>
      </c>
      <c r="G300" s="39">
        <f t="shared" si="39"/>
        <v>176878.36277993163</v>
      </c>
      <c r="H300" s="25">
        <f t="shared" si="40"/>
        <v>1506.7583748722759</v>
      </c>
      <c r="I300" s="40">
        <f t="shared" si="0"/>
        <v>13004808.070556384</v>
      </c>
      <c r="J300" s="39">
        <f t="shared" si="43"/>
        <v>174442.25713708892</v>
      </c>
      <c r="K300" s="25">
        <f t="shared" si="44"/>
        <v>2478.148685521393</v>
      </c>
      <c r="L300" s="40">
        <f t="shared" si="1"/>
        <v>21272395.103081454</v>
      </c>
      <c r="M300" s="48">
        <f t="shared" si="9"/>
        <v>2818.0659768360761</v>
      </c>
      <c r="N300" s="40">
        <f t="shared" si="6"/>
        <v>23991870.803966101</v>
      </c>
      <c r="O300" s="11"/>
      <c r="P300" s="27"/>
      <c r="Q300" s="11"/>
      <c r="R300" s="11"/>
      <c r="S300" s="11"/>
    </row>
    <row r="301" spans="1:19" ht="14.25">
      <c r="A301" s="45">
        <f t="shared" si="41"/>
        <v>2014</v>
      </c>
      <c r="B301" s="44">
        <v>41883</v>
      </c>
      <c r="C301" s="28">
        <v>35.54</v>
      </c>
      <c r="D301" s="47">
        <f t="shared" si="45"/>
        <v>9.7735000000000003</v>
      </c>
      <c r="E301" s="25">
        <f t="shared" si="11"/>
        <v>245.03932571077135</v>
      </c>
      <c r="F301" s="25">
        <f t="shared" si="7"/>
        <v>8708.6976357608128</v>
      </c>
      <c r="G301" s="39">
        <f t="shared" si="39"/>
        <v>179320.55868688144</v>
      </c>
      <c r="H301" s="25">
        <f t="shared" si="40"/>
        <v>1506.7583748722759</v>
      </c>
      <c r="I301" s="40">
        <f t="shared" si="0"/>
        <v>13301223.655599875</v>
      </c>
      <c r="J301" s="39">
        <f t="shared" si="43"/>
        <v>176878.36277993163</v>
      </c>
      <c r="K301" s="25">
        <f t="shared" si="44"/>
        <v>2478.148685521393</v>
      </c>
      <c r="L301" s="40">
        <f t="shared" si="1"/>
        <v>21758325.961443853</v>
      </c>
      <c r="M301" s="48">
        <f t="shared" si="9"/>
        <v>2818.2956323004923</v>
      </c>
      <c r="N301" s="40">
        <f t="shared" si="6"/>
        <v>24543684.509890322</v>
      </c>
      <c r="O301" s="11"/>
      <c r="P301" s="27"/>
      <c r="Q301" s="11"/>
      <c r="R301" s="11"/>
      <c r="S301" s="11"/>
    </row>
    <row r="302" spans="1:19" ht="14.25">
      <c r="A302" s="45">
        <f t="shared" si="41"/>
        <v>2014</v>
      </c>
      <c r="B302" s="44">
        <v>41913</v>
      </c>
      <c r="C302" s="28">
        <v>35.54</v>
      </c>
      <c r="D302" s="47">
        <f t="shared" si="45"/>
        <v>9.7735000000000003</v>
      </c>
      <c r="E302" s="25">
        <f t="shared" si="11"/>
        <v>250.65481025830985</v>
      </c>
      <c r="F302" s="25">
        <f t="shared" si="7"/>
        <v>8908.2719565803327</v>
      </c>
      <c r="G302" s="39">
        <f t="shared" si="39"/>
        <v>181768.86008359864</v>
      </c>
      <c r="H302" s="25">
        <f t="shared" si="40"/>
        <v>1506.7583748722759</v>
      </c>
      <c r="I302" s="40">
        <f t="shared" si="0"/>
        <v>13604382.23630085</v>
      </c>
      <c r="J302" s="39">
        <f t="shared" si="43"/>
        <v>179320.55868688144</v>
      </c>
      <c r="K302" s="25">
        <f t="shared" si="44"/>
        <v>2478.148685521393</v>
      </c>
      <c r="L302" s="40">
        <f t="shared" si="1"/>
        <v>22255342.998153523</v>
      </c>
      <c r="M302" s="48">
        <f t="shared" si="9"/>
        <v>2818.5201427341376</v>
      </c>
      <c r="N302" s="40">
        <f t="shared" si="6"/>
        <v>25108143.946575314</v>
      </c>
      <c r="O302" s="11"/>
      <c r="P302" s="27"/>
      <c r="Q302" s="11"/>
      <c r="R302" s="11"/>
      <c r="S302" s="11"/>
    </row>
    <row r="303" spans="1:19" ht="14.25">
      <c r="A303" s="45">
        <f t="shared" si="41"/>
        <v>2014</v>
      </c>
      <c r="B303" s="44">
        <v>41944</v>
      </c>
      <c r="C303" s="28">
        <v>35.54</v>
      </c>
      <c r="D303" s="47">
        <f t="shared" si="45"/>
        <v>9.7735000000000003</v>
      </c>
      <c r="E303" s="25">
        <f t="shared" si="11"/>
        <v>256.39898299339615</v>
      </c>
      <c r="F303" s="25">
        <f t="shared" si="7"/>
        <v>9112.4198555852981</v>
      </c>
      <c r="G303" s="39">
        <f t="shared" si="39"/>
        <v>184223.28223380764</v>
      </c>
      <c r="H303" s="25">
        <f t="shared" si="40"/>
        <v>1506.7583748722759</v>
      </c>
      <c r="I303" s="40">
        <f t="shared" si="0"/>
        <v>13914438.214989372</v>
      </c>
      <c r="J303" s="39">
        <f t="shared" si="43"/>
        <v>181768.86008359864</v>
      </c>
      <c r="K303" s="25">
        <f t="shared" si="44"/>
        <v>2478.148685521393</v>
      </c>
      <c r="L303" s="40">
        <f t="shared" si="1"/>
        <v>22763700.147121347</v>
      </c>
      <c r="M303" s="48">
        <f t="shared" si="9"/>
        <v>2818.7396234024668</v>
      </c>
      <c r="N303" s="40">
        <f t="shared" si="6"/>
        <v>25685538.912017666</v>
      </c>
      <c r="O303" s="11"/>
      <c r="P303" s="27"/>
      <c r="Q303" s="11"/>
      <c r="R303" s="11"/>
      <c r="S303" s="11"/>
    </row>
    <row r="304" spans="1:19" ht="14.25">
      <c r="A304" s="45">
        <f t="shared" si="41"/>
        <v>2014</v>
      </c>
      <c r="B304" s="44">
        <v>41974</v>
      </c>
      <c r="C304" s="28">
        <v>35.54</v>
      </c>
      <c r="D304" s="47">
        <f t="shared" si="45"/>
        <v>9.7735000000000003</v>
      </c>
      <c r="E304" s="25">
        <f t="shared" si="11"/>
        <v>262.27479302032816</v>
      </c>
      <c r="F304" s="25">
        <f t="shared" si="7"/>
        <v>9321.2461439424624</v>
      </c>
      <c r="G304" s="39">
        <f t="shared" si="39"/>
        <v>186683.84043939214</v>
      </c>
      <c r="H304" s="25">
        <f t="shared" si="40"/>
        <v>1506.7583748722759</v>
      </c>
      <c r="I304" s="40">
        <f t="shared" si="0"/>
        <v>14231549.532070605</v>
      </c>
      <c r="J304" s="39">
        <f t="shared" si="43"/>
        <v>184223.28223380764</v>
      </c>
      <c r="K304" s="25">
        <f t="shared" si="44"/>
        <v>2478.148685521393</v>
      </c>
      <c r="L304" s="40">
        <f t="shared" si="1"/>
        <v>23283657.161266174</v>
      </c>
      <c r="M304" s="48">
        <f t="shared" si="9"/>
        <v>2818.9541869886134</v>
      </c>
      <c r="N304" s="40">
        <f t="shared" si="6"/>
        <v>26276165.845418073</v>
      </c>
      <c r="O304" s="11"/>
      <c r="P304" s="27"/>
      <c r="Q304" s="11"/>
      <c r="R304" s="11"/>
      <c r="S304" s="11"/>
    </row>
    <row r="305" spans="1:19" ht="14.25">
      <c r="A305" s="45">
        <f t="shared" si="41"/>
        <v>2015</v>
      </c>
      <c r="B305" s="44">
        <v>42005</v>
      </c>
      <c r="C305" s="2">
        <v>33.39</v>
      </c>
      <c r="D305" s="47">
        <f>C305*(0.28)</f>
        <v>9.3492000000000015</v>
      </c>
      <c r="E305" s="25">
        <f t="shared" si="11"/>
        <v>268.285257027044</v>
      </c>
      <c r="F305" s="25">
        <f t="shared" si="7"/>
        <v>8958.0447321329993</v>
      </c>
      <c r="G305" s="39">
        <f t="shared" si="39"/>
        <v>189150.55004049061</v>
      </c>
      <c r="H305" s="25">
        <f t="shared" si="40"/>
        <v>1506.7583748722759</v>
      </c>
      <c r="I305" s="40">
        <f t="shared" si="0"/>
        <v>13686759.472662361</v>
      </c>
      <c r="J305" s="39">
        <f t="shared" si="43"/>
        <v>186683.84043939214</v>
      </c>
      <c r="K305" s="25">
        <f t="shared" si="44"/>
        <v>2478.148685521393</v>
      </c>
      <c r="L305" s="40">
        <f t="shared" si="1"/>
        <v>22386050.618216623</v>
      </c>
      <c r="M305" s="48">
        <f t="shared" si="9"/>
        <v>2819.1774499951962</v>
      </c>
      <c r="N305" s="40">
        <f t="shared" si="6"/>
        <v>25254317.704877608</v>
      </c>
      <c r="O305" s="11"/>
      <c r="P305" s="27"/>
      <c r="Q305" s="11"/>
      <c r="R305" s="11"/>
      <c r="S305" s="11"/>
    </row>
    <row r="306" spans="1:19" ht="14.25">
      <c r="A306" s="45">
        <f t="shared" si="41"/>
        <v>2015</v>
      </c>
      <c r="B306" s="44">
        <v>42036</v>
      </c>
      <c r="C306" s="28">
        <v>33.39</v>
      </c>
      <c r="D306" s="47">
        <f t="shared" ref="D306:D316" si="46">C306*(0.28)</f>
        <v>9.3492000000000015</v>
      </c>
      <c r="E306" s="25">
        <f t="shared" si="11"/>
        <v>274.54524635767501</v>
      </c>
      <c r="F306" s="25">
        <f t="shared" si="7"/>
        <v>9167.0657758827692</v>
      </c>
      <c r="G306" s="39">
        <f t="shared" si="39"/>
        <v>191623.42641559182</v>
      </c>
      <c r="H306" s="25">
        <f t="shared" si="40"/>
        <v>1506.7583748722759</v>
      </c>
      <c r="I306" s="40">
        <f t="shared" si="0"/>
        <v>14004176.557231972</v>
      </c>
      <c r="J306" s="39">
        <f t="shared" si="43"/>
        <v>189150.55004049061</v>
      </c>
      <c r="K306" s="25">
        <f t="shared" si="44"/>
        <v>2478.148685521393</v>
      </c>
      <c r="L306" s="40">
        <f t="shared" si="1"/>
        <v>22906502.552632526</v>
      </c>
      <c r="M306" s="48">
        <f t="shared" si="9"/>
        <v>2819.3956223143327</v>
      </c>
      <c r="N306" s="40">
        <f t="shared" si="6"/>
        <v>25845585.117991421</v>
      </c>
      <c r="O306" s="11"/>
      <c r="P306" s="27"/>
      <c r="Q306" s="11"/>
      <c r="R306" s="11"/>
      <c r="S306" s="11"/>
    </row>
    <row r="307" spans="1:19" ht="14.25">
      <c r="A307" s="45">
        <f t="shared" si="41"/>
        <v>2015</v>
      </c>
      <c r="B307" s="44">
        <v>42064</v>
      </c>
      <c r="C307" s="28">
        <v>33.39</v>
      </c>
      <c r="D307" s="47">
        <f t="shared" si="46"/>
        <v>9.3492000000000015</v>
      </c>
      <c r="E307" s="25">
        <f t="shared" si="11"/>
        <v>280.95130210602076</v>
      </c>
      <c r="F307" s="25">
        <f t="shared" si="7"/>
        <v>9380.9639773200342</v>
      </c>
      <c r="G307" s="39">
        <f t="shared" si="39"/>
        <v>194102.48498163078</v>
      </c>
      <c r="H307" s="25">
        <f t="shared" si="40"/>
        <v>1506.7583748722759</v>
      </c>
      <c r="I307" s="40">
        <f t="shared" si="0"/>
        <v>14328948.522183727</v>
      </c>
      <c r="J307" s="39">
        <f t="shared" si="43"/>
        <v>191623.42641559182</v>
      </c>
      <c r="K307" s="25">
        <f t="shared" si="44"/>
        <v>2478.148685521393</v>
      </c>
      <c r="L307" s="40">
        <f t="shared" si="1"/>
        <v>23439046.975734774</v>
      </c>
      <c r="M307" s="48">
        <f t="shared" si="9"/>
        <v>2819.6088200203294</v>
      </c>
      <c r="N307" s="40">
        <f t="shared" si="6"/>
        <v>26450648.770744558</v>
      </c>
      <c r="O307" s="11"/>
      <c r="P307" s="27"/>
      <c r="Q307" s="11"/>
      <c r="R307" s="11"/>
      <c r="S307" s="11"/>
    </row>
    <row r="308" spans="1:19" ht="14.25">
      <c r="A308" s="45">
        <f t="shared" si="41"/>
        <v>2015</v>
      </c>
      <c r="B308" s="44">
        <v>42095</v>
      </c>
      <c r="C308" s="28">
        <v>33.39</v>
      </c>
      <c r="D308" s="47">
        <f t="shared" si="46"/>
        <v>9.3492000000000015</v>
      </c>
      <c r="E308" s="25">
        <f t="shared" si="11"/>
        <v>287.50683248849458</v>
      </c>
      <c r="F308" s="25">
        <f t="shared" si="7"/>
        <v>9599.8531367908345</v>
      </c>
      <c r="G308" s="39">
        <f t="shared" si="39"/>
        <v>196587.74119408484</v>
      </c>
      <c r="H308" s="25">
        <f t="shared" si="40"/>
        <v>1506.7583748722759</v>
      </c>
      <c r="I308" s="40">
        <f t="shared" si="0"/>
        <v>14661246.852597563</v>
      </c>
      <c r="J308" s="39">
        <f t="shared" si="43"/>
        <v>194102.48498163078</v>
      </c>
      <c r="K308" s="25">
        <f t="shared" si="44"/>
        <v>2478.148685521393</v>
      </c>
      <c r="L308" s="40">
        <f t="shared" si="1"/>
        <v>23983965.917118259</v>
      </c>
      <c r="M308" s="48">
        <f t="shared" si="9"/>
        <v>2819.817156540847</v>
      </c>
      <c r="N308" s="40">
        <f t="shared" si="6"/>
        <v>27069830.57539526</v>
      </c>
      <c r="O308" s="11"/>
      <c r="P308" s="27"/>
      <c r="Q308" s="11"/>
      <c r="R308" s="11"/>
      <c r="S308" s="11"/>
    </row>
    <row r="309" spans="1:19" ht="14.25">
      <c r="A309" s="45">
        <f t="shared" si="41"/>
        <v>2015</v>
      </c>
      <c r="B309" s="44">
        <v>42125</v>
      </c>
      <c r="C309" s="28">
        <v>33.39</v>
      </c>
      <c r="D309" s="47">
        <f t="shared" si="46"/>
        <v>9.3492000000000015</v>
      </c>
      <c r="E309" s="25">
        <f t="shared" si="11"/>
        <v>294.21532524655947</v>
      </c>
      <c r="F309" s="25">
        <f t="shared" si="7"/>
        <v>9823.8497099826218</v>
      </c>
      <c r="G309" s="39">
        <f t="shared" si="39"/>
        <v>199079.21054707005</v>
      </c>
      <c r="H309" s="25">
        <f t="shared" si="40"/>
        <v>1506.7583748722759</v>
      </c>
      <c r="I309" s="40">
        <f t="shared" si="0"/>
        <v>15001247.034549965</v>
      </c>
      <c r="J309" s="39">
        <f t="shared" si="43"/>
        <v>196587.74119408484</v>
      </c>
      <c r="K309" s="25">
        <f t="shared" si="44"/>
        <v>2478.148685521393</v>
      </c>
      <c r="L309" s="40">
        <f t="shared" si="1"/>
        <v>24541547.986747235</v>
      </c>
      <c r="M309" s="48">
        <f t="shared" si="9"/>
        <v>2820.0207427172486</v>
      </c>
      <c r="N309" s="40">
        <f t="shared" si="6"/>
        <v>27703459.955487821</v>
      </c>
      <c r="O309" s="11"/>
      <c r="P309" s="27"/>
      <c r="Q309" s="11"/>
      <c r="R309" s="11"/>
      <c r="S309" s="11"/>
    </row>
    <row r="310" spans="1:19" ht="14.25">
      <c r="A310" s="45">
        <f t="shared" si="41"/>
        <v>2015</v>
      </c>
      <c r="B310" s="44">
        <v>42156</v>
      </c>
      <c r="C310" s="28">
        <v>33.39</v>
      </c>
      <c r="D310" s="47">
        <f t="shared" si="46"/>
        <v>9.3492000000000015</v>
      </c>
      <c r="E310" s="25">
        <f t="shared" si="11"/>
        <v>301.08034950231252</v>
      </c>
      <c r="F310" s="25">
        <f t="shared" si="7"/>
        <v>10053.072869882215</v>
      </c>
      <c r="G310" s="39">
        <f t="shared" si="39"/>
        <v>201576.90857343771</v>
      </c>
      <c r="H310" s="25">
        <f t="shared" si="40"/>
        <v>1506.7583748722759</v>
      </c>
      <c r="I310" s="40">
        <f t="shared" si="0"/>
        <v>15349128.648469731</v>
      </c>
      <c r="J310" s="39">
        <f t="shared" si="43"/>
        <v>199079.21054707005</v>
      </c>
      <c r="K310" s="25">
        <f t="shared" si="44"/>
        <v>2478.148685521393</v>
      </c>
      <c r="L310" s="40">
        <f t="shared" si="1"/>
        <v>25112088.528496459</v>
      </c>
      <c r="M310" s="48">
        <f t="shared" si="9"/>
        <v>2820.2196868635692</v>
      </c>
      <c r="N310" s="40">
        <f t="shared" si="6"/>
        <v>28351874.021115862</v>
      </c>
      <c r="O310" s="11"/>
      <c r="P310" s="27"/>
      <c r="Q310" s="11"/>
      <c r="R310" s="11"/>
      <c r="S310" s="11"/>
    </row>
    <row r="311" spans="1:19" ht="14.25">
      <c r="A311" s="45">
        <f t="shared" si="41"/>
        <v>2015</v>
      </c>
      <c r="B311" s="44">
        <v>42186</v>
      </c>
      <c r="C311" s="28">
        <v>33.39</v>
      </c>
      <c r="D311" s="47">
        <f t="shared" si="46"/>
        <v>9.3492000000000015</v>
      </c>
      <c r="E311" s="25">
        <f t="shared" si="11"/>
        <v>308.10555765736649</v>
      </c>
      <c r="F311" s="25">
        <f t="shared" si="7"/>
        <v>10287.644570179467</v>
      </c>
      <c r="G311" s="39">
        <f t="shared" si="39"/>
        <v>204080.85084487131</v>
      </c>
      <c r="H311" s="25">
        <f t="shared" si="40"/>
        <v>1506.7583748722759</v>
      </c>
      <c r="I311" s="40">
        <f t="shared" si="0"/>
        <v>15705075.464672079</v>
      </c>
      <c r="J311" s="39">
        <f t="shared" si="43"/>
        <v>201576.90857343771</v>
      </c>
      <c r="K311" s="25">
        <f t="shared" si="44"/>
        <v>2478.148685521393</v>
      </c>
      <c r="L311" s="40">
        <f t="shared" si="1"/>
        <v>25695889.777274981</v>
      </c>
      <c r="M311" s="48">
        <f t="shared" si="9"/>
        <v>2820.4140948241434</v>
      </c>
      <c r="N311" s="40">
        <f t="shared" si="6"/>
        <v>29015417.748275235</v>
      </c>
      <c r="O311" s="11"/>
      <c r="P311" s="27"/>
      <c r="Q311" s="11"/>
      <c r="R311" s="11"/>
      <c r="S311" s="11"/>
    </row>
    <row r="312" spans="1:19" ht="14.25">
      <c r="A312" s="45">
        <f t="shared" si="41"/>
        <v>2015</v>
      </c>
      <c r="B312" s="44">
        <v>42217</v>
      </c>
      <c r="C312" s="28">
        <v>33.39</v>
      </c>
      <c r="D312" s="47">
        <f t="shared" si="46"/>
        <v>9.3492000000000015</v>
      </c>
      <c r="E312" s="25">
        <f t="shared" si="11"/>
        <v>315.29468733603835</v>
      </c>
      <c r="F312" s="25">
        <f t="shared" si="7"/>
        <v>10527.689610150321</v>
      </c>
      <c r="G312" s="39">
        <f t="shared" si="39"/>
        <v>206591.05297198347</v>
      </c>
      <c r="H312" s="25">
        <f t="shared" si="40"/>
        <v>1506.7583748722759</v>
      </c>
      <c r="I312" s="40">
        <f t="shared" si="0"/>
        <v>16069275.541121824</v>
      </c>
      <c r="J312" s="39">
        <f t="shared" si="43"/>
        <v>204080.85084487131</v>
      </c>
      <c r="K312" s="25">
        <f t="shared" si="44"/>
        <v>2478.148685521393</v>
      </c>
      <c r="L312" s="40">
        <f t="shared" si="1"/>
        <v>26293261.019816115</v>
      </c>
      <c r="M312" s="48">
        <f t="shared" si="9"/>
        <v>2820.6040700299163</v>
      </c>
      <c r="N312" s="40">
        <f t="shared" si="6"/>
        <v>29694444.162401658</v>
      </c>
      <c r="O312" s="11"/>
      <c r="P312" s="27"/>
      <c r="Q312" s="11"/>
      <c r="R312" s="11"/>
      <c r="S312" s="11"/>
    </row>
    <row r="313" spans="1:19" ht="14.25">
      <c r="A313" s="45">
        <f t="shared" si="41"/>
        <v>2015</v>
      </c>
      <c r="B313" s="44">
        <v>42248</v>
      </c>
      <c r="C313" s="28">
        <v>33.39</v>
      </c>
      <c r="D313" s="47">
        <f t="shared" si="46"/>
        <v>9.3492000000000015</v>
      </c>
      <c r="E313" s="25">
        <f t="shared" si="11"/>
        <v>322.65156337387924</v>
      </c>
      <c r="F313" s="25">
        <f t="shared" si="7"/>
        <v>10773.335701053828</v>
      </c>
      <c r="G313" s="39">
        <f t="shared" si="39"/>
        <v>209107.53060441342</v>
      </c>
      <c r="H313" s="25">
        <f t="shared" si="40"/>
        <v>1506.7583748722759</v>
      </c>
      <c r="I313" s="40">
        <f t="shared" si="0"/>
        <v>16441921.323477749</v>
      </c>
      <c r="J313" s="39">
        <f t="shared" si="43"/>
        <v>206591.05297198347</v>
      </c>
      <c r="K313" s="25">
        <f t="shared" si="44"/>
        <v>2478.148685521393</v>
      </c>
      <c r="L313" s="40">
        <f t="shared" si="1"/>
        <v>26904518.759219222</v>
      </c>
      <c r="M313" s="48">
        <f t="shared" si="9"/>
        <v>2820.7897135534727</v>
      </c>
      <c r="N313" s="40">
        <f t="shared" si="6"/>
        <v>30389314.526191026</v>
      </c>
      <c r="O313" s="11"/>
      <c r="P313" s="27"/>
      <c r="Q313" s="11"/>
      <c r="R313" s="11"/>
      <c r="S313" s="11"/>
    </row>
    <row r="314" spans="1:19" ht="14.25">
      <c r="A314" s="45">
        <f t="shared" si="41"/>
        <v>2015</v>
      </c>
      <c r="B314" s="44">
        <v>42278</v>
      </c>
      <c r="C314" s="28">
        <v>33.39</v>
      </c>
      <c r="D314" s="47">
        <f t="shared" si="46"/>
        <v>9.3492000000000015</v>
      </c>
      <c r="E314" s="25">
        <f t="shared" si="11"/>
        <v>330.18009985260312</v>
      </c>
      <c r="F314" s="25">
        <f t="shared" si="7"/>
        <v>11024.713534078419</v>
      </c>
      <c r="G314" s="39">
        <f t="shared" si="39"/>
        <v>211630.29943092444</v>
      </c>
      <c r="H314" s="25">
        <f t="shared" si="40"/>
        <v>1506.7583748722759</v>
      </c>
      <c r="I314" s="40">
        <f t="shared" si="0"/>
        <v>16823209.74747131</v>
      </c>
      <c r="J314" s="39">
        <f t="shared" si="43"/>
        <v>209107.53060441342</v>
      </c>
      <c r="K314" s="25">
        <f t="shared" si="44"/>
        <v>2478.148685521393</v>
      </c>
      <c r="L314" s="40">
        <f t="shared" si="1"/>
        <v>27529986.883330759</v>
      </c>
      <c r="M314" s="48">
        <f t="shared" si="9"/>
        <v>2820.9711241628111</v>
      </c>
      <c r="N314" s="40">
        <f t="shared" si="6"/>
        <v>31100398.531802155</v>
      </c>
      <c r="O314" s="11"/>
      <c r="P314" s="27"/>
      <c r="Q314" s="11"/>
      <c r="R314" s="11"/>
      <c r="S314" s="11"/>
    </row>
    <row r="315" spans="1:19" ht="14.25">
      <c r="A315" s="45">
        <f t="shared" si="41"/>
        <v>2015</v>
      </c>
      <c r="B315" s="44">
        <v>42309</v>
      </c>
      <c r="C315" s="28">
        <v>33.39</v>
      </c>
      <c r="D315" s="47">
        <f t="shared" si="46"/>
        <v>9.3492000000000015</v>
      </c>
      <c r="E315" s="25">
        <f t="shared" si="11"/>
        <v>337.88430218249721</v>
      </c>
      <c r="F315" s="25">
        <f t="shared" si="7"/>
        <v>11281.956849873583</v>
      </c>
      <c r="G315" s="39">
        <f t="shared" si="39"/>
        <v>214159.37517950175</v>
      </c>
      <c r="H315" s="25">
        <f t="shared" si="40"/>
        <v>1506.7583748722759</v>
      </c>
      <c r="I315" s="40">
        <f t="shared" si="0"/>
        <v>17213342.343674164</v>
      </c>
      <c r="J315" s="39">
        <f t="shared" si="43"/>
        <v>211630.29943092444</v>
      </c>
      <c r="K315" s="25">
        <f t="shared" si="44"/>
        <v>2478.148685521393</v>
      </c>
      <c r="L315" s="40">
        <f t="shared" si="1"/>
        <v>28169996.837054219</v>
      </c>
      <c r="M315" s="48">
        <f t="shared" si="9"/>
        <v>2821.1483983738913</v>
      </c>
      <c r="N315" s="40">
        <f t="shared" si="6"/>
        <v>31828074.49754421</v>
      </c>
      <c r="O315" s="11"/>
      <c r="P315" s="27"/>
      <c r="Q315" s="11"/>
      <c r="R315" s="11"/>
      <c r="S315" s="11"/>
    </row>
    <row r="316" spans="1:19" s="66" customFormat="1" ht="14.25">
      <c r="A316" s="57">
        <f t="shared" si="41"/>
        <v>2015</v>
      </c>
      <c r="B316" s="58">
        <v>42339</v>
      </c>
      <c r="C316" s="59">
        <v>33.39</v>
      </c>
      <c r="D316" s="60">
        <f t="shared" si="46"/>
        <v>9.3492000000000015</v>
      </c>
      <c r="E316" s="50">
        <f t="shared" si="11"/>
        <v>345.76826923342213</v>
      </c>
      <c r="F316" s="50">
        <f t="shared" si="7"/>
        <v>11545.202509703966</v>
      </c>
      <c r="G316" s="61">
        <f t="shared" si="39"/>
        <v>216694.7736174505</v>
      </c>
      <c r="H316" s="50">
        <f t="shared" si="40"/>
        <v>1506.7583748722759</v>
      </c>
      <c r="I316" s="62">
        <f t="shared" si="0"/>
        <v>17612525.34471032</v>
      </c>
      <c r="J316" s="39">
        <f t="shared" si="43"/>
        <v>214159.37517950175</v>
      </c>
      <c r="K316" s="50">
        <f t="shared" si="44"/>
        <v>2478.148685521393</v>
      </c>
      <c r="L316" s="62">
        <f t="shared" si="1"/>
        <v>28824887.798680674</v>
      </c>
      <c r="M316" s="63">
        <f t="shared" si="9"/>
        <v>2821.3216305019823</v>
      </c>
      <c r="N316" s="62">
        <f t="shared" si="6"/>
        <v>32572729.569153573</v>
      </c>
      <c r="O316" s="64"/>
      <c r="P316" s="65"/>
      <c r="Q316" s="64"/>
      <c r="R316" s="64"/>
      <c r="S316" s="64"/>
    </row>
    <row r="317" spans="1:19" ht="14.25" hidden="1">
      <c r="A317" s="45">
        <f t="shared" si="41"/>
        <v>2016</v>
      </c>
      <c r="B317" s="44">
        <v>42370</v>
      </c>
      <c r="C317" s="2">
        <v>33.549999999999997</v>
      </c>
      <c r="D317" s="47">
        <f>C317*(0.3)</f>
        <v>10.065</v>
      </c>
      <c r="E317" s="25">
        <f t="shared" si="11"/>
        <v>353.83619551553534</v>
      </c>
      <c r="F317" s="25">
        <f t="shared" si="7"/>
        <v>11871.204359546209</v>
      </c>
      <c r="G317" s="39">
        <f t="shared" ref="G261:G346" si="47">$E$1+G316*(1+$E$2/12)</f>
        <v>219236.51055149411</v>
      </c>
      <c r="H317" s="4">
        <f t="shared" ref="H261:H346" si="48">H316</f>
        <v>1506.7583748722759</v>
      </c>
      <c r="I317" s="40">
        <f t="shared" si="0"/>
        <v>18106273.099118017</v>
      </c>
      <c r="J317" s="39">
        <f t="shared" si="43"/>
        <v>216694.7736174505</v>
      </c>
      <c r="K317" s="25">
        <f t="shared" si="44"/>
        <v>2478.148685521393</v>
      </c>
      <c r="L317" s="40">
        <f t="shared" si="1"/>
        <v>29635304.252782717</v>
      </c>
      <c r="M317" s="48">
        <f t="shared" si="9"/>
        <v>2821.4901054047323</v>
      </c>
      <c r="N317" s="40">
        <f t="shared" si="6"/>
        <v>33494485.639697149</v>
      </c>
      <c r="O317" s="11"/>
      <c r="P317" s="27"/>
      <c r="Q317" s="11"/>
      <c r="R317" s="11"/>
      <c r="S317" s="11"/>
    </row>
    <row r="318" spans="1:19" ht="14.25" hidden="1">
      <c r="A318" s="45">
        <f t="shared" si="41"/>
        <v>2016</v>
      </c>
      <c r="B318" s="44">
        <v>42401</v>
      </c>
      <c r="C318" s="28">
        <v>33.549999999999997</v>
      </c>
      <c r="D318" s="47">
        <f t="shared" ref="D318:D328" si="49">C318*(0.3)</f>
        <v>10.065</v>
      </c>
      <c r="E318" s="25">
        <f t="shared" si="11"/>
        <v>362.6821004034237</v>
      </c>
      <c r="F318" s="25">
        <f t="shared" si="7"/>
        <v>12167.984468534863</v>
      </c>
      <c r="G318" s="39">
        <f t="shared" si="47"/>
        <v>221784.60182787283</v>
      </c>
      <c r="H318" s="4">
        <f t="shared" si="48"/>
        <v>1506.7583748722759</v>
      </c>
      <c r="I318" s="40">
        <f t="shared" si="0"/>
        <v>18555997.105108555</v>
      </c>
      <c r="J318" s="39">
        <f t="shared" si="43"/>
        <v>219236.51055149411</v>
      </c>
      <c r="K318" s="25">
        <f t="shared" si="44"/>
        <v>2478.148685521393</v>
      </c>
      <c r="L318" s="40">
        <f t="shared" si="1"/>
        <v>30373311.226695891</v>
      </c>
      <c r="M318" s="48">
        <f t="shared" si="9"/>
        <v>2821.6544711635129</v>
      </c>
      <c r="N318" s="40">
        <f t="shared" si="6"/>
        <v>34333847.780689582</v>
      </c>
      <c r="O318" s="11"/>
      <c r="P318" s="27"/>
      <c r="Q318" s="11"/>
      <c r="R318" s="11"/>
      <c r="S318" s="11"/>
    </row>
    <row r="319" spans="1:19" ht="14.25" hidden="1">
      <c r="A319" s="45">
        <f t="shared" si="41"/>
        <v>2016</v>
      </c>
      <c r="B319" s="44">
        <v>42430</v>
      </c>
      <c r="C319" s="28">
        <v>33.549999999999997</v>
      </c>
      <c r="D319" s="47">
        <f t="shared" si="49"/>
        <v>10.065</v>
      </c>
      <c r="E319" s="25">
        <f t="shared" si="11"/>
        <v>371.74915291350931</v>
      </c>
      <c r="F319" s="25">
        <f t="shared" si="7"/>
        <v>12472.184080248237</v>
      </c>
      <c r="G319" s="39">
        <f t="shared" si="47"/>
        <v>224339.06333244251</v>
      </c>
      <c r="H319" s="4">
        <f t="shared" si="48"/>
        <v>1506.7583748722759</v>
      </c>
      <c r="I319" s="40">
        <f t="shared" si="0"/>
        <v>19016906.879195146</v>
      </c>
      <c r="J319" s="39">
        <f t="shared" si="43"/>
        <v>221784.60182787283</v>
      </c>
      <c r="K319" s="25">
        <f t="shared" si="44"/>
        <v>2478.148685521393</v>
      </c>
      <c r="L319" s="40">
        <f t="shared" si="1"/>
        <v>31129711.185875881</v>
      </c>
      <c r="M319" s="48">
        <f t="shared" si="9"/>
        <v>2821.8148280013475</v>
      </c>
      <c r="N319" s="40">
        <f t="shared" si="6"/>
        <v>35194193.975206822</v>
      </c>
      <c r="O319" s="11"/>
      <c r="P319" s="27"/>
      <c r="Q319" s="11"/>
      <c r="R319" s="11"/>
      <c r="S319" s="11"/>
    </row>
    <row r="320" spans="1:19" ht="14.25" hidden="1">
      <c r="A320" s="45">
        <f t="shared" si="41"/>
        <v>2016</v>
      </c>
      <c r="B320" s="44">
        <v>42461</v>
      </c>
      <c r="C320" s="28">
        <v>33.549999999999997</v>
      </c>
      <c r="D320" s="47">
        <f t="shared" si="49"/>
        <v>10.065</v>
      </c>
      <c r="E320" s="25">
        <f t="shared" si="11"/>
        <v>381.04288173634706</v>
      </c>
      <c r="F320" s="25">
        <f t="shared" si="7"/>
        <v>12783.988682254443</v>
      </c>
      <c r="G320" s="39">
        <f t="shared" si="47"/>
        <v>226899.91099077361</v>
      </c>
      <c r="H320" s="4">
        <f t="shared" si="48"/>
        <v>1506.7583748722759</v>
      </c>
      <c r="I320" s="40">
        <f t="shared" si="0"/>
        <v>19489281.922250047</v>
      </c>
      <c r="J320" s="39">
        <f t="shared" si="43"/>
        <v>224339.06333244251</v>
      </c>
      <c r="K320" s="25">
        <f t="shared" si="44"/>
        <v>2478.148685521393</v>
      </c>
      <c r="L320" s="40">
        <f t="shared" si="1"/>
        <v>31904963.811981656</v>
      </c>
      <c r="M320" s="48">
        <f t="shared" si="9"/>
        <v>2821.9712736967958</v>
      </c>
      <c r="N320" s="40">
        <f t="shared" si="6"/>
        <v>36076048.824586995</v>
      </c>
      <c r="O320" s="11"/>
      <c r="P320" s="27"/>
      <c r="Q320" s="11"/>
      <c r="R320" s="11"/>
      <c r="S320" s="11"/>
    </row>
    <row r="321" spans="1:19" ht="14.25" hidden="1">
      <c r="A321" s="45">
        <f t="shared" si="41"/>
        <v>2016</v>
      </c>
      <c r="B321" s="44">
        <v>42491</v>
      </c>
      <c r="C321" s="28">
        <v>33.549999999999997</v>
      </c>
      <c r="D321" s="47">
        <f t="shared" si="49"/>
        <v>10.065</v>
      </c>
      <c r="E321" s="25">
        <f t="shared" si="11"/>
        <v>390.56895377975576</v>
      </c>
      <c r="F321" s="25">
        <f t="shared" si="7"/>
        <v>13103.588399310805</v>
      </c>
      <c r="G321" s="39">
        <f t="shared" si="47"/>
        <v>229467.16076825053</v>
      </c>
      <c r="H321" s="4">
        <f t="shared" si="48"/>
        <v>1506.7583748722759</v>
      </c>
      <c r="I321" s="40">
        <f t="shared" si="0"/>
        <v>19973408.722309008</v>
      </c>
      <c r="J321" s="39">
        <f t="shared" si="43"/>
        <v>226899.91099077361</v>
      </c>
      <c r="K321" s="25">
        <f t="shared" si="44"/>
        <v>2478.148685521393</v>
      </c>
      <c r="L321" s="40">
        <f t="shared" si="1"/>
        <v>32699540.278356221</v>
      </c>
      <c r="M321" s="48">
        <f t="shared" si="9"/>
        <v>2822.123903643575</v>
      </c>
      <c r="N321" s="40">
        <f t="shared" si="6"/>
        <v>36979950.045201674</v>
      </c>
      <c r="O321" s="11"/>
      <c r="P321" s="27"/>
      <c r="Q321" s="11"/>
      <c r="R321" s="11"/>
      <c r="S321" s="11"/>
    </row>
    <row r="322" spans="1:19" ht="14.25" hidden="1">
      <c r="A322" s="45">
        <f t="shared" si="41"/>
        <v>2016</v>
      </c>
      <c r="B322" s="44">
        <v>42522</v>
      </c>
      <c r="C322" s="28">
        <v>33.549999999999997</v>
      </c>
      <c r="D322" s="47">
        <f t="shared" si="49"/>
        <v>10.065</v>
      </c>
      <c r="E322" s="25">
        <f t="shared" si="11"/>
        <v>400.33317762424963</v>
      </c>
      <c r="F322" s="25">
        <f t="shared" si="7"/>
        <v>13431.178109293574</v>
      </c>
      <c r="G322" s="39">
        <f t="shared" si="47"/>
        <v>232040.82867017115</v>
      </c>
      <c r="H322" s="4">
        <f t="shared" si="48"/>
        <v>1506.7583748722759</v>
      </c>
      <c r="I322" s="40">
        <f t="shared" si="0"/>
        <v>20469580.929249443</v>
      </c>
      <c r="J322" s="39">
        <f t="shared" si="43"/>
        <v>229467.16076825053</v>
      </c>
      <c r="K322" s="25">
        <f t="shared" si="44"/>
        <v>2478.148685521393</v>
      </c>
      <c r="L322" s="40">
        <f t="shared" si="1"/>
        <v>33513923.537317831</v>
      </c>
      <c r="M322" s="48">
        <f t="shared" si="9"/>
        <v>2822.2728109087252</v>
      </c>
      <c r="N322" s="40">
        <f t="shared" si="6"/>
        <v>37906448.796331711</v>
      </c>
      <c r="O322" s="11"/>
      <c r="P322" s="27"/>
      <c r="Q322" s="11"/>
      <c r="R322" s="11"/>
      <c r="S322" s="11"/>
    </row>
    <row r="323" spans="1:19" ht="14.25" hidden="1">
      <c r="A323" s="45">
        <f t="shared" si="41"/>
        <v>2016</v>
      </c>
      <c r="B323" s="44">
        <v>42552</v>
      </c>
      <c r="C323" s="28">
        <v>33.549999999999997</v>
      </c>
      <c r="D323" s="47">
        <f t="shared" si="49"/>
        <v>10.065</v>
      </c>
      <c r="E323" s="25">
        <f t="shared" si="11"/>
        <v>410.34150706485588</v>
      </c>
      <c r="F323" s="25">
        <f t="shared" si="7"/>
        <v>13766.957562025913</v>
      </c>
      <c r="G323" s="39">
        <f t="shared" si="47"/>
        <v>234620.93074184656</v>
      </c>
      <c r="H323" s="4">
        <f t="shared" si="48"/>
        <v>1506.7583748722759</v>
      </c>
      <c r="I323" s="40">
        <f t="shared" si="0"/>
        <v>20978099.533835601</v>
      </c>
      <c r="J323" s="39">
        <f t="shared" si="43"/>
        <v>232040.82867017115</v>
      </c>
      <c r="K323" s="25">
        <f t="shared" si="44"/>
        <v>2478.148685521393</v>
      </c>
      <c r="L323" s="40">
        <f t="shared" si="1"/>
        <v>34348608.614633493</v>
      </c>
      <c r="M323" s="48">
        <f t="shared" si="9"/>
        <v>2822.4180862893595</v>
      </c>
      <c r="N323" s="40">
        <f t="shared" si="6"/>
        <v>38856110.016240001</v>
      </c>
      <c r="O323" s="11"/>
      <c r="P323" s="27"/>
      <c r="Q323" s="11"/>
      <c r="R323" s="11"/>
      <c r="S323" s="11"/>
    </row>
    <row r="324" spans="1:19" ht="14.25" hidden="1">
      <c r="A324" s="45">
        <f t="shared" si="41"/>
        <v>2016</v>
      </c>
      <c r="B324" s="44">
        <v>42583</v>
      </c>
      <c r="C324" s="28">
        <v>33.549999999999997</v>
      </c>
      <c r="D324" s="47">
        <f t="shared" si="49"/>
        <v>10.065</v>
      </c>
      <c r="E324" s="25">
        <f t="shared" si="11"/>
        <v>420.60004474147729</v>
      </c>
      <c r="F324" s="25">
        <f t="shared" si="7"/>
        <v>14111.131501076561</v>
      </c>
      <c r="G324" s="39">
        <f t="shared" si="47"/>
        <v>237207.48306870117</v>
      </c>
      <c r="H324" s="4">
        <f t="shared" si="48"/>
        <v>1506.7583748722759</v>
      </c>
      <c r="I324" s="40">
        <f t="shared" si="0"/>
        <v>21499273.0512398</v>
      </c>
      <c r="J324" s="39">
        <f t="shared" si="43"/>
        <v>234620.93074184656</v>
      </c>
      <c r="K324" s="25">
        <f t="shared" si="44"/>
        <v>2478.148685521393</v>
      </c>
      <c r="L324" s="40">
        <f t="shared" si="1"/>
        <v>35204102.911354244</v>
      </c>
      <c r="M324" s="48">
        <f t="shared" si="9"/>
        <v>2822.5598183680272</v>
      </c>
      <c r="N324" s="40">
        <f t="shared" si="6"/>
        <v>39829512.766646005</v>
      </c>
      <c r="O324" s="11"/>
      <c r="P324" s="27"/>
      <c r="Q324" s="11"/>
      <c r="R324" s="11"/>
      <c r="S324" s="11"/>
    </row>
    <row r="325" spans="1:19" ht="14.25" hidden="1">
      <c r="A325" s="45">
        <f t="shared" si="41"/>
        <v>2016</v>
      </c>
      <c r="B325" s="44">
        <v>42614</v>
      </c>
      <c r="C325" s="28">
        <v>33.549999999999997</v>
      </c>
      <c r="D325" s="47">
        <f t="shared" si="49"/>
        <v>10.065</v>
      </c>
      <c r="E325" s="25">
        <f t="shared" si="11"/>
        <v>431.11504586001422</v>
      </c>
      <c r="F325" s="25">
        <f t="shared" si="7"/>
        <v>14463.909788603476</v>
      </c>
      <c r="G325" s="39">
        <f t="shared" si="47"/>
        <v>239800.5017763729</v>
      </c>
      <c r="H325" s="4">
        <f t="shared" si="48"/>
        <v>1506.7583748722759</v>
      </c>
      <c r="I325" s="40">
        <f t="shared" si="0"/>
        <v>22033417.709151749</v>
      </c>
      <c r="J325" s="39">
        <f t="shared" si="43"/>
        <v>237207.48306870117</v>
      </c>
      <c r="K325" s="25">
        <f t="shared" si="44"/>
        <v>2478.148685521393</v>
      </c>
      <c r="L325" s="40">
        <f t="shared" si="1"/>
        <v>36080926.513196416</v>
      </c>
      <c r="M325" s="48">
        <f t="shared" si="9"/>
        <v>2822.6980935667275</v>
      </c>
      <c r="N325" s="40">
        <f t="shared" si="6"/>
        <v>40827250.585812159</v>
      </c>
      <c r="O325" s="11"/>
      <c r="P325" s="27"/>
      <c r="Q325" s="11"/>
      <c r="R325" s="11"/>
      <c r="S325" s="11"/>
    </row>
    <row r="326" spans="1:19" ht="14.25" hidden="1">
      <c r="A326" s="45">
        <f t="shared" ref="A326:A365" si="50">YEAR(B326)</f>
        <v>2016</v>
      </c>
      <c r="B326" s="44">
        <v>42644</v>
      </c>
      <c r="C326" s="28">
        <v>33.549999999999997</v>
      </c>
      <c r="D326" s="47">
        <f t="shared" si="49"/>
        <v>10.065</v>
      </c>
      <c r="E326" s="25">
        <f t="shared" si="11"/>
        <v>441.8929220065146</v>
      </c>
      <c r="F326" s="25">
        <f t="shared" si="7"/>
        <v>14825.507533318563</v>
      </c>
      <c r="G326" s="39">
        <f t="shared" si="47"/>
        <v>242400.00303081382</v>
      </c>
      <c r="H326" s="4">
        <f t="shared" si="48"/>
        <v>1506.7583748722759</v>
      </c>
      <c r="I326" s="40">
        <f t="shared" si="0"/>
        <v>22580857.640590575</v>
      </c>
      <c r="J326" s="39">
        <f t="shared" si="43"/>
        <v>239800.5017763729</v>
      </c>
      <c r="K326" s="25">
        <f t="shared" si="44"/>
        <v>2478.148685521393</v>
      </c>
      <c r="L326" s="40">
        <f t="shared" si="1"/>
        <v>36979612.507657282</v>
      </c>
      <c r="M326" s="48">
        <f t="shared" si="9"/>
        <v>2822.8329961996055</v>
      </c>
      <c r="N326" s="40">
        <f t="shared" si="6"/>
        <v>41849931.85045746</v>
      </c>
      <c r="O326" s="11"/>
      <c r="P326" s="27"/>
      <c r="Q326" s="11"/>
      <c r="R326" s="11"/>
      <c r="S326" s="11"/>
    </row>
    <row r="327" spans="1:19" ht="14.25" hidden="1">
      <c r="A327" s="45">
        <f t="shared" si="50"/>
        <v>2016</v>
      </c>
      <c r="B327" s="44">
        <v>42675</v>
      </c>
      <c r="C327" s="28">
        <v>33.549999999999997</v>
      </c>
      <c r="D327" s="47">
        <f t="shared" si="49"/>
        <v>10.065</v>
      </c>
      <c r="E327" s="25">
        <f t="shared" si="11"/>
        <v>452.94024505667744</v>
      </c>
      <c r="F327" s="25">
        <f t="shared" si="7"/>
        <v>15196.145221651526</v>
      </c>
      <c r="G327" s="39">
        <f t="shared" si="47"/>
        <v>245006.00303839083</v>
      </c>
      <c r="H327" s="4">
        <f t="shared" si="48"/>
        <v>1506.7583748722759</v>
      </c>
      <c r="I327" s="40">
        <f t="shared" si="0"/>
        <v>23141925.081537146</v>
      </c>
      <c r="J327" s="39">
        <f t="shared" si="43"/>
        <v>242400.00303081382</v>
      </c>
      <c r="K327" s="25">
        <f t="shared" si="44"/>
        <v>2478.148685521393</v>
      </c>
      <c r="L327" s="40">
        <f t="shared" si="1"/>
        <v>37900707.309058741</v>
      </c>
      <c r="M327" s="48">
        <f t="shared" si="9"/>
        <v>2822.9646085243648</v>
      </c>
      <c r="N327" s="40">
        <f t="shared" si="6"/>
        <v>42898180.146718897</v>
      </c>
      <c r="O327" s="11"/>
      <c r="P327" s="27"/>
      <c r="Q327" s="11"/>
      <c r="R327" s="11"/>
      <c r="S327" s="11"/>
    </row>
    <row r="328" spans="1:19" ht="14.25" hidden="1">
      <c r="A328" s="45">
        <f t="shared" si="50"/>
        <v>2016</v>
      </c>
      <c r="B328" s="44">
        <v>42705</v>
      </c>
      <c r="C328" s="28">
        <v>33.549999999999997</v>
      </c>
      <c r="D328" s="47">
        <f t="shared" si="49"/>
        <v>10.065</v>
      </c>
      <c r="E328" s="25">
        <f t="shared" si="11"/>
        <v>464.26375118309437</v>
      </c>
      <c r="F328" s="25">
        <f t="shared" si="7"/>
        <v>15576.048852192815</v>
      </c>
      <c r="G328" s="39">
        <f t="shared" si="47"/>
        <v>247618.5180459868</v>
      </c>
      <c r="H328" s="4">
        <f t="shared" si="48"/>
        <v>1506.7583748722759</v>
      </c>
      <c r="I328" s="40">
        <f t="shared" si="0"/>
        <v>23716960.573507212</v>
      </c>
      <c r="J328" s="39">
        <f t="shared" si="43"/>
        <v>245006.00303839083</v>
      </c>
      <c r="K328" s="25">
        <f t="shared" si="44"/>
        <v>2478.148685521393</v>
      </c>
      <c r="L328" s="40">
        <f t="shared" si="1"/>
        <v>38844770.991717018</v>
      </c>
      <c r="M328" s="48">
        <f t="shared" si="9"/>
        <v>2823.0930107924228</v>
      </c>
      <c r="N328" s="40">
        <f t="shared" si="6"/>
        <v>43972634.650386877</v>
      </c>
      <c r="O328" s="11"/>
      <c r="P328" s="27"/>
      <c r="Q328" s="11"/>
      <c r="R328" s="11"/>
      <c r="S328" s="11"/>
    </row>
    <row r="329" spans="1:19" ht="14.25" hidden="1">
      <c r="A329" s="45">
        <f t="shared" si="50"/>
        <v>2017</v>
      </c>
      <c r="B329" s="44">
        <v>42736</v>
      </c>
      <c r="C329" s="2">
        <v>35.44</v>
      </c>
      <c r="D329" s="47">
        <f>C329*(0.35)</f>
        <v>12.403999999999998</v>
      </c>
      <c r="E329" s="25">
        <f t="shared" si="11"/>
        <v>475.87034496267171</v>
      </c>
      <c r="F329" s="25">
        <f t="shared" si="7"/>
        <v>16864.845025477083</v>
      </c>
      <c r="G329" s="39">
        <f t="shared" si="47"/>
        <v>250237.56434110177</v>
      </c>
      <c r="H329" s="4">
        <f t="shared" si="48"/>
        <v>1506.7583748722759</v>
      </c>
      <c r="I329" s="40">
        <f t="shared" si="0"/>
        <v>25661484.047401737</v>
      </c>
      <c r="J329" s="39">
        <f t="shared" si="43"/>
        <v>247618.5180459868</v>
      </c>
      <c r="K329" s="25">
        <f t="shared" si="44"/>
        <v>2478.148685521393</v>
      </c>
      <c r="L329" s="40">
        <f t="shared" si="1"/>
        <v>42041212.049454018</v>
      </c>
      <c r="M329" s="48">
        <f t="shared" si="9"/>
        <v>2823.2116006755186</v>
      </c>
      <c r="N329" s="40">
        <f t="shared" si="6"/>
        <v>47613026.119521715</v>
      </c>
      <c r="O329" s="11"/>
      <c r="P329" s="27"/>
      <c r="Q329" s="11"/>
      <c r="R329" s="11"/>
      <c r="S329" s="11"/>
    </row>
    <row r="330" spans="1:19" ht="14.25" hidden="1">
      <c r="A330" s="45">
        <f t="shared" si="50"/>
        <v>2017</v>
      </c>
      <c r="B330" s="44">
        <v>42767</v>
      </c>
      <c r="C330" s="28">
        <v>35.44</v>
      </c>
      <c r="D330" s="47">
        <f t="shared" ref="D330:D365" si="51">C330*(0.35)</f>
        <v>12.403999999999998</v>
      </c>
      <c r="E330" s="25">
        <f t="shared" si="11"/>
        <v>489.74989669074961</v>
      </c>
      <c r="F330" s="25">
        <f t="shared" si="7"/>
        <v>17356.736338720166</v>
      </c>
      <c r="G330" s="39">
        <f t="shared" si="47"/>
        <v>252863.1582519545</v>
      </c>
      <c r="H330" s="4">
        <f t="shared" si="48"/>
        <v>1506.7583748722759</v>
      </c>
      <c r="I330" s="40">
        <f t="shared" si="0"/>
        <v>26405270.997068528</v>
      </c>
      <c r="J330" s="39">
        <f t="shared" si="43"/>
        <v>250237.56434110177</v>
      </c>
      <c r="K330" s="25">
        <f t="shared" si="44"/>
        <v>2478.148685521393</v>
      </c>
      <c r="L330" s="40">
        <f t="shared" si="1"/>
        <v>43262810.907081872</v>
      </c>
      <c r="M330" s="48">
        <f t="shared" si="9"/>
        <v>2823.3268297117252</v>
      </c>
      <c r="N330" s="40">
        <f t="shared" si="6"/>
        <v>49003739.3813411</v>
      </c>
      <c r="O330" s="11"/>
      <c r="P330" s="27"/>
      <c r="Q330" s="11"/>
      <c r="R330" s="11"/>
      <c r="S330" s="11"/>
    </row>
    <row r="331" spans="1:19" ht="14.25" hidden="1">
      <c r="A331" s="45">
        <f t="shared" si="50"/>
        <v>2017</v>
      </c>
      <c r="B331" s="44">
        <v>42795</v>
      </c>
      <c r="C331" s="28">
        <v>35.44</v>
      </c>
      <c r="D331" s="47">
        <f t="shared" si="51"/>
        <v>12.403999999999998</v>
      </c>
      <c r="E331" s="25">
        <f t="shared" si="11"/>
        <v>504.03426867756315</v>
      </c>
      <c r="F331" s="25">
        <f t="shared" si="7"/>
        <v>17862.974481932837</v>
      </c>
      <c r="G331" s="39">
        <f t="shared" si="47"/>
        <v>255495.31614758438</v>
      </c>
      <c r="H331" s="4">
        <f t="shared" si="48"/>
        <v>1506.7583748722759</v>
      </c>
      <c r="I331" s="40">
        <f t="shared" si="0"/>
        <v>27170681.716929641</v>
      </c>
      <c r="J331" s="39">
        <f t="shared" si="43"/>
        <v>252863.1582519545</v>
      </c>
      <c r="K331" s="25">
        <f t="shared" si="44"/>
        <v>2478.148685521393</v>
      </c>
      <c r="L331" s="40">
        <f t="shared" si="1"/>
        <v>44519969.890156001</v>
      </c>
      <c r="M331" s="48">
        <f t="shared" si="9"/>
        <v>2823.4387931477154</v>
      </c>
      <c r="N331" s="40">
        <f t="shared" si="6"/>
        <v>50435015.113296889</v>
      </c>
      <c r="O331" s="11"/>
      <c r="P331" s="27"/>
      <c r="Q331" s="11"/>
      <c r="R331" s="11"/>
      <c r="S331" s="11"/>
    </row>
    <row r="332" spans="1:19" ht="14.25" hidden="1">
      <c r="A332" s="45">
        <f t="shared" si="50"/>
        <v>2017</v>
      </c>
      <c r="B332" s="44">
        <v>42826</v>
      </c>
      <c r="C332" s="28">
        <v>35.44</v>
      </c>
      <c r="D332" s="47">
        <f t="shared" si="51"/>
        <v>12.403999999999998</v>
      </c>
      <c r="E332" s="25">
        <f t="shared" si="11"/>
        <v>518.73526818065875</v>
      </c>
      <c r="F332" s="25">
        <f t="shared" si="7"/>
        <v>18383.977904322546</v>
      </c>
      <c r="G332" s="39">
        <f t="shared" si="47"/>
        <v>258134.05443795334</v>
      </c>
      <c r="H332" s="4">
        <f t="shared" si="48"/>
        <v>1506.7583748722759</v>
      </c>
      <c r="I332" s="40">
        <f t="shared" si="0"/>
        <v>27958346.725242823</v>
      </c>
      <c r="J332" s="39">
        <f t="shared" si="43"/>
        <v>255495.31614758438</v>
      </c>
      <c r="K332" s="25">
        <f t="shared" si="44"/>
        <v>2478.148685521393</v>
      </c>
      <c r="L332" s="40">
        <f t="shared" si="1"/>
        <v>45813725.994398832</v>
      </c>
      <c r="M332" s="48">
        <f t="shared" si="9"/>
        <v>2823.5475835308634</v>
      </c>
      <c r="N332" s="40">
        <f t="shared" si="6"/>
        <v>51908036.387434714</v>
      </c>
      <c r="O332" s="11"/>
      <c r="P332" s="27"/>
      <c r="Q332" s="11"/>
      <c r="R332" s="11"/>
      <c r="S332" s="11"/>
    </row>
    <row r="333" spans="1:19" ht="14.25" hidden="1">
      <c r="A333" s="45">
        <f t="shared" si="50"/>
        <v>2017</v>
      </c>
      <c r="B333" s="44">
        <v>42856</v>
      </c>
      <c r="C333" s="28">
        <v>35.44</v>
      </c>
      <c r="D333" s="47">
        <f t="shared" si="51"/>
        <v>12.403999999999998</v>
      </c>
      <c r="E333" s="25">
        <f t="shared" si="11"/>
        <v>533.86504683592796</v>
      </c>
      <c r="F333" s="25">
        <f t="shared" si="7"/>
        <v>18920.177259865286</v>
      </c>
      <c r="G333" s="39">
        <f t="shared" si="47"/>
        <v>260779.3895740482</v>
      </c>
      <c r="H333" s="4">
        <f t="shared" si="48"/>
        <v>1506.7583748722759</v>
      </c>
      <c r="I333" s="40">
        <f t="shared" si="0"/>
        <v>28768914.929944057</v>
      </c>
      <c r="J333" s="39">
        <f t="shared" si="43"/>
        <v>258134.05443795334</v>
      </c>
      <c r="K333" s="25">
        <f t="shared" si="44"/>
        <v>2478.148685521393</v>
      </c>
      <c r="L333" s="40">
        <f t="shared" si="1"/>
        <v>47145146.460804857</v>
      </c>
      <c r="M333" s="48">
        <f t="shared" si="9"/>
        <v>2823.6532907857445</v>
      </c>
      <c r="N333" s="40">
        <f t="shared" si="6"/>
        <v>53424020.782068223</v>
      </c>
      <c r="O333" s="11"/>
      <c r="P333" s="27"/>
      <c r="Q333" s="11"/>
      <c r="R333" s="11"/>
      <c r="S333" s="11"/>
    </row>
    <row r="334" spans="1:19" ht="14.25" hidden="1">
      <c r="A334" s="45">
        <f t="shared" si="50"/>
        <v>2017</v>
      </c>
      <c r="B334" s="44">
        <v>42887</v>
      </c>
      <c r="C334" s="28">
        <v>35.44</v>
      </c>
      <c r="D334" s="47">
        <f t="shared" si="51"/>
        <v>12.403999999999998</v>
      </c>
      <c r="E334" s="25">
        <f t="shared" si="11"/>
        <v>549.43611070197585</v>
      </c>
      <c r="F334" s="25">
        <f t="shared" si="7"/>
        <v>19472.015763278021</v>
      </c>
      <c r="G334" s="39">
        <f t="shared" si="47"/>
        <v>263431.3380479833</v>
      </c>
      <c r="H334" s="4">
        <f t="shared" si="48"/>
        <v>1506.7583748722759</v>
      </c>
      <c r="I334" s="40">
        <f t="shared" si="0"/>
        <v>29603054.165012114</v>
      </c>
      <c r="J334" s="39">
        <f t="shared" si="43"/>
        <v>260779.3895740482</v>
      </c>
      <c r="K334" s="25">
        <f t="shared" si="44"/>
        <v>2478.148685521393</v>
      </c>
      <c r="L334" s="40">
        <f t="shared" si="1"/>
        <v>48515329.657793321</v>
      </c>
      <c r="M334" s="48">
        <f t="shared" si="9"/>
        <v>2823.7560022884627</v>
      </c>
      <c r="N334" s="40">
        <f t="shared" si="6"/>
        <v>54984221.388211876</v>
      </c>
      <c r="O334" s="11"/>
      <c r="P334" s="27"/>
      <c r="Q334" s="11"/>
      <c r="R334" s="11"/>
      <c r="S334" s="11"/>
    </row>
    <row r="335" spans="1:19" ht="14.25" hidden="1">
      <c r="A335" s="45">
        <f t="shared" si="50"/>
        <v>2017</v>
      </c>
      <c r="B335" s="44">
        <v>42917</v>
      </c>
      <c r="C335" s="28">
        <v>35.44</v>
      </c>
      <c r="D335" s="47">
        <f t="shared" si="51"/>
        <v>12.403999999999998</v>
      </c>
      <c r="E335" s="25">
        <f t="shared" si="11"/>
        <v>565.46133059745011</v>
      </c>
      <c r="F335" s="25">
        <f t="shared" si="7"/>
        <v>20039.949556373631</v>
      </c>
      <c r="G335" s="39">
        <f t="shared" si="47"/>
        <v>266089.91639310325</v>
      </c>
      <c r="H335" s="4">
        <f t="shared" si="48"/>
        <v>1506.7583748722759</v>
      </c>
      <c r="I335" s="40">
        <f t="shared" si="0"/>
        <v>30461451.742477022</v>
      </c>
      <c r="J335" s="39">
        <f t="shared" si="43"/>
        <v>263431.3380479833</v>
      </c>
      <c r="K335" s="25">
        <f t="shared" si="44"/>
        <v>2478.148685521393</v>
      </c>
      <c r="L335" s="40">
        <f t="shared" si="1"/>
        <v>49925405.989090316</v>
      </c>
      <c r="M335" s="48">
        <f t="shared" si="9"/>
        <v>2823.8558029388773</v>
      </c>
      <c r="N335" s="40">
        <f t="shared" si="6"/>
        <v>56589927.845368057</v>
      </c>
      <c r="O335" s="11"/>
      <c r="P335" s="27"/>
      <c r="Q335" s="11"/>
      <c r="R335" s="11"/>
      <c r="S335" s="11"/>
    </row>
    <row r="336" spans="1:19" ht="14.25" hidden="1">
      <c r="A336" s="45">
        <f t="shared" si="50"/>
        <v>2017</v>
      </c>
      <c r="B336" s="44">
        <v>42948</v>
      </c>
      <c r="C336" s="28">
        <v>35.44</v>
      </c>
      <c r="D336" s="47">
        <f t="shared" si="51"/>
        <v>12.403999999999998</v>
      </c>
      <c r="E336" s="25">
        <f t="shared" si="11"/>
        <v>581.95395273987572</v>
      </c>
      <c r="F336" s="25">
        <f t="shared" si="7"/>
        <v>20624.448085101194</v>
      </c>
      <c r="G336" s="39">
        <f t="shared" si="47"/>
        <v>268755.14118408598</v>
      </c>
      <c r="H336" s="4">
        <f t="shared" si="48"/>
        <v>1506.7583748722759</v>
      </c>
      <c r="I336" s="40">
        <f t="shared" si="0"/>
        <v>31344815.020528786</v>
      </c>
      <c r="J336" s="39">
        <f t="shared" si="43"/>
        <v>266089.91639310325</v>
      </c>
      <c r="K336" s="25">
        <f t="shared" si="44"/>
        <v>2478.148685521393</v>
      </c>
      <c r="L336" s="40">
        <f t="shared" si="1"/>
        <v>51376538.828090832</v>
      </c>
      <c r="M336" s="48">
        <f t="shared" si="9"/>
        <v>2823.9527752307781</v>
      </c>
      <c r="N336" s="40">
        <f t="shared" si="6"/>
        <v>58242467.407524623</v>
      </c>
      <c r="O336" s="11"/>
      <c r="P336" s="27"/>
      <c r="Q336" s="11"/>
      <c r="R336" s="11"/>
      <c r="S336" s="11"/>
    </row>
    <row r="337" spans="1:19" ht="14.25" hidden="1">
      <c r="A337" s="45">
        <f t="shared" si="50"/>
        <v>2017</v>
      </c>
      <c r="B337" s="44">
        <v>42979</v>
      </c>
      <c r="C337" s="28">
        <v>35.44</v>
      </c>
      <c r="D337" s="47">
        <f t="shared" si="51"/>
        <v>12.403999999999998</v>
      </c>
      <c r="E337" s="25">
        <f t="shared" si="11"/>
        <v>598.92760969478877</v>
      </c>
      <c r="F337" s="25">
        <f t="shared" si="7"/>
        <v>21225.994487583313</v>
      </c>
      <c r="G337" s="39">
        <f t="shared" si="47"/>
        <v>271427.02903704619</v>
      </c>
      <c r="H337" s="4">
        <f t="shared" si="48"/>
        <v>1506.7583748722759</v>
      </c>
      <c r="I337" s="40">
        <f t="shared" si="0"/>
        <v>32253871.988195967</v>
      </c>
      <c r="J337" s="39">
        <f t="shared" si="43"/>
        <v>268755.14118408598</v>
      </c>
      <c r="K337" s="25">
        <f t="shared" si="44"/>
        <v>2478.148685521393</v>
      </c>
      <c r="L337" s="40">
        <f t="shared" si="1"/>
        <v>52869925.479473002</v>
      </c>
      <c r="M337" s="48">
        <f t="shared" si="9"/>
        <v>2824.0469993200745</v>
      </c>
      <c r="N337" s="40">
        <f t="shared" si="6"/>
        <v>59943206.040244102</v>
      </c>
      <c r="O337" s="11"/>
      <c r="P337" s="27"/>
      <c r="Q337" s="11"/>
      <c r="R337" s="11"/>
      <c r="S337" s="11"/>
    </row>
    <row r="338" spans="1:19" ht="14.25" hidden="1">
      <c r="A338" s="45">
        <f t="shared" si="50"/>
        <v>2017</v>
      </c>
      <c r="B338" s="44">
        <v>43009</v>
      </c>
      <c r="C338" s="28">
        <v>35.44</v>
      </c>
      <c r="D338" s="47">
        <f t="shared" si="51"/>
        <v>12.403999999999998</v>
      </c>
      <c r="E338" s="25">
        <f t="shared" si="11"/>
        <v>616.39633164422014</v>
      </c>
      <c r="F338" s="25">
        <f t="shared" si="7"/>
        <v>21845.085993471159</v>
      </c>
      <c r="G338" s="39">
        <f t="shared" si="47"/>
        <v>274105.59660963877</v>
      </c>
      <c r="H338" s="4">
        <f t="shared" si="48"/>
        <v>1506.7583748722759</v>
      </c>
      <c r="I338" s="40">
        <f t="shared" si="0"/>
        <v>33189371.867077358</v>
      </c>
      <c r="J338" s="39">
        <f t="shared" si="43"/>
        <v>271427.02903704619</v>
      </c>
      <c r="K338" s="25">
        <f t="shared" si="44"/>
        <v>2478.148685521393</v>
      </c>
      <c r="L338" s="40">
        <f t="shared" si="1"/>
        <v>54406798.168859385</v>
      </c>
      <c r="M338" s="48">
        <f t="shared" si="9"/>
        <v>2824.1385530910507</v>
      </c>
      <c r="N338" s="40">
        <f t="shared" si="6"/>
        <v>61693549.549751215</v>
      </c>
      <c r="O338" s="11"/>
      <c r="P338" s="27"/>
      <c r="Q338" s="11"/>
      <c r="R338" s="11"/>
      <c r="S338" s="11"/>
    </row>
    <row r="339" spans="1:19" ht="14.25" hidden="1">
      <c r="A339" s="45">
        <f t="shared" si="50"/>
        <v>2017</v>
      </c>
      <c r="B339" s="44">
        <v>43040</v>
      </c>
      <c r="C339" s="28">
        <v>35.44</v>
      </c>
      <c r="D339" s="47">
        <f t="shared" si="51"/>
        <v>12.403999999999998</v>
      </c>
      <c r="E339" s="25">
        <f t="shared" si="11"/>
        <v>634.37455798384326</v>
      </c>
      <c r="F339" s="25">
        <f t="shared" si="7"/>
        <v>22482.234334947403</v>
      </c>
      <c r="G339" s="39">
        <f t="shared" si="47"/>
        <v>276790.86060116283</v>
      </c>
      <c r="H339" s="4">
        <f t="shared" si="48"/>
        <v>1506.7583748722759</v>
      </c>
      <c r="I339" s="40">
        <f t="shared" si="0"/>
        <v>34152085.730624199</v>
      </c>
      <c r="J339" s="39">
        <f t="shared" si="43"/>
        <v>274105.59660963877</v>
      </c>
      <c r="K339" s="25">
        <f t="shared" si="44"/>
        <v>2478.148685521393</v>
      </c>
      <c r="L339" s="40">
        <f t="shared" si="1"/>
        <v>55988425.061343476</v>
      </c>
      <c r="M339" s="48">
        <f t="shared" si="9"/>
        <v>2824.2275122207438</v>
      </c>
      <c r="N339" s="40">
        <f t="shared" si="6"/>
        <v>63494944.744952291</v>
      </c>
      <c r="O339" s="11"/>
      <c r="P339" s="27"/>
      <c r="Q339" s="11"/>
      <c r="R339" s="11"/>
      <c r="S339" s="11"/>
    </row>
    <row r="340" spans="1:19" ht="14.25" hidden="1">
      <c r="A340" s="45">
        <f t="shared" si="50"/>
        <v>2017</v>
      </c>
      <c r="B340" s="44">
        <v>43070</v>
      </c>
      <c r="C340" s="28">
        <v>35.44</v>
      </c>
      <c r="D340" s="47">
        <f t="shared" si="51"/>
        <v>12.403999999999998</v>
      </c>
      <c r="E340" s="25">
        <f t="shared" si="11"/>
        <v>652.87714925837201</v>
      </c>
      <c r="F340" s="25">
        <f t="shared" si="7"/>
        <v>23137.966169716703</v>
      </c>
      <c r="G340" s="39">
        <f t="shared" si="47"/>
        <v>279482.83775266574</v>
      </c>
      <c r="H340" s="4">
        <f t="shared" si="48"/>
        <v>1506.7583748722759</v>
      </c>
      <c r="I340" s="40">
        <f t="shared" si="0"/>
        <v>35142807.1414847</v>
      </c>
      <c r="J340" s="39">
        <f t="shared" si="43"/>
        <v>276790.86060116283</v>
      </c>
      <c r="K340" s="25">
        <f t="shared" si="44"/>
        <v>2478.148685521393</v>
      </c>
      <c r="L340" s="40">
        <f t="shared" si="1"/>
        <v>57616111.309723072</v>
      </c>
      <c r="M340" s="48">
        <f t="shared" si="9"/>
        <v>2824.3139502414988</v>
      </c>
      <c r="N340" s="40">
        <f t="shared" si="6"/>
        <v>65348880.633346744</v>
      </c>
      <c r="O340" s="11"/>
      <c r="P340" s="27"/>
      <c r="Q340" s="11"/>
      <c r="R340" s="11"/>
      <c r="S340" s="11"/>
    </row>
    <row r="341" spans="1:19" ht="14.25" hidden="1">
      <c r="A341" s="45">
        <f t="shared" si="50"/>
        <v>2018</v>
      </c>
      <c r="B341" s="44">
        <v>43101</v>
      </c>
      <c r="C341" s="47">
        <f>C340*1.1</f>
        <v>38.984000000000002</v>
      </c>
      <c r="D341" s="47">
        <f t="shared" si="51"/>
        <v>13.644399999999999</v>
      </c>
      <c r="E341" s="25">
        <f t="shared" si="11"/>
        <v>671.91939944507453</v>
      </c>
      <c r="F341" s="25">
        <f t="shared" si="7"/>
        <v>26194.105867966788</v>
      </c>
      <c r="G341" s="39">
        <f t="shared" si="47"/>
        <v>282181.54484704736</v>
      </c>
      <c r="H341" s="4">
        <f t="shared" si="48"/>
        <v>1506.7583748722759</v>
      </c>
      <c r="I341" s="40">
        <f t="shared" si="0"/>
        <v>39750369.93369703</v>
      </c>
      <c r="J341" s="39">
        <f t="shared" si="43"/>
        <v>279482.83775266574</v>
      </c>
      <c r="K341" s="25">
        <f t="shared" si="44"/>
        <v>2478.148685521393</v>
      </c>
      <c r="L341" s="40">
        <f t="shared" si="1"/>
        <v>65192371.862862766</v>
      </c>
      <c r="M341" s="48">
        <f t="shared" si="9"/>
        <v>2824.3903032962694</v>
      </c>
      <c r="N341" s="40">
        <f t="shared" si="6"/>
        <v>73982378.61700131</v>
      </c>
      <c r="O341" s="11"/>
      <c r="P341" s="27"/>
      <c r="Q341" s="11"/>
      <c r="R341" s="11"/>
      <c r="S341" s="11"/>
    </row>
    <row r="342" spans="1:19" ht="14.25" hidden="1">
      <c r="A342" s="45">
        <f t="shared" si="50"/>
        <v>2018</v>
      </c>
      <c r="B342" s="44">
        <v>43132</v>
      </c>
      <c r="C342" s="47">
        <v>38.984000000000002</v>
      </c>
      <c r="D342" s="47">
        <f t="shared" si="51"/>
        <v>13.644399999999999</v>
      </c>
      <c r="E342" s="25">
        <f t="shared" si="11"/>
        <v>691.51704859555582</v>
      </c>
      <c r="F342" s="25">
        <f t="shared" si="7"/>
        <v>26958.10062244915</v>
      </c>
      <c r="G342" s="39">
        <f t="shared" si="47"/>
        <v>284886.99870916497</v>
      </c>
      <c r="H342" s="4">
        <f t="shared" si="48"/>
        <v>1506.7583748722759</v>
      </c>
      <c r="I342" s="40">
        <f t="shared" si="0"/>
        <v>40904230.882233933</v>
      </c>
      <c r="J342" s="39">
        <f t="shared" si="43"/>
        <v>282181.54484704736</v>
      </c>
      <c r="K342" s="25">
        <f t="shared" si="44"/>
        <v>2478.148685521393</v>
      </c>
      <c r="L342" s="40">
        <f t="shared" si="1"/>
        <v>67088363.166522853</v>
      </c>
      <c r="M342" s="48">
        <f t="shared" si="9"/>
        <v>2824.4644924992854</v>
      </c>
      <c r="N342" s="40">
        <f t="shared" si="6"/>
        <v>76142197.993330508</v>
      </c>
      <c r="O342" s="11"/>
      <c r="P342" s="27"/>
      <c r="Q342" s="11"/>
      <c r="R342" s="11"/>
      <c r="S342" s="11"/>
    </row>
    <row r="343" spans="1:19" ht="14.25" hidden="1">
      <c r="A343" s="45">
        <f t="shared" si="50"/>
        <v>2018</v>
      </c>
      <c r="B343" s="44">
        <v>43160</v>
      </c>
      <c r="C343" s="47">
        <v>38.984000000000002</v>
      </c>
      <c r="D343" s="47">
        <f t="shared" si="51"/>
        <v>13.644399999999999</v>
      </c>
      <c r="E343" s="25">
        <f t="shared" si="11"/>
        <v>711.68629584625955</v>
      </c>
      <c r="F343" s="25">
        <f t="shared" si="7"/>
        <v>27744.378557270582</v>
      </c>
      <c r="G343" s="39">
        <f t="shared" si="47"/>
        <v>287599.21620593785</v>
      </c>
      <c r="H343" s="4">
        <f t="shared" si="48"/>
        <v>1506.7583748722759</v>
      </c>
      <c r="I343" s="40">
        <f t="shared" si="0"/>
        <v>42091673.963000178</v>
      </c>
      <c r="J343" s="39">
        <f t="shared" si="43"/>
        <v>284886.99870916497</v>
      </c>
      <c r="K343" s="25">
        <f t="shared" si="44"/>
        <v>2478.148685521393</v>
      </c>
      <c r="L343" s="40">
        <f t="shared" si="1"/>
        <v>69039582.251017183</v>
      </c>
      <c r="M343" s="48">
        <f t="shared" si="9"/>
        <v>2824.5365791742806</v>
      </c>
      <c r="N343" s="40">
        <f t="shared" si="6"/>
        <v>78365012.101469308</v>
      </c>
      <c r="O343" s="11"/>
      <c r="P343" s="27"/>
      <c r="Q343" s="11"/>
      <c r="R343" s="11"/>
      <c r="S343" s="11"/>
    </row>
    <row r="344" spans="1:19" ht="14.25" hidden="1">
      <c r="A344" s="45">
        <f t="shared" si="50"/>
        <v>2018</v>
      </c>
      <c r="B344" s="44">
        <v>43191</v>
      </c>
      <c r="C344" s="47">
        <v>38.984000000000002</v>
      </c>
      <c r="D344" s="47">
        <f t="shared" si="51"/>
        <v>13.644399999999999</v>
      </c>
      <c r="E344" s="25">
        <f t="shared" si="11"/>
        <v>732.44381280844209</v>
      </c>
      <c r="F344" s="25">
        <f t="shared" si="7"/>
        <v>28553.589598524308</v>
      </c>
      <c r="G344" s="39">
        <f t="shared" si="47"/>
        <v>290318.21424645267</v>
      </c>
      <c r="H344" s="4">
        <f t="shared" si="48"/>
        <v>1506.7583748722759</v>
      </c>
      <c r="I344" s="40">
        <f t="shared" si="0"/>
        <v>43313678.474488862</v>
      </c>
      <c r="J344" s="39">
        <f t="shared" si="43"/>
        <v>287599.21620593785</v>
      </c>
      <c r="K344" s="25">
        <f t="shared" si="44"/>
        <v>2478.148685521393</v>
      </c>
      <c r="L344" s="40">
        <f t="shared" si="1"/>
        <v>71047639.746706277</v>
      </c>
      <c r="M344" s="48">
        <f t="shared" si="9"/>
        <v>2824.6066229070693</v>
      </c>
      <c r="N344" s="40">
        <f t="shared" si="6"/>
        <v>80652658.287762165</v>
      </c>
      <c r="O344" s="11"/>
      <c r="P344" s="27"/>
      <c r="Q344" s="11"/>
      <c r="R344" s="11"/>
      <c r="S344" s="11"/>
    </row>
    <row r="345" spans="1:19" ht="14.25" hidden="1">
      <c r="A345" s="45">
        <f t="shared" si="50"/>
        <v>2018</v>
      </c>
      <c r="B345" s="44">
        <v>43221</v>
      </c>
      <c r="C345" s="47">
        <v>38.984000000000002</v>
      </c>
      <c r="D345" s="47">
        <f t="shared" si="51"/>
        <v>13.644399999999999</v>
      </c>
      <c r="E345" s="25">
        <f t="shared" si="11"/>
        <v>753.80675734868828</v>
      </c>
      <c r="F345" s="54">
        <f t="shared" si="7"/>
        <v>29386.402628481264</v>
      </c>
      <c r="G345" s="39">
        <f t="shared" si="47"/>
        <v>293044.00978206878</v>
      </c>
      <c r="H345" s="4">
        <f t="shared" si="48"/>
        <v>1506.7583748722759</v>
      </c>
      <c r="I345" s="40">
        <f t="shared" si="0"/>
        <v>44571252.277614877</v>
      </c>
      <c r="J345" s="39">
        <f t="shared" si="43"/>
        <v>290318.21424645267</v>
      </c>
      <c r="K345" s="25">
        <f t="shared" si="44"/>
        <v>2478.148685521393</v>
      </c>
      <c r="L345" s="40">
        <f t="shared" si="1"/>
        <v>73114193.260219708</v>
      </c>
      <c r="M345" s="48">
        <f t="shared" si="9"/>
        <v>2824.6746815947995</v>
      </c>
      <c r="N345" s="40">
        <f t="shared" si="6"/>
        <v>83007027.487821892</v>
      </c>
      <c r="O345" s="11"/>
      <c r="P345" s="27"/>
      <c r="Q345" s="11"/>
      <c r="R345" s="11"/>
      <c r="S345" s="11"/>
    </row>
    <row r="346" spans="1:19" ht="14.25" hidden="1">
      <c r="A346" s="45">
        <f t="shared" si="50"/>
        <v>2018</v>
      </c>
      <c r="B346" s="44">
        <v>43252</v>
      </c>
      <c r="C346" s="47">
        <v>38.984000000000002</v>
      </c>
      <c r="D346" s="47">
        <f t="shared" si="51"/>
        <v>13.644399999999999</v>
      </c>
      <c r="E346" s="25">
        <f t="shared" si="11"/>
        <v>775.79278777135835</v>
      </c>
      <c r="F346" s="25">
        <f t="shared" si="7"/>
        <v>30243.506038478634</v>
      </c>
      <c r="G346" s="39">
        <f t="shared" si="47"/>
        <v>295776.61980652396</v>
      </c>
      <c r="H346" s="4">
        <f t="shared" si="48"/>
        <v>1506.7583748722759</v>
      </c>
      <c r="I346" s="40">
        <f t="shared" si="0"/>
        <v>45865432.628784448</v>
      </c>
      <c r="J346" s="39">
        <f t="shared" si="43"/>
        <v>293044.00978206878</v>
      </c>
      <c r="K346" s="25">
        <f t="shared" si="44"/>
        <v>2478.148685521393</v>
      </c>
      <c r="L346" s="40">
        <f t="shared" si="1"/>
        <v>75240948.744596213</v>
      </c>
      <c r="M346" s="48">
        <f t="shared" si="9"/>
        <v>2824.7408114938085</v>
      </c>
      <c r="N346" s="40">
        <f t="shared" si="6"/>
        <v>85430065.789550036</v>
      </c>
      <c r="O346" s="11"/>
      <c r="P346" s="27"/>
      <c r="Q346" s="11"/>
      <c r="R346" s="11"/>
      <c r="S346" s="11"/>
    </row>
    <row r="347" spans="1:19" ht="14.25" hidden="1">
      <c r="A347" s="45">
        <f t="shared" si="50"/>
        <v>2018</v>
      </c>
      <c r="B347" s="44">
        <v>43282</v>
      </c>
      <c r="C347" s="47">
        <v>38.984000000000002</v>
      </c>
      <c r="D347" s="47">
        <f t="shared" si="51"/>
        <v>13.644399999999999</v>
      </c>
      <c r="E347" s="25">
        <f t="shared" si="11"/>
        <v>798.42007741468967</v>
      </c>
      <c r="F347" s="25">
        <f t="shared" si="7"/>
        <v>31125.608297934265</v>
      </c>
      <c r="G347" s="39">
        <f t="shared" ref="G347:G365" si="52">$E$1+G346*(1+$E$2/12)</f>
        <v>298516.06135604024</v>
      </c>
      <c r="H347" s="4">
        <f t="shared" ref="H347:H365" si="53">H346</f>
        <v>1506.7583748722759</v>
      </c>
      <c r="I347" s="40">
        <f t="shared" si="0"/>
        <v>47197287.037262499</v>
      </c>
      <c r="J347" s="39">
        <f t="shared" si="43"/>
        <v>295776.61980652396</v>
      </c>
      <c r="K347" s="25">
        <f t="shared" si="44"/>
        <v>2478.148685521393</v>
      </c>
      <c r="L347" s="40">
        <f t="shared" si="1"/>
        <v>77429661.909386083</v>
      </c>
      <c r="M347" s="48">
        <f t="shared" si="9"/>
        <v>2824.8050672661248</v>
      </c>
      <c r="N347" s="40">
        <f t="shared" si="6"/>
        <v>87923776.041745245</v>
      </c>
      <c r="O347" s="11"/>
      <c r="P347" s="27"/>
      <c r="Q347" s="11"/>
      <c r="R347" s="11"/>
      <c r="S347" s="11"/>
    </row>
    <row r="348" spans="1:19" ht="14.25" hidden="1">
      <c r="A348" s="45">
        <f t="shared" si="50"/>
        <v>2018</v>
      </c>
      <c r="B348" s="44">
        <v>43313</v>
      </c>
      <c r="C348" s="47">
        <v>38.984000000000002</v>
      </c>
      <c r="D348" s="47">
        <f t="shared" si="51"/>
        <v>13.644399999999999</v>
      </c>
      <c r="E348" s="25">
        <f t="shared" si="11"/>
        <v>821.70732967261813</v>
      </c>
      <c r="F348" s="25">
        <f t="shared" si="7"/>
        <v>32033.438539957348</v>
      </c>
      <c r="G348" s="39">
        <f t="shared" si="52"/>
        <v>301262.35150943033</v>
      </c>
      <c r="H348" s="4">
        <f t="shared" si="53"/>
        <v>1506.7583748722759</v>
      </c>
      <c r="I348" s="40">
        <f t="shared" si="0"/>
        <v>48567914.147546493</v>
      </c>
      <c r="J348" s="39">
        <f t="shared" si="43"/>
        <v>298516.06135604024</v>
      </c>
      <c r="K348" s="25">
        <f t="shared" si="44"/>
        <v>2478.148685521393</v>
      </c>
      <c r="L348" s="40">
        <f t="shared" si="1"/>
        <v>79682139.671881661</v>
      </c>
      <c r="M348" s="48">
        <f t="shared" si="9"/>
        <v>2824.8675020246505</v>
      </c>
      <c r="N348" s="40">
        <f t="shared" si="6"/>
        <v>90490219.509629488</v>
      </c>
      <c r="O348" s="11"/>
      <c r="P348" s="27"/>
      <c r="Q348" s="11"/>
      <c r="R348" s="11"/>
      <c r="S348" s="11"/>
    </row>
    <row r="349" spans="1:19" ht="14.25" hidden="1">
      <c r="A349" s="45">
        <f t="shared" si="50"/>
        <v>2018</v>
      </c>
      <c r="B349" s="44">
        <v>43344</v>
      </c>
      <c r="C349" s="47">
        <v>38.984000000000002</v>
      </c>
      <c r="D349" s="47">
        <f t="shared" si="51"/>
        <v>13.644399999999999</v>
      </c>
      <c r="E349" s="25">
        <f t="shared" si="11"/>
        <v>845.67379345473614</v>
      </c>
      <c r="F349" s="25">
        <f t="shared" si="7"/>
        <v>32967.747164039436</v>
      </c>
      <c r="G349" s="39">
        <f t="shared" si="52"/>
        <v>304015.50738820387</v>
      </c>
      <c r="H349" s="4">
        <f t="shared" si="53"/>
        <v>1506.7583748722759</v>
      </c>
      <c r="I349" s="40">
        <f t="shared" si="0"/>
        <v>49978444.647476345</v>
      </c>
      <c r="J349" s="39">
        <f t="shared" si="43"/>
        <v>301262.35150943033</v>
      </c>
      <c r="K349" s="25">
        <f t="shared" si="44"/>
        <v>2478.148685521393</v>
      </c>
      <c r="L349" s="40">
        <f t="shared" si="1"/>
        <v>82000241.650675401</v>
      </c>
      <c r="M349" s="48">
        <f t="shared" si="9"/>
        <v>2824.9281673770647</v>
      </c>
      <c r="N349" s="40">
        <f t="shared" si="6"/>
        <v>93131517.578660339</v>
      </c>
      <c r="O349" s="11"/>
      <c r="P349" s="27"/>
      <c r="Q349" s="11"/>
      <c r="R349" s="11"/>
      <c r="S349" s="11"/>
    </row>
    <row r="350" spans="1:19" ht="14.25" hidden="1">
      <c r="A350" s="45">
        <f t="shared" si="50"/>
        <v>2018</v>
      </c>
      <c r="B350" s="44">
        <v>43374</v>
      </c>
      <c r="C350" s="47">
        <v>38.984000000000002</v>
      </c>
      <c r="D350" s="47">
        <f t="shared" si="51"/>
        <v>13.644399999999999</v>
      </c>
      <c r="E350" s="25">
        <f t="shared" si="11"/>
        <v>870.3392790971659</v>
      </c>
      <c r="F350" s="25">
        <f t="shared" si="7"/>
        <v>33929.306456323917</v>
      </c>
      <c r="G350" s="39">
        <f t="shared" si="52"/>
        <v>306775.54615667439</v>
      </c>
      <c r="H350" s="4">
        <f t="shared" si="53"/>
        <v>1506.7583748722759</v>
      </c>
      <c r="I350" s="40">
        <f t="shared" si="0"/>
        <v>51430042.202830717</v>
      </c>
      <c r="J350" s="39">
        <f t="shared" si="43"/>
        <v>304015.50738820387</v>
      </c>
      <c r="K350" s="25">
        <f t="shared" si="44"/>
        <v>2478.148685521393</v>
      </c>
      <c r="L350" s="40">
        <f t="shared" si="1"/>
        <v>84385881.70277983</v>
      </c>
      <c r="M350" s="48">
        <f t="shared" si="9"/>
        <v>2824.987113468479</v>
      </c>
      <c r="N350" s="40">
        <f t="shared" si="6"/>
        <v>95849853.508037925</v>
      </c>
      <c r="O350" s="11"/>
      <c r="P350" s="27"/>
      <c r="Q350" s="11"/>
      <c r="R350" s="11"/>
      <c r="S350" s="11"/>
    </row>
    <row r="351" spans="1:19" ht="14.25" hidden="1">
      <c r="A351" s="45">
        <f t="shared" si="50"/>
        <v>2018</v>
      </c>
      <c r="B351" s="44">
        <v>43405</v>
      </c>
      <c r="C351" s="47">
        <v>38.984000000000002</v>
      </c>
      <c r="D351" s="47">
        <f t="shared" si="51"/>
        <v>13.644399999999999</v>
      </c>
      <c r="E351" s="25">
        <f t="shared" si="11"/>
        <v>895.72417473749988</v>
      </c>
      <c r="F351" s="25">
        <f t="shared" si="7"/>
        <v>34918.911227966695</v>
      </c>
      <c r="G351" s="39">
        <f t="shared" si="52"/>
        <v>309542.48502206604</v>
      </c>
      <c r="H351" s="4">
        <f t="shared" si="53"/>
        <v>1506.7583748722759</v>
      </c>
      <c r="I351" s="40">
        <f t="shared" si="0"/>
        <v>52923904.419182435</v>
      </c>
      <c r="J351" s="39">
        <f t="shared" ref="J351:J365" si="54">$E$1+J350*(1+$E$2/12)</f>
        <v>306775.54615667439</v>
      </c>
      <c r="K351" s="25">
        <f t="shared" si="44"/>
        <v>2478.148685521393</v>
      </c>
      <c r="L351" s="40">
        <f t="shared" si="1"/>
        <v>86841029.505580544</v>
      </c>
      <c r="M351" s="48">
        <f t="shared" si="9"/>
        <v>2825.0443890228898</v>
      </c>
      <c r="N351" s="40">
        <f t="shared" si="6"/>
        <v>98647474.235355705</v>
      </c>
      <c r="O351" s="11"/>
      <c r="P351" s="27"/>
      <c r="Q351" s="11"/>
      <c r="R351" s="11"/>
      <c r="S351" s="11"/>
    </row>
    <row r="352" spans="1:19" ht="14.25" hidden="1">
      <c r="A352" s="45">
        <f t="shared" si="50"/>
        <v>2018</v>
      </c>
      <c r="B352" s="44">
        <v>43435</v>
      </c>
      <c r="C352" s="47">
        <v>38.984000000000002</v>
      </c>
      <c r="D352" s="47">
        <f t="shared" si="51"/>
        <v>13.644399999999999</v>
      </c>
      <c r="E352" s="25">
        <f t="shared" si="11"/>
        <v>921.84946316734363</v>
      </c>
      <c r="F352" s="25">
        <f t="shared" si="7"/>
        <v>35937.379472115725</v>
      </c>
      <c r="G352" s="39">
        <f t="shared" si="52"/>
        <v>312316.34123462118</v>
      </c>
      <c r="H352" s="4">
        <f t="shared" si="53"/>
        <v>1506.7583748722759</v>
      </c>
      <c r="I352" s="40">
        <f t="shared" si="0"/>
        <v>54461263.831808001</v>
      </c>
      <c r="J352" s="39">
        <f t="shared" si="54"/>
        <v>309542.48502206604</v>
      </c>
      <c r="K352" s="25">
        <f t="shared" si="44"/>
        <v>2478.148685521393</v>
      </c>
      <c r="L352" s="40">
        <f t="shared" si="1"/>
        <v>89367712.184929147</v>
      </c>
      <c r="M352" s="48">
        <f t="shared" si="9"/>
        <v>2825.1000413834508</v>
      </c>
      <c r="N352" s="40">
        <f t="shared" si="6"/>
        <v>101526692.23388691</v>
      </c>
      <c r="O352" s="11"/>
      <c r="P352" s="27"/>
      <c r="Q352" s="11"/>
      <c r="R352" s="11"/>
      <c r="S352" s="11"/>
    </row>
    <row r="353" spans="1:19" ht="14.25" hidden="1">
      <c r="A353" s="45">
        <f t="shared" si="50"/>
        <v>2019</v>
      </c>
      <c r="B353" s="44">
        <v>43466</v>
      </c>
      <c r="C353" s="47">
        <f>C352*1.1</f>
        <v>42.882400000000004</v>
      </c>
      <c r="D353" s="47">
        <f t="shared" si="51"/>
        <v>15.008840000000001</v>
      </c>
      <c r="E353" s="25">
        <f t="shared" si="11"/>
        <v>948.7367391763911</v>
      </c>
      <c r="F353" s="25">
        <f t="shared" si="7"/>
        <v>40684.108344057677</v>
      </c>
      <c r="G353" s="39">
        <f t="shared" si="52"/>
        <v>315097.13208770769</v>
      </c>
      <c r="H353" s="4">
        <f t="shared" si="53"/>
        <v>1506.7583748722759</v>
      </c>
      <c r="I353" s="40">
        <f t="shared" si="0"/>
        <v>61616218.103707656</v>
      </c>
      <c r="J353" s="39">
        <f t="shared" si="54"/>
        <v>312316.34123462118</v>
      </c>
      <c r="K353" s="25">
        <f t="shared" si="44"/>
        <v>2478.148685521393</v>
      </c>
      <c r="L353" s="40">
        <f t="shared" si="1"/>
        <v>101133585.95567109</v>
      </c>
      <c r="M353" s="48">
        <f t="shared" si="9"/>
        <v>2825.1492006272292</v>
      </c>
      <c r="N353" s="40">
        <f t="shared" si="6"/>
        <v>114938676.16644613</v>
      </c>
      <c r="O353" s="11"/>
      <c r="P353" s="27"/>
      <c r="Q353" s="11"/>
      <c r="R353" s="11"/>
      <c r="S353" s="11"/>
    </row>
    <row r="354" spans="1:19" ht="14.25" hidden="1">
      <c r="A354" s="45">
        <f t="shared" si="50"/>
        <v>2019</v>
      </c>
      <c r="B354" s="44">
        <v>43497</v>
      </c>
      <c r="C354" s="47">
        <v>42.882400000000004</v>
      </c>
      <c r="D354" s="47">
        <f t="shared" si="51"/>
        <v>15.008840000000001</v>
      </c>
      <c r="E354" s="25">
        <f t="shared" si="11"/>
        <v>976.40822740236922</v>
      </c>
      <c r="F354" s="25">
        <f t="shared" si="7"/>
        <v>41870.728170759365</v>
      </c>
      <c r="G354" s="39">
        <f t="shared" si="52"/>
        <v>317884.87491792697</v>
      </c>
      <c r="H354" s="4">
        <f t="shared" si="53"/>
        <v>1506.7583748722759</v>
      </c>
      <c r="I354" s="40">
        <f t="shared" si="0"/>
        <v>63406955.208210126</v>
      </c>
      <c r="J354" s="39">
        <f t="shared" si="54"/>
        <v>315097.13208770769</v>
      </c>
      <c r="K354" s="25">
        <f t="shared" si="44"/>
        <v>2478.148685521393</v>
      </c>
      <c r="L354" s="40">
        <f t="shared" si="1"/>
        <v>104076987.11027859</v>
      </c>
      <c r="M354" s="48">
        <f t="shared" si="9"/>
        <v>2825.1969666940586</v>
      </c>
      <c r="N354" s="40">
        <f t="shared" si="6"/>
        <v>118293054.22130083</v>
      </c>
      <c r="O354" s="11"/>
      <c r="P354" s="27"/>
      <c r="Q354" s="11"/>
      <c r="R354" s="11"/>
      <c r="S354" s="11"/>
    </row>
    <row r="355" spans="1:19" ht="14.25" hidden="1">
      <c r="A355" s="45">
        <f t="shared" si="50"/>
        <v>2019</v>
      </c>
      <c r="B355" s="44">
        <v>43525</v>
      </c>
      <c r="C355" s="47">
        <v>42.882400000000004</v>
      </c>
      <c r="D355" s="47">
        <f t="shared" si="51"/>
        <v>15.008840000000001</v>
      </c>
      <c r="E355" s="25">
        <f t="shared" si="11"/>
        <v>1004.886800701605</v>
      </c>
      <c r="F355" s="25">
        <f t="shared" si="7"/>
        <v>43091.957742406514</v>
      </c>
      <c r="G355" s="39">
        <f t="shared" si="52"/>
        <v>320679.58710522176</v>
      </c>
      <c r="H355" s="4">
        <f t="shared" si="53"/>
        <v>1506.7583748722759</v>
      </c>
      <c r="I355" s="40">
        <f t="shared" si="0"/>
        <v>65249847.805118449</v>
      </c>
      <c r="J355" s="39">
        <f t="shared" si="54"/>
        <v>317884.87491792697</v>
      </c>
      <c r="K355" s="25">
        <f t="shared" si="44"/>
        <v>2478.148685521393</v>
      </c>
      <c r="L355" s="40">
        <f t="shared" si="1"/>
        <v>107106163.31080604</v>
      </c>
      <c r="M355" s="48">
        <f t="shared" si="9"/>
        <v>2825.2433790666864</v>
      </c>
      <c r="N355" s="40">
        <f t="shared" si="6"/>
        <v>121745268.30275545</v>
      </c>
      <c r="O355" s="11"/>
      <c r="P355" s="27"/>
      <c r="Q355" s="11"/>
      <c r="R355" s="11"/>
      <c r="S355" s="11"/>
    </row>
    <row r="356" spans="1:19" ht="14.25" hidden="1">
      <c r="A356" s="45">
        <f t="shared" si="50"/>
        <v>2019</v>
      </c>
      <c r="B356" s="44">
        <v>43556</v>
      </c>
      <c r="C356" s="47">
        <v>42.882400000000004</v>
      </c>
      <c r="D356" s="47">
        <f t="shared" si="51"/>
        <v>15.008840000000001</v>
      </c>
      <c r="E356" s="25">
        <f t="shared" si="11"/>
        <v>1034.1959990554019</v>
      </c>
      <c r="F356" s="25">
        <f t="shared" si="7"/>
        <v>44348.806509893373</v>
      </c>
      <c r="G356" s="39">
        <f t="shared" si="52"/>
        <v>323481.2860729848</v>
      </c>
      <c r="H356" s="4">
        <f t="shared" si="53"/>
        <v>1506.7583748722759</v>
      </c>
      <c r="I356" s="40">
        <f t="shared" si="0"/>
        <v>67146416.91044493</v>
      </c>
      <c r="J356" s="39">
        <f t="shared" si="54"/>
        <v>320679.58710522176</v>
      </c>
      <c r="K356" s="25">
        <f t="shared" si="44"/>
        <v>2478.148685521393</v>
      </c>
      <c r="L356" s="40">
        <f t="shared" si="1"/>
        <v>110223616.14404008</v>
      </c>
      <c r="M356" s="48">
        <f t="shared" si="9"/>
        <v>2825.2884761089158</v>
      </c>
      <c r="N356" s="40">
        <f t="shared" si="6"/>
        <v>125298171.96158582</v>
      </c>
      <c r="O356" s="11"/>
      <c r="P356" s="27"/>
      <c r="Q356" s="11"/>
      <c r="R356" s="11"/>
      <c r="S356" s="11"/>
    </row>
    <row r="357" spans="1:19" ht="14.25" hidden="1">
      <c r="A357" s="45">
        <f t="shared" si="50"/>
        <v>2019</v>
      </c>
      <c r="B357" s="44">
        <v>43586</v>
      </c>
      <c r="C357" s="47">
        <v>42.882400000000004</v>
      </c>
      <c r="D357" s="47">
        <f t="shared" si="51"/>
        <v>15.008840000000001</v>
      </c>
      <c r="E357" s="25">
        <f t="shared" si="11"/>
        <v>1064.3600490278511</v>
      </c>
      <c r="F357" s="25">
        <f t="shared" si="7"/>
        <v>45642.313366431925</v>
      </c>
      <c r="G357" s="39">
        <f t="shared" si="52"/>
        <v>326289.98928816727</v>
      </c>
      <c r="H357" s="4">
        <f t="shared" si="53"/>
        <v>1506.7583748722759</v>
      </c>
      <c r="I357" s="40">
        <f t="shared" si="0"/>
        <v>69098227.902704284</v>
      </c>
      <c r="J357" s="39">
        <f t="shared" si="54"/>
        <v>323481.2860729848</v>
      </c>
      <c r="K357" s="25">
        <f t="shared" si="44"/>
        <v>2478.148685521393</v>
      </c>
      <c r="L357" s="40">
        <f t="shared" si="1"/>
        <v>113431920.15925176</v>
      </c>
      <c r="M357" s="48">
        <f t="shared" si="9"/>
        <v>2825.332295097317</v>
      </c>
      <c r="N357" s="40">
        <f t="shared" si="6"/>
        <v>128954701.97713205</v>
      </c>
      <c r="O357" s="11"/>
      <c r="P357" s="27"/>
      <c r="Q357" s="11"/>
      <c r="R357" s="11"/>
      <c r="S357" s="11"/>
    </row>
    <row r="358" spans="1:19" ht="14.25" hidden="1">
      <c r="A358" s="45">
        <f t="shared" si="50"/>
        <v>2019</v>
      </c>
      <c r="B358" s="44">
        <v>43617</v>
      </c>
      <c r="C358" s="47">
        <v>42.882400000000004</v>
      </c>
      <c r="D358" s="47">
        <f t="shared" si="51"/>
        <v>15.008840000000001</v>
      </c>
      <c r="E358" s="25">
        <f t="shared" si="11"/>
        <v>1095.4038837911635</v>
      </c>
      <c r="F358" s="25">
        <f t="shared" si="7"/>
        <v>46973.547506286195</v>
      </c>
      <c r="G358" s="39">
        <f t="shared" si="52"/>
        <v>329105.71426138765</v>
      </c>
      <c r="H358" s="4">
        <f t="shared" si="53"/>
        <v>1506.7583748722759</v>
      </c>
      <c r="I358" s="40">
        <f t="shared" si="0"/>
        <v>71106891.816818818</v>
      </c>
      <c r="J358" s="39">
        <f t="shared" si="54"/>
        <v>326289.98928816727</v>
      </c>
      <c r="K358" s="25">
        <f t="shared" si="44"/>
        <v>2478.148685521393</v>
      </c>
      <c r="L358" s="40">
        <f t="shared" si="1"/>
        <v>116733724.996268</v>
      </c>
      <c r="M358" s="48">
        <f t="shared" si="9"/>
        <v>2825.3748722520386</v>
      </c>
      <c r="N358" s="40">
        <f t="shared" si="6"/>
        <v>132717880.78479843</v>
      </c>
      <c r="O358" s="11"/>
      <c r="P358" s="27"/>
      <c r="Q358" s="11"/>
      <c r="R358" s="11"/>
      <c r="S358" s="11"/>
    </row>
    <row r="359" spans="1:19" ht="14.25" hidden="1">
      <c r="A359" s="45">
        <f t="shared" si="50"/>
        <v>2019</v>
      </c>
      <c r="B359" s="44">
        <v>43647</v>
      </c>
      <c r="C359" s="47">
        <v>42.882400000000004</v>
      </c>
      <c r="D359" s="47">
        <f t="shared" si="51"/>
        <v>15.008840000000001</v>
      </c>
      <c r="E359" s="25">
        <f t="shared" si="11"/>
        <v>1127.3531637350725</v>
      </c>
      <c r="F359" s="25">
        <f t="shared" si="7"/>
        <v>48343.609308552877</v>
      </c>
      <c r="G359" s="39">
        <f t="shared" si="52"/>
        <v>331928.47854704113</v>
      </c>
      <c r="H359" s="4">
        <f t="shared" si="53"/>
        <v>1506.7583748722759</v>
      </c>
      <c r="I359" s="40">
        <f t="shared" si="0"/>
        <v>73174066.6757624</v>
      </c>
      <c r="J359" s="39">
        <f t="shared" si="54"/>
        <v>329105.71426138765</v>
      </c>
      <c r="K359" s="25">
        <f t="shared" si="44"/>
        <v>2478.148685521393</v>
      </c>
      <c r="L359" s="40">
        <f t="shared" si="1"/>
        <v>120131757.57561147</v>
      </c>
      <c r="M359" s="48">
        <f t="shared" si="9"/>
        <v>2825.4162427667479</v>
      </c>
      <c r="N359" s="40">
        <f t="shared" si="6"/>
        <v>136590818.97435504</v>
      </c>
      <c r="O359" s="11"/>
      <c r="P359" s="27"/>
      <c r="Q359" s="11"/>
      <c r="R359" s="11"/>
      <c r="S359" s="11"/>
    </row>
    <row r="360" spans="1:19" ht="14.25" hidden="1">
      <c r="A360" s="45">
        <f t="shared" si="50"/>
        <v>2019</v>
      </c>
      <c r="B360" s="44">
        <v>43678</v>
      </c>
      <c r="C360" s="47">
        <v>42.882400000000004</v>
      </c>
      <c r="D360" s="47">
        <f t="shared" si="51"/>
        <v>15.008840000000001</v>
      </c>
      <c r="E360" s="25">
        <f t="shared" si="11"/>
        <v>1160.2342976773455</v>
      </c>
      <c r="F360" s="25">
        <f t="shared" si="7"/>
        <v>49753.631246719007</v>
      </c>
      <c r="G360" s="39">
        <f t="shared" si="52"/>
        <v>334758.29974340869</v>
      </c>
      <c r="H360" s="4">
        <f t="shared" si="53"/>
        <v>1506.7583748722759</v>
      </c>
      <c r="I360" s="40">
        <f t="shared" si="0"/>
        <v>75301458.861044228</v>
      </c>
      <c r="J360" s="39">
        <f t="shared" si="54"/>
        <v>331928.47854704113</v>
      </c>
      <c r="K360" s="25">
        <f t="shared" si="44"/>
        <v>2478.148685521393</v>
      </c>
      <c r="L360" s="40">
        <f t="shared" si="1"/>
        <v>123628824.35251985</v>
      </c>
      <c r="M360" s="48">
        <f t="shared" si="9"/>
        <v>2825.4564408377205</v>
      </c>
      <c r="N360" s="40">
        <f t="shared" si="6"/>
        <v>140576717.86110708</v>
      </c>
      <c r="O360" s="11"/>
      <c r="P360" s="27"/>
      <c r="Q360" s="11"/>
      <c r="R360" s="11"/>
      <c r="S360" s="11"/>
    </row>
    <row r="361" spans="1:19" ht="14.25" hidden="1">
      <c r="A361" s="45">
        <f t="shared" si="50"/>
        <v>2019</v>
      </c>
      <c r="B361" s="44">
        <v>43709</v>
      </c>
      <c r="C361" s="47">
        <v>42.882400000000004</v>
      </c>
      <c r="D361" s="47">
        <f t="shared" si="51"/>
        <v>15.008840000000001</v>
      </c>
      <c r="E361" s="25">
        <f t="shared" si="11"/>
        <v>1194.0744646929347</v>
      </c>
      <c r="F361" s="25">
        <f t="shared" si="7"/>
        <v>51204.778824748311</v>
      </c>
      <c r="G361" s="39">
        <f t="shared" si="52"/>
        <v>337595.1954927672</v>
      </c>
      <c r="H361" s="4">
        <f t="shared" si="53"/>
        <v>1506.7583748722759</v>
      </c>
      <c r="I361" s="40">
        <f t="shared" si="0"/>
        <v>77490824.523164868</v>
      </c>
      <c r="J361" s="39">
        <f t="shared" si="54"/>
        <v>334758.29974340869</v>
      </c>
      <c r="K361" s="25">
        <f t="shared" si="44"/>
        <v>2478.148685521393</v>
      </c>
      <c r="L361" s="40">
        <f t="shared" si="1"/>
        <v>127227813.6367071</v>
      </c>
      <c r="M361" s="48">
        <f t="shared" si="9"/>
        <v>2825.4954996921069</v>
      </c>
      <c r="N361" s="40">
        <f t="shared" si="6"/>
        <v>144678872.13205606</v>
      </c>
      <c r="O361" s="11"/>
      <c r="P361" s="27"/>
      <c r="Q361" s="11"/>
      <c r="R361" s="11"/>
      <c r="S361" s="11"/>
    </row>
    <row r="362" spans="1:19" ht="14.25" hidden="1">
      <c r="A362" s="45">
        <f t="shared" si="50"/>
        <v>2019</v>
      </c>
      <c r="B362" s="44">
        <v>43739</v>
      </c>
      <c r="C362" s="47">
        <v>42.882400000000004</v>
      </c>
      <c r="D362" s="47">
        <f t="shared" si="51"/>
        <v>15.008840000000001</v>
      </c>
      <c r="E362" s="25">
        <f t="shared" si="11"/>
        <v>1228.901636579812</v>
      </c>
      <c r="F362" s="55">
        <f t="shared" si="7"/>
        <v>52698.251540470133</v>
      </c>
      <c r="G362" s="39">
        <f t="shared" si="52"/>
        <v>340439.18348149909</v>
      </c>
      <c r="H362" s="4">
        <f t="shared" si="53"/>
        <v>1506.7583748722759</v>
      </c>
      <c r="I362" s="40">
        <f t="shared" si="0"/>
        <v>79743971.033210695</v>
      </c>
      <c r="J362" s="39">
        <f t="shared" si="54"/>
        <v>337595.1954927672</v>
      </c>
      <c r="K362" s="25">
        <f t="shared" si="44"/>
        <v>2478.148685521393</v>
      </c>
      <c r="L362" s="40">
        <f t="shared" si="1"/>
        <v>130931697.97978456</v>
      </c>
      <c r="M362" s="48">
        <f t="shared" si="9"/>
        <v>2825.5334516153971</v>
      </c>
      <c r="N362" s="40">
        <f t="shared" si="6"/>
        <v>148900672.56924099</v>
      </c>
      <c r="O362" s="11"/>
      <c r="P362" s="27"/>
      <c r="Q362" s="11"/>
      <c r="R362" s="11"/>
      <c r="S362" s="11"/>
    </row>
    <row r="363" spans="1:19" ht="14.25" hidden="1">
      <c r="A363" s="45">
        <f t="shared" si="50"/>
        <v>2019</v>
      </c>
      <c r="B363" s="44">
        <v>43770</v>
      </c>
      <c r="C363" s="47">
        <v>42.882400000000004</v>
      </c>
      <c r="D363" s="47">
        <f t="shared" si="51"/>
        <v>15.008840000000001</v>
      </c>
      <c r="E363" s="25">
        <f t="shared" si="11"/>
        <v>1264.7446009800565</v>
      </c>
      <c r="F363" s="25">
        <f t="shared" si="7"/>
        <v>54235.283877067181</v>
      </c>
      <c r="G363" s="39">
        <f t="shared" si="52"/>
        <v>343290.28144020285</v>
      </c>
      <c r="H363" s="4">
        <f t="shared" si="53"/>
        <v>1506.7583748722759</v>
      </c>
      <c r="I363" s="40">
        <f t="shared" si="0"/>
        <v>82062758.476786494</v>
      </c>
      <c r="J363" s="39">
        <f t="shared" si="54"/>
        <v>340439.18348149909</v>
      </c>
      <c r="K363" s="25">
        <f>K362+J362/F362</f>
        <v>2484.5548790026605</v>
      </c>
      <c r="L363" s="40">
        <f t="shared" si="1"/>
        <v>135090978.35434309</v>
      </c>
      <c r="M363" s="48">
        <f t="shared" si="9"/>
        <v>2825.5703279781083</v>
      </c>
      <c r="N363" s="40">
        <f t="shared" si="6"/>
        <v>153245608.85251051</v>
      </c>
      <c r="O363" s="11"/>
      <c r="P363" s="27"/>
      <c r="Q363" s="11"/>
      <c r="R363" s="11"/>
      <c r="S363" s="11"/>
    </row>
    <row r="364" spans="1:19" ht="14.25" hidden="1">
      <c r="A364" s="45">
        <f t="shared" si="50"/>
        <v>2019</v>
      </c>
      <c r="B364" s="44">
        <v>43800</v>
      </c>
      <c r="C364" s="47">
        <v>42.882400000000004</v>
      </c>
      <c r="D364" s="47">
        <f t="shared" si="51"/>
        <v>15.008840000000001</v>
      </c>
      <c r="E364" s="25">
        <f t="shared" si="11"/>
        <v>1301.632985175308</v>
      </c>
      <c r="F364" s="25">
        <f t="shared" si="7"/>
        <v>55817.146323481633</v>
      </c>
      <c r="G364" s="39">
        <f t="shared" si="52"/>
        <v>346148.50714380335</v>
      </c>
      <c r="H364" s="4">
        <f t="shared" si="53"/>
        <v>1506.7583748722759</v>
      </c>
      <c r="I364" s="40">
        <f t="shared" si="0"/>
        <v>84449101.191521019</v>
      </c>
      <c r="J364" s="39">
        <f t="shared" si="54"/>
        <v>343290.28144020285</v>
      </c>
      <c r="K364" s="25">
        <f t="shared" ref="K364:K365" si="55">K363</f>
        <v>2484.5548790026605</v>
      </c>
      <c r="L364" s="40">
        <f t="shared" si="1"/>
        <v>139024053.5114519</v>
      </c>
      <c r="M364" s="48">
        <f t="shared" si="9"/>
        <v>2825.6061592617143</v>
      </c>
      <c r="N364" s="40">
        <f t="shared" si="6"/>
        <v>157717272.44404206</v>
      </c>
      <c r="O364" s="11"/>
      <c r="P364" s="27"/>
      <c r="Q364" s="11"/>
      <c r="R364" s="11"/>
      <c r="S364" s="11"/>
    </row>
    <row r="365" spans="1:19" ht="14.25" hidden="1">
      <c r="A365" s="45">
        <f t="shared" si="50"/>
        <v>2020</v>
      </c>
      <c r="B365" s="44">
        <v>43831</v>
      </c>
      <c r="C365" s="47">
        <f>C364*1.1</f>
        <v>47.170640000000006</v>
      </c>
      <c r="D365" s="47">
        <f t="shared" si="51"/>
        <v>16.509724000000002</v>
      </c>
      <c r="E365" s="25">
        <f t="shared" si="11"/>
        <v>1339.5972805762544</v>
      </c>
      <c r="F365" s="25">
        <f t="shared" si="7"/>
        <v>63189.661067041496</v>
      </c>
      <c r="G365" s="39">
        <f t="shared" si="52"/>
        <v>349013.87841166282</v>
      </c>
      <c r="H365" s="4">
        <f t="shared" si="53"/>
        <v>1506.7583748722759</v>
      </c>
      <c r="I365" s="56">
        <f t="shared" si="0"/>
        <v>95560564.896517038</v>
      </c>
      <c r="J365" s="39">
        <f t="shared" si="54"/>
        <v>346148.50714380335</v>
      </c>
      <c r="K365" s="25">
        <f t="shared" si="55"/>
        <v>2484.5548790026605</v>
      </c>
      <c r="L365" s="40">
        <f t="shared" si="1"/>
        <v>157344329.21378621</v>
      </c>
      <c r="M365" s="48">
        <f t="shared" si="9"/>
        <v>2825.6378100091029</v>
      </c>
      <c r="N365" s="56">
        <f t="shared" si="6"/>
        <v>178551095.5126926</v>
      </c>
      <c r="O365" s="11"/>
      <c r="P365" s="27"/>
      <c r="Q365" s="11"/>
      <c r="R365" s="11"/>
      <c r="S365" s="11"/>
    </row>
    <row r="366" spans="1:19" ht="14.25">
      <c r="A366" s="45"/>
      <c r="B366" s="24"/>
      <c r="C366" s="2"/>
      <c r="D366" s="2"/>
      <c r="E366" s="25"/>
      <c r="F366" s="25"/>
      <c r="G366" s="39"/>
      <c r="H366" s="42"/>
      <c r="I366" s="40"/>
      <c r="J366" s="39"/>
      <c r="K366" s="42"/>
      <c r="L366" s="40"/>
      <c r="M366" s="41"/>
      <c r="N366" s="40"/>
      <c r="O366" s="11"/>
      <c r="P366" s="27"/>
      <c r="Q366" s="11"/>
      <c r="R366" s="11"/>
      <c r="S366" s="11"/>
    </row>
    <row r="367" spans="1:19" ht="14.25">
      <c r="A367" s="45"/>
      <c r="B367" s="24"/>
      <c r="C367" s="2"/>
      <c r="D367" s="2"/>
      <c r="E367" s="25"/>
      <c r="F367" s="25"/>
      <c r="G367" s="39"/>
      <c r="H367" s="42"/>
      <c r="I367" s="40"/>
      <c r="J367" s="39"/>
      <c r="K367" s="42"/>
      <c r="L367" s="69">
        <f>(L316-I316)/L316</f>
        <v>0.38898199820516033</v>
      </c>
      <c r="M367" s="41"/>
      <c r="N367" s="69">
        <f>(N316-L316)/L316</f>
        <v>0.130021035871801</v>
      </c>
      <c r="O367" s="11"/>
      <c r="P367" s="27"/>
      <c r="Q367" s="11"/>
      <c r="R367" s="11"/>
      <c r="S367" s="11"/>
    </row>
    <row r="368" spans="1:19" ht="14.25">
      <c r="A368" s="45"/>
      <c r="B368" s="24"/>
      <c r="C368" s="2"/>
      <c r="D368" s="2"/>
      <c r="E368" s="25"/>
      <c r="F368" s="25"/>
      <c r="G368" s="39"/>
      <c r="H368" s="42"/>
      <c r="I368" s="40"/>
      <c r="J368" s="39"/>
      <c r="K368" s="42"/>
      <c r="L368" s="40"/>
      <c r="M368" s="41"/>
      <c r="N368" s="40"/>
      <c r="O368" s="11"/>
      <c r="P368" s="27"/>
      <c r="Q368" s="11"/>
      <c r="R368" s="11"/>
      <c r="S368" s="11"/>
    </row>
    <row r="369" spans="1:19" ht="14.25">
      <c r="A369" s="45"/>
      <c r="B369" s="24"/>
      <c r="C369" s="2"/>
      <c r="D369" s="2"/>
      <c r="E369" s="25"/>
      <c r="F369" s="25"/>
      <c r="G369" s="39"/>
      <c r="H369" s="42"/>
      <c r="I369" s="40"/>
      <c r="J369" s="39"/>
      <c r="K369" s="42"/>
      <c r="L369" s="40"/>
      <c r="M369" s="41"/>
      <c r="N369" s="40"/>
      <c r="O369" s="11"/>
      <c r="P369" s="27"/>
      <c r="Q369" s="11"/>
      <c r="R369" s="11"/>
      <c r="S369" s="11"/>
    </row>
    <row r="370" spans="1:19" ht="14.25">
      <c r="A370" s="45"/>
      <c r="B370" s="24"/>
      <c r="C370" s="2"/>
      <c r="D370" s="2"/>
      <c r="E370" s="25"/>
      <c r="F370" s="25"/>
      <c r="G370" s="39"/>
      <c r="H370" s="42"/>
      <c r="I370" s="40"/>
      <c r="J370" s="39"/>
      <c r="K370" s="42"/>
      <c r="L370" s="40"/>
      <c r="M370" s="41"/>
      <c r="N370" s="40"/>
      <c r="O370" s="11"/>
      <c r="P370" s="27"/>
      <c r="Q370" s="11"/>
      <c r="R370" s="11"/>
      <c r="S370" s="11"/>
    </row>
    <row r="371" spans="1:19" ht="14.25">
      <c r="A371" s="45"/>
      <c r="B371" s="24"/>
      <c r="C371" s="2"/>
      <c r="D371" s="2"/>
      <c r="E371" s="25"/>
      <c r="F371" s="25"/>
      <c r="G371" s="39"/>
      <c r="H371" s="42"/>
      <c r="I371" s="40"/>
      <c r="J371" s="39"/>
      <c r="K371" s="42"/>
      <c r="L371" s="40"/>
      <c r="M371" s="41"/>
      <c r="N371" s="40"/>
      <c r="O371" s="11"/>
      <c r="P371" s="27"/>
      <c r="Q371" s="11"/>
      <c r="R371" s="11"/>
      <c r="S371" s="11"/>
    </row>
    <row r="372" spans="1:19" ht="14.25">
      <c r="A372" s="45"/>
      <c r="B372" s="24"/>
      <c r="C372" s="2"/>
      <c r="D372" s="2"/>
      <c r="E372" s="25"/>
      <c r="F372" s="25"/>
      <c r="G372" s="39"/>
      <c r="H372" s="42"/>
      <c r="I372" s="40"/>
      <c r="J372" s="39"/>
      <c r="K372" s="42"/>
      <c r="L372" s="40"/>
      <c r="M372" s="41"/>
      <c r="N372" s="40"/>
      <c r="O372" s="11"/>
      <c r="P372" s="27"/>
      <c r="Q372" s="11"/>
      <c r="R372" s="11"/>
      <c r="S372" s="11"/>
    </row>
    <row r="373" spans="1:19" ht="14.25">
      <c r="A373" s="45"/>
      <c r="B373" s="24"/>
      <c r="C373" s="2"/>
      <c r="D373" s="2"/>
      <c r="E373" s="25"/>
      <c r="F373" s="25"/>
      <c r="G373" s="39"/>
      <c r="H373" s="42"/>
      <c r="I373" s="40"/>
      <c r="J373" s="39"/>
      <c r="K373" s="42"/>
      <c r="L373" s="40"/>
      <c r="M373" s="41"/>
      <c r="N373" s="40"/>
      <c r="O373" s="11"/>
      <c r="P373" s="27"/>
      <c r="Q373" s="11"/>
      <c r="R373" s="11"/>
      <c r="S373" s="11"/>
    </row>
    <row r="374" spans="1:19" ht="14.25">
      <c r="A374" s="45"/>
      <c r="B374" s="24"/>
      <c r="C374" s="2"/>
      <c r="D374" s="2"/>
      <c r="E374" s="25"/>
      <c r="F374" s="25"/>
      <c r="G374" s="39"/>
      <c r="H374" s="42"/>
      <c r="I374" s="40"/>
      <c r="J374" s="39"/>
      <c r="K374" s="42"/>
      <c r="L374" s="40"/>
      <c r="M374" s="41"/>
      <c r="N374" s="40"/>
      <c r="O374" s="11"/>
      <c r="P374" s="27"/>
      <c r="Q374" s="11"/>
      <c r="R374" s="11"/>
      <c r="S374" s="11"/>
    </row>
    <row r="375" spans="1:19" ht="14.25">
      <c r="A375" s="45"/>
      <c r="B375" s="24"/>
      <c r="C375" s="2"/>
      <c r="D375" s="2"/>
      <c r="E375" s="25"/>
      <c r="F375" s="25"/>
      <c r="G375" s="39"/>
      <c r="H375" s="42"/>
      <c r="I375" s="40"/>
      <c r="J375" s="39"/>
      <c r="K375" s="42"/>
      <c r="L375" s="40"/>
      <c r="M375" s="41"/>
      <c r="N375" s="40"/>
      <c r="O375" s="11"/>
      <c r="P375" s="27"/>
      <c r="Q375" s="11"/>
      <c r="R375" s="11"/>
      <c r="S375" s="11"/>
    </row>
    <row r="376" spans="1:19" ht="14.25">
      <c r="A376" s="45"/>
      <c r="B376" s="24"/>
      <c r="C376" s="2"/>
      <c r="D376" s="2"/>
      <c r="E376" s="25"/>
      <c r="F376" s="25"/>
      <c r="G376" s="39"/>
      <c r="H376" s="42"/>
      <c r="I376" s="40"/>
      <c r="J376" s="39"/>
      <c r="K376" s="42"/>
      <c r="L376" s="40"/>
      <c r="M376" s="41"/>
      <c r="N376" s="40"/>
      <c r="O376" s="11"/>
      <c r="P376" s="27"/>
      <c r="Q376" s="11"/>
      <c r="R376" s="11"/>
      <c r="S376" s="11"/>
    </row>
    <row r="377" spans="1:19" ht="14.25">
      <c r="A377" s="45"/>
      <c r="B377" s="24"/>
      <c r="C377" s="2"/>
      <c r="D377" s="2"/>
      <c r="E377" s="25"/>
      <c r="F377" s="25"/>
      <c r="G377" s="39"/>
      <c r="H377" s="42"/>
      <c r="I377" s="40"/>
      <c r="J377" s="39"/>
      <c r="K377" s="42"/>
      <c r="L377" s="40"/>
      <c r="M377" s="41"/>
      <c r="N377" s="40"/>
      <c r="O377" s="11"/>
      <c r="P377" s="27"/>
      <c r="Q377" s="11"/>
      <c r="R377" s="11"/>
      <c r="S377" s="11"/>
    </row>
    <row r="378" spans="1:19" ht="14.25">
      <c r="A378" s="45"/>
      <c r="B378" s="24"/>
      <c r="C378" s="2"/>
      <c r="D378" s="2"/>
      <c r="E378" s="25"/>
      <c r="F378" s="25"/>
      <c r="G378" s="39"/>
      <c r="H378" s="42"/>
      <c r="I378" s="40"/>
      <c r="J378" s="39"/>
      <c r="K378" s="42"/>
      <c r="L378" s="40"/>
      <c r="M378" s="41"/>
      <c r="N378" s="40"/>
      <c r="O378" s="11"/>
      <c r="P378" s="27"/>
      <c r="Q378" s="11"/>
      <c r="R378" s="11"/>
      <c r="S378" s="11"/>
    </row>
    <row r="379" spans="1:19" ht="14.25">
      <c r="A379" s="45"/>
      <c r="B379" s="24"/>
      <c r="C379" s="2"/>
      <c r="D379" s="2"/>
      <c r="E379" s="25"/>
      <c r="F379" s="25"/>
      <c r="G379" s="39"/>
      <c r="H379" s="42"/>
      <c r="I379" s="40"/>
      <c r="J379" s="39"/>
      <c r="K379" s="42"/>
      <c r="L379" s="40"/>
      <c r="M379" s="41"/>
      <c r="N379" s="40"/>
      <c r="O379" s="11"/>
      <c r="P379" s="27"/>
      <c r="Q379" s="11"/>
      <c r="R379" s="11"/>
      <c r="S379" s="11"/>
    </row>
    <row r="380" spans="1:19" ht="14.25">
      <c r="A380" s="45"/>
      <c r="B380" s="24"/>
      <c r="C380" s="2"/>
      <c r="D380" s="2"/>
      <c r="E380" s="25"/>
      <c r="F380" s="25"/>
      <c r="G380" s="39"/>
      <c r="H380" s="42"/>
      <c r="I380" s="40"/>
      <c r="J380" s="39"/>
      <c r="K380" s="42"/>
      <c r="L380" s="40"/>
      <c r="M380" s="41"/>
      <c r="N380" s="40"/>
      <c r="O380" s="11"/>
      <c r="P380" s="27"/>
      <c r="Q380" s="11"/>
      <c r="R380" s="11"/>
      <c r="S380" s="11"/>
    </row>
    <row r="381" spans="1:19" ht="14.25">
      <c r="A381" s="45"/>
      <c r="B381" s="24"/>
      <c r="C381" s="2"/>
      <c r="D381" s="2"/>
      <c r="E381" s="25"/>
      <c r="F381" s="25"/>
      <c r="G381" s="39"/>
      <c r="H381" s="42"/>
      <c r="I381" s="40"/>
      <c r="J381" s="39"/>
      <c r="K381" s="42"/>
      <c r="L381" s="40"/>
      <c r="M381" s="41"/>
      <c r="N381" s="40"/>
      <c r="O381" s="11"/>
      <c r="P381" s="27"/>
      <c r="Q381" s="11"/>
      <c r="R381" s="11"/>
      <c r="S381" s="11"/>
    </row>
    <row r="382" spans="1:19" ht="14.25">
      <c r="A382" s="45"/>
      <c r="B382" s="24"/>
      <c r="C382" s="2"/>
      <c r="D382" s="2"/>
      <c r="E382" s="25"/>
      <c r="F382" s="25"/>
      <c r="G382" s="39"/>
      <c r="H382" s="42"/>
      <c r="I382" s="40"/>
      <c r="J382" s="39"/>
      <c r="K382" s="42"/>
      <c r="L382" s="40"/>
      <c r="M382" s="41"/>
      <c r="N382" s="40"/>
      <c r="O382" s="11"/>
      <c r="P382" s="27"/>
      <c r="Q382" s="11"/>
      <c r="R382" s="11"/>
      <c r="S382" s="11"/>
    </row>
    <row r="383" spans="1:19" ht="14.25">
      <c r="A383" s="45"/>
      <c r="B383" s="24"/>
      <c r="C383" s="2"/>
      <c r="D383" s="2"/>
      <c r="E383" s="25"/>
      <c r="F383" s="25"/>
      <c r="G383" s="39"/>
      <c r="H383" s="42"/>
      <c r="I383" s="40"/>
      <c r="J383" s="39"/>
      <c r="K383" s="42"/>
      <c r="L383" s="40"/>
      <c r="M383" s="41"/>
      <c r="N383" s="40"/>
      <c r="O383" s="11"/>
      <c r="P383" s="27"/>
      <c r="Q383" s="11"/>
      <c r="R383" s="11"/>
      <c r="S383" s="11"/>
    </row>
    <row r="384" spans="1:19" ht="14.25">
      <c r="A384" s="45"/>
      <c r="B384" s="24"/>
      <c r="C384" s="2"/>
      <c r="D384" s="2"/>
      <c r="E384" s="25"/>
      <c r="F384" s="25"/>
      <c r="G384" s="39"/>
      <c r="H384" s="42"/>
      <c r="I384" s="40"/>
      <c r="J384" s="39"/>
      <c r="K384" s="42"/>
      <c r="L384" s="40"/>
      <c r="M384" s="41"/>
      <c r="N384" s="40"/>
      <c r="O384" s="11"/>
      <c r="P384" s="27"/>
      <c r="Q384" s="11"/>
      <c r="R384" s="11"/>
      <c r="S384" s="11"/>
    </row>
    <row r="385" spans="1:19" ht="14.25">
      <c r="A385" s="45"/>
      <c r="B385" s="24"/>
      <c r="C385" s="2"/>
      <c r="D385" s="2"/>
      <c r="E385" s="25"/>
      <c r="F385" s="25"/>
      <c r="G385" s="39"/>
      <c r="H385" s="42"/>
      <c r="I385" s="40"/>
      <c r="J385" s="39"/>
      <c r="K385" s="42"/>
      <c r="L385" s="40"/>
      <c r="M385" s="41"/>
      <c r="N385" s="40"/>
      <c r="O385" s="11"/>
      <c r="P385" s="27"/>
      <c r="Q385" s="11"/>
      <c r="R385" s="11"/>
      <c r="S385" s="11"/>
    </row>
    <row r="386" spans="1:19" ht="14.25">
      <c r="A386" s="45"/>
      <c r="B386" s="24"/>
      <c r="C386" s="2"/>
      <c r="D386" s="2"/>
      <c r="E386" s="25"/>
      <c r="F386" s="25"/>
      <c r="G386" s="39"/>
      <c r="H386" s="42"/>
      <c r="I386" s="40"/>
      <c r="J386" s="39"/>
      <c r="K386" s="42"/>
      <c r="L386" s="40"/>
      <c r="M386" s="41"/>
      <c r="N386" s="40"/>
      <c r="O386" s="11"/>
      <c r="P386" s="27"/>
      <c r="Q386" s="11"/>
      <c r="R386" s="11"/>
      <c r="S386" s="11"/>
    </row>
    <row r="387" spans="1:19" ht="14.25">
      <c r="A387" s="45"/>
      <c r="B387" s="24"/>
      <c r="C387" s="2"/>
      <c r="D387" s="2"/>
      <c r="E387" s="25"/>
      <c r="F387" s="25"/>
      <c r="G387" s="39"/>
      <c r="H387" s="42"/>
      <c r="I387" s="40"/>
      <c r="J387" s="39"/>
      <c r="K387" s="42"/>
      <c r="L387" s="40"/>
      <c r="M387" s="41"/>
      <c r="N387" s="40"/>
      <c r="O387" s="11"/>
      <c r="P387" s="27"/>
      <c r="Q387" s="11"/>
      <c r="R387" s="11"/>
      <c r="S387" s="11"/>
    </row>
    <row r="388" spans="1:19" ht="14.25">
      <c r="A388" s="45"/>
      <c r="B388" s="24"/>
      <c r="C388" s="2"/>
      <c r="D388" s="2"/>
      <c r="E388" s="25"/>
      <c r="F388" s="25"/>
      <c r="G388" s="39"/>
      <c r="H388" s="42"/>
      <c r="I388" s="40"/>
      <c r="J388" s="39"/>
      <c r="K388" s="42"/>
      <c r="L388" s="40"/>
      <c r="M388" s="41"/>
      <c r="N388" s="40"/>
      <c r="O388" s="11"/>
      <c r="P388" s="27"/>
      <c r="Q388" s="11"/>
      <c r="R388" s="11"/>
      <c r="S388" s="11"/>
    </row>
    <row r="389" spans="1:19" ht="14.25">
      <c r="A389" s="45"/>
      <c r="B389" s="24"/>
      <c r="C389" s="2"/>
      <c r="D389" s="2"/>
      <c r="E389" s="25"/>
      <c r="F389" s="25"/>
      <c r="G389" s="39"/>
      <c r="H389" s="42"/>
      <c r="I389" s="40"/>
      <c r="J389" s="39"/>
      <c r="K389" s="42"/>
      <c r="L389" s="40"/>
      <c r="M389" s="41"/>
      <c r="N389" s="40"/>
      <c r="O389" s="11"/>
      <c r="P389" s="27"/>
      <c r="Q389" s="11"/>
      <c r="R389" s="11"/>
      <c r="S389" s="11"/>
    </row>
    <row r="390" spans="1:19" ht="14.25">
      <c r="A390" s="45"/>
      <c r="B390" s="24"/>
      <c r="C390" s="2"/>
      <c r="D390" s="2"/>
      <c r="E390" s="25"/>
      <c r="F390" s="25"/>
      <c r="G390" s="39"/>
      <c r="H390" s="42"/>
      <c r="I390" s="40"/>
      <c r="J390" s="39"/>
      <c r="K390" s="42"/>
      <c r="L390" s="40"/>
      <c r="M390" s="41"/>
      <c r="N390" s="40"/>
      <c r="O390" s="11"/>
      <c r="P390" s="27"/>
      <c r="Q390" s="11"/>
      <c r="R390" s="11"/>
      <c r="S390" s="11"/>
    </row>
    <row r="391" spans="1:19" ht="14.25">
      <c r="A391" s="45"/>
      <c r="B391" s="24"/>
      <c r="C391" s="2"/>
      <c r="D391" s="2"/>
      <c r="E391" s="25"/>
      <c r="F391" s="25"/>
      <c r="G391" s="39"/>
      <c r="H391" s="42"/>
      <c r="I391" s="40"/>
      <c r="J391" s="39"/>
      <c r="K391" s="42"/>
      <c r="L391" s="40"/>
      <c r="M391" s="41"/>
      <c r="N391" s="40"/>
      <c r="O391" s="11"/>
      <c r="P391" s="27"/>
      <c r="Q391" s="11"/>
      <c r="R391" s="11"/>
      <c r="S391" s="11"/>
    </row>
    <row r="392" spans="1:19" ht="14.25">
      <c r="A392" s="45"/>
      <c r="B392" s="24"/>
      <c r="C392" s="2"/>
      <c r="D392" s="2"/>
      <c r="E392" s="25"/>
      <c r="F392" s="25"/>
      <c r="G392" s="39"/>
      <c r="H392" s="42"/>
      <c r="I392" s="40"/>
      <c r="J392" s="39"/>
      <c r="K392" s="42"/>
      <c r="L392" s="40"/>
      <c r="M392" s="41"/>
      <c r="N392" s="40"/>
      <c r="O392" s="11"/>
      <c r="P392" s="27"/>
      <c r="Q392" s="11"/>
      <c r="R392" s="11"/>
      <c r="S392" s="11"/>
    </row>
    <row r="393" spans="1:19" ht="14.25">
      <c r="A393" s="45"/>
      <c r="B393" s="24"/>
      <c r="C393" s="2"/>
      <c r="D393" s="2"/>
      <c r="E393" s="25"/>
      <c r="F393" s="25"/>
      <c r="G393" s="39"/>
      <c r="H393" s="42"/>
      <c r="I393" s="40"/>
      <c r="J393" s="39"/>
      <c r="K393" s="42"/>
      <c r="L393" s="40"/>
      <c r="M393" s="41"/>
      <c r="N393" s="40"/>
      <c r="O393" s="11"/>
      <c r="P393" s="27"/>
      <c r="Q393" s="11"/>
      <c r="R393" s="11"/>
      <c r="S393" s="11"/>
    </row>
    <row r="394" spans="1:19" ht="14.25">
      <c r="A394" s="45"/>
      <c r="B394" s="24"/>
      <c r="C394" s="2"/>
      <c r="D394" s="2"/>
      <c r="E394" s="25"/>
      <c r="F394" s="25"/>
      <c r="G394" s="39"/>
      <c r="H394" s="42"/>
      <c r="I394" s="40"/>
      <c r="J394" s="39"/>
      <c r="K394" s="42"/>
      <c r="L394" s="40"/>
      <c r="M394" s="41"/>
      <c r="N394" s="40"/>
      <c r="O394" s="11"/>
      <c r="P394" s="27"/>
      <c r="Q394" s="11"/>
      <c r="R394" s="11"/>
      <c r="S394" s="11"/>
    </row>
    <row r="395" spans="1:19" ht="14.25">
      <c r="A395" s="45"/>
      <c r="B395" s="24"/>
      <c r="C395" s="2"/>
      <c r="D395" s="2"/>
      <c r="E395" s="25"/>
      <c r="F395" s="25"/>
      <c r="G395" s="39"/>
      <c r="H395" s="42"/>
      <c r="I395" s="40"/>
      <c r="J395" s="39"/>
      <c r="K395" s="42"/>
      <c r="L395" s="40"/>
      <c r="M395" s="41"/>
      <c r="N395" s="40"/>
      <c r="O395" s="11"/>
      <c r="P395" s="27"/>
      <c r="Q395" s="11"/>
      <c r="R395" s="11"/>
      <c r="S395" s="11"/>
    </row>
    <row r="396" spans="1:19" ht="14.25">
      <c r="A396" s="45"/>
      <c r="B396" s="24"/>
      <c r="C396" s="2"/>
      <c r="D396" s="2"/>
      <c r="E396" s="25"/>
      <c r="F396" s="25"/>
      <c r="G396" s="39"/>
      <c r="H396" s="42"/>
      <c r="I396" s="40"/>
      <c r="J396" s="39"/>
      <c r="K396" s="42"/>
      <c r="L396" s="40"/>
      <c r="M396" s="41"/>
      <c r="N396" s="40"/>
      <c r="O396" s="11"/>
      <c r="P396" s="27"/>
      <c r="Q396" s="11"/>
      <c r="R396" s="11"/>
      <c r="S396" s="11"/>
    </row>
    <row r="397" spans="1:19" ht="14.25">
      <c r="A397" s="45"/>
      <c r="B397" s="24"/>
      <c r="C397" s="2"/>
      <c r="D397" s="2"/>
      <c r="E397" s="25"/>
      <c r="F397" s="25"/>
      <c r="G397" s="39"/>
      <c r="H397" s="42"/>
      <c r="I397" s="40"/>
      <c r="J397" s="39"/>
      <c r="K397" s="42"/>
      <c r="L397" s="40"/>
      <c r="M397" s="41"/>
      <c r="N397" s="40"/>
      <c r="O397" s="11"/>
      <c r="P397" s="27"/>
      <c r="Q397" s="11"/>
      <c r="R397" s="11"/>
      <c r="S397" s="11"/>
    </row>
    <row r="398" spans="1:19" ht="14.25">
      <c r="A398" s="45"/>
      <c r="B398" s="24"/>
      <c r="C398" s="2"/>
      <c r="D398" s="2"/>
      <c r="E398" s="25"/>
      <c r="F398" s="25"/>
      <c r="G398" s="39"/>
      <c r="H398" s="42"/>
      <c r="I398" s="40"/>
      <c r="J398" s="39"/>
      <c r="K398" s="42"/>
      <c r="L398" s="40"/>
      <c r="M398" s="41"/>
      <c r="N398" s="40"/>
      <c r="O398" s="11"/>
      <c r="P398" s="27"/>
      <c r="Q398" s="11"/>
      <c r="R398" s="11"/>
      <c r="S398" s="11"/>
    </row>
    <row r="399" spans="1:19" ht="14.25">
      <c r="A399" s="45"/>
      <c r="B399" s="24"/>
      <c r="C399" s="2"/>
      <c r="D399" s="2"/>
      <c r="E399" s="25"/>
      <c r="F399" s="25"/>
      <c r="G399" s="39"/>
      <c r="H399" s="42"/>
      <c r="I399" s="40"/>
      <c r="J399" s="39"/>
      <c r="K399" s="42"/>
      <c r="L399" s="40"/>
      <c r="M399" s="41"/>
      <c r="N399" s="40"/>
      <c r="O399" s="11"/>
      <c r="P399" s="27"/>
      <c r="Q399" s="11"/>
      <c r="R399" s="11"/>
      <c r="S399" s="11"/>
    </row>
    <row r="400" spans="1:19" ht="14.25">
      <c r="A400" s="45"/>
      <c r="B400" s="24"/>
      <c r="C400" s="2"/>
      <c r="D400" s="2"/>
      <c r="E400" s="25"/>
      <c r="F400" s="25"/>
      <c r="G400" s="39"/>
      <c r="H400" s="42"/>
      <c r="I400" s="40"/>
      <c r="J400" s="39"/>
      <c r="K400" s="42"/>
      <c r="L400" s="40"/>
      <c r="M400" s="41"/>
      <c r="N400" s="40"/>
      <c r="O400" s="11"/>
      <c r="P400" s="27"/>
      <c r="Q400" s="11"/>
      <c r="R400" s="11"/>
      <c r="S400" s="11"/>
    </row>
    <row r="401" spans="1:19" ht="14.25">
      <c r="A401" s="45"/>
      <c r="B401" s="24"/>
      <c r="C401" s="2"/>
      <c r="D401" s="2"/>
      <c r="E401" s="25"/>
      <c r="F401" s="25"/>
      <c r="G401" s="39"/>
      <c r="H401" s="42"/>
      <c r="I401" s="40"/>
      <c r="J401" s="39"/>
      <c r="K401" s="42"/>
      <c r="L401" s="40"/>
      <c r="M401" s="41"/>
      <c r="N401" s="40"/>
      <c r="O401" s="11"/>
      <c r="P401" s="27"/>
      <c r="Q401" s="11"/>
      <c r="R401" s="11"/>
      <c r="S401" s="11"/>
    </row>
    <row r="402" spans="1:19" ht="14.25">
      <c r="A402" s="45"/>
      <c r="B402" s="24"/>
      <c r="C402" s="2"/>
      <c r="D402" s="2"/>
      <c r="E402" s="25"/>
      <c r="F402" s="25"/>
      <c r="G402" s="39"/>
      <c r="H402" s="42"/>
      <c r="I402" s="40"/>
      <c r="J402" s="39"/>
      <c r="K402" s="42"/>
      <c r="L402" s="40"/>
      <c r="M402" s="41"/>
      <c r="N402" s="40"/>
      <c r="O402" s="11"/>
      <c r="P402" s="27"/>
      <c r="Q402" s="11"/>
      <c r="R402" s="11"/>
      <c r="S402" s="11"/>
    </row>
    <row r="403" spans="1:19" ht="14.25">
      <c r="A403" s="45"/>
      <c r="B403" s="24"/>
      <c r="C403" s="2"/>
      <c r="D403" s="2"/>
      <c r="E403" s="25"/>
      <c r="F403" s="25"/>
      <c r="G403" s="39"/>
      <c r="H403" s="42"/>
      <c r="I403" s="40"/>
      <c r="J403" s="39"/>
      <c r="K403" s="42"/>
      <c r="L403" s="40"/>
      <c r="M403" s="41"/>
      <c r="N403" s="40"/>
      <c r="O403" s="11"/>
      <c r="P403" s="27"/>
      <c r="Q403" s="11"/>
      <c r="R403" s="11"/>
      <c r="S403" s="11"/>
    </row>
    <row r="404" spans="1:19" ht="14.25">
      <c r="A404" s="45"/>
      <c r="B404" s="24"/>
      <c r="C404" s="2"/>
      <c r="D404" s="2"/>
      <c r="E404" s="25"/>
      <c r="F404" s="25"/>
      <c r="G404" s="39"/>
      <c r="H404" s="42"/>
      <c r="I404" s="40"/>
      <c r="J404" s="39"/>
      <c r="K404" s="42"/>
      <c r="L404" s="40"/>
      <c r="M404" s="41"/>
      <c r="N404" s="40"/>
      <c r="O404" s="11"/>
      <c r="P404" s="27"/>
      <c r="Q404" s="11"/>
      <c r="R404" s="11"/>
      <c r="S404" s="11"/>
    </row>
    <row r="405" spans="1:19" ht="14.25">
      <c r="A405" s="45"/>
      <c r="B405" s="24"/>
      <c r="C405" s="29"/>
      <c r="D405" s="2"/>
      <c r="E405" s="25"/>
      <c r="F405" s="25"/>
      <c r="G405" s="39"/>
      <c r="H405" s="42"/>
      <c r="I405" s="40"/>
      <c r="J405" s="39"/>
      <c r="K405" s="42"/>
      <c r="L405" s="40"/>
      <c r="M405" s="41"/>
      <c r="N405" s="40"/>
      <c r="O405" s="11"/>
      <c r="P405" s="27"/>
      <c r="Q405" s="11"/>
      <c r="R405" s="11"/>
      <c r="S405" s="11"/>
    </row>
    <row r="406" spans="1:19" ht="14.25">
      <c r="A406" s="45"/>
      <c r="B406" s="24"/>
      <c r="C406" s="29"/>
      <c r="D406" s="2"/>
      <c r="E406" s="25"/>
      <c r="F406" s="25"/>
      <c r="G406" s="39"/>
      <c r="H406" s="42"/>
      <c r="I406" s="40"/>
      <c r="J406" s="39"/>
      <c r="K406" s="42"/>
      <c r="L406" s="40"/>
      <c r="M406" s="41"/>
      <c r="N406" s="40"/>
      <c r="O406" s="11"/>
      <c r="P406" s="27"/>
      <c r="Q406" s="11"/>
      <c r="R406" s="11"/>
      <c r="S406" s="11"/>
    </row>
    <row r="407" spans="1:19" ht="14.25">
      <c r="A407" s="45"/>
      <c r="B407" s="24"/>
      <c r="C407" s="2"/>
      <c r="D407" s="2"/>
      <c r="E407" s="25"/>
      <c r="F407" s="25"/>
      <c r="G407" s="39"/>
      <c r="H407" s="42"/>
      <c r="I407" s="40"/>
      <c r="J407" s="39"/>
      <c r="K407" s="42"/>
      <c r="L407" s="40"/>
      <c r="M407" s="41"/>
      <c r="N407" s="40"/>
      <c r="O407" s="11"/>
      <c r="P407" s="27"/>
      <c r="Q407" s="11"/>
      <c r="R407" s="11"/>
      <c r="S407" s="11"/>
    </row>
    <row r="408" spans="1:19" ht="14.25">
      <c r="A408" s="45"/>
      <c r="B408" s="24"/>
      <c r="C408" s="2"/>
      <c r="D408" s="2"/>
      <c r="E408" s="25"/>
      <c r="F408" s="25"/>
      <c r="G408" s="39"/>
      <c r="H408" s="42"/>
      <c r="I408" s="40"/>
      <c r="J408" s="39"/>
      <c r="K408" s="42"/>
      <c r="L408" s="40"/>
      <c r="M408" s="41"/>
      <c r="N408" s="40"/>
      <c r="O408" s="11"/>
      <c r="P408" s="27"/>
      <c r="Q408" s="11"/>
      <c r="R408" s="11"/>
      <c r="S408" s="11"/>
    </row>
    <row r="409" spans="1:19" ht="14.25">
      <c r="A409" s="45"/>
      <c r="B409" s="24"/>
      <c r="C409" s="2"/>
      <c r="D409" s="2"/>
      <c r="E409" s="25"/>
      <c r="F409" s="25"/>
      <c r="G409" s="39"/>
      <c r="H409" s="42"/>
      <c r="I409" s="40"/>
      <c r="J409" s="39"/>
      <c r="K409" s="42"/>
      <c r="L409" s="40"/>
      <c r="M409" s="41"/>
      <c r="N409" s="40"/>
      <c r="O409" s="11"/>
      <c r="P409" s="27"/>
      <c r="Q409" s="11"/>
      <c r="R409" s="11"/>
      <c r="S409" s="11"/>
    </row>
    <row r="410" spans="1:19" ht="14.25">
      <c r="A410" s="45"/>
      <c r="B410" s="24"/>
      <c r="C410" s="2"/>
      <c r="D410" s="2"/>
      <c r="E410" s="25"/>
      <c r="F410" s="25"/>
      <c r="G410" s="39"/>
      <c r="H410" s="42"/>
      <c r="I410" s="40"/>
      <c r="J410" s="39"/>
      <c r="K410" s="42"/>
      <c r="L410" s="40"/>
      <c r="M410" s="41"/>
      <c r="N410" s="40"/>
      <c r="O410" s="11"/>
      <c r="P410" s="27"/>
      <c r="Q410" s="11"/>
      <c r="R410" s="11"/>
      <c r="S410" s="11"/>
    </row>
    <row r="411" spans="1:19" ht="14.25">
      <c r="A411" s="45"/>
      <c r="B411" s="24"/>
      <c r="C411" s="2"/>
      <c r="D411" s="2"/>
      <c r="E411" s="25"/>
      <c r="F411" s="25"/>
      <c r="G411" s="39"/>
      <c r="H411" s="42"/>
      <c r="I411" s="40"/>
      <c r="J411" s="39"/>
      <c r="K411" s="42"/>
      <c r="L411" s="40"/>
      <c r="M411" s="41"/>
      <c r="N411" s="40"/>
      <c r="O411" s="11"/>
      <c r="P411" s="27"/>
      <c r="Q411" s="11"/>
      <c r="R411" s="11"/>
      <c r="S411" s="11"/>
    </row>
    <row r="412" spans="1:19" ht="14.25">
      <c r="A412" s="45"/>
      <c r="B412" s="24"/>
      <c r="C412" s="2"/>
      <c r="D412" s="2"/>
      <c r="E412" s="25"/>
      <c r="F412" s="25"/>
      <c r="G412" s="39"/>
      <c r="H412" s="42"/>
      <c r="I412" s="40"/>
      <c r="J412" s="39"/>
      <c r="K412" s="42"/>
      <c r="L412" s="40"/>
      <c r="M412" s="41"/>
      <c r="N412" s="40"/>
      <c r="O412" s="11"/>
      <c r="P412" s="27"/>
      <c r="Q412" s="11"/>
      <c r="R412" s="11"/>
      <c r="S412" s="11"/>
    </row>
    <row r="413" spans="1:19" ht="14.25">
      <c r="A413" s="45"/>
      <c r="B413" s="24"/>
      <c r="C413" s="2"/>
      <c r="D413" s="2"/>
      <c r="E413" s="25"/>
      <c r="F413" s="25"/>
      <c r="G413" s="39"/>
      <c r="H413" s="42"/>
      <c r="I413" s="40"/>
      <c r="J413" s="39"/>
      <c r="K413" s="42"/>
      <c r="L413" s="40"/>
      <c r="M413" s="41"/>
      <c r="N413" s="40"/>
      <c r="O413" s="11"/>
      <c r="P413" s="27"/>
      <c r="Q413" s="11"/>
      <c r="R413" s="11"/>
      <c r="S413" s="11"/>
    </row>
    <row r="414" spans="1:19" ht="14.25">
      <c r="A414" s="45"/>
      <c r="B414" s="24"/>
      <c r="C414" s="2"/>
      <c r="D414" s="2"/>
      <c r="E414" s="25"/>
      <c r="F414" s="25"/>
      <c r="G414" s="39"/>
      <c r="H414" s="42"/>
      <c r="I414" s="40"/>
      <c r="J414" s="39"/>
      <c r="K414" s="42"/>
      <c r="L414" s="40"/>
      <c r="M414" s="41"/>
      <c r="N414" s="40"/>
      <c r="O414" s="11"/>
      <c r="P414" s="27"/>
      <c r="Q414" s="11"/>
      <c r="R414" s="11"/>
      <c r="S414" s="11"/>
    </row>
    <row r="415" spans="1:19" ht="14.25">
      <c r="A415" s="45"/>
      <c r="B415" s="24"/>
      <c r="C415" s="2"/>
      <c r="D415" s="2"/>
      <c r="E415" s="25"/>
      <c r="F415" s="25"/>
      <c r="G415" s="39"/>
      <c r="H415" s="42"/>
      <c r="I415" s="40"/>
      <c r="J415" s="39"/>
      <c r="K415" s="42"/>
      <c r="L415" s="40"/>
      <c r="M415" s="41"/>
      <c r="N415" s="40"/>
      <c r="O415" s="11"/>
      <c r="P415" s="27"/>
      <c r="Q415" s="11"/>
      <c r="R415" s="11"/>
      <c r="S415" s="11"/>
    </row>
    <row r="416" spans="1:19" ht="14.25">
      <c r="A416" s="45"/>
      <c r="B416" s="24"/>
      <c r="C416" s="2"/>
      <c r="D416" s="2"/>
      <c r="E416" s="25"/>
      <c r="F416" s="25"/>
      <c r="G416" s="39"/>
      <c r="H416" s="42"/>
      <c r="I416" s="40"/>
      <c r="J416" s="39"/>
      <c r="K416" s="42"/>
      <c r="L416" s="40"/>
      <c r="M416" s="41"/>
      <c r="N416" s="40"/>
      <c r="O416" s="11"/>
      <c r="P416" s="27"/>
      <c r="Q416" s="11"/>
      <c r="R416" s="11"/>
      <c r="S416" s="11"/>
    </row>
    <row r="417" spans="1:19" ht="14.25">
      <c r="A417" s="45"/>
      <c r="B417" s="24"/>
      <c r="C417" s="2"/>
      <c r="D417" s="2"/>
      <c r="E417" s="25"/>
      <c r="F417" s="25"/>
      <c r="G417" s="39"/>
      <c r="H417" s="42"/>
      <c r="I417" s="40"/>
      <c r="J417" s="39"/>
      <c r="K417" s="42"/>
      <c r="L417" s="40"/>
      <c r="M417" s="41"/>
      <c r="N417" s="40"/>
      <c r="O417" s="11"/>
      <c r="P417" s="27"/>
      <c r="Q417" s="11"/>
      <c r="R417" s="11"/>
      <c r="S417" s="11"/>
    </row>
    <row r="418" spans="1:19" ht="14.25">
      <c r="A418" s="45"/>
      <c r="B418" s="24"/>
      <c r="C418" s="2"/>
      <c r="D418" s="2"/>
      <c r="E418" s="25"/>
      <c r="F418" s="25"/>
      <c r="G418" s="39"/>
      <c r="H418" s="42"/>
      <c r="I418" s="40"/>
      <c r="J418" s="39"/>
      <c r="K418" s="42"/>
      <c r="L418" s="40"/>
      <c r="M418" s="41"/>
      <c r="N418" s="40"/>
      <c r="O418" s="11"/>
      <c r="P418" s="27"/>
      <c r="Q418" s="11"/>
      <c r="R418" s="11"/>
      <c r="S418" s="11"/>
    </row>
    <row r="419" spans="1:19" ht="14.25">
      <c r="A419" s="45"/>
      <c r="B419" s="24"/>
      <c r="C419" s="2"/>
      <c r="D419" s="2"/>
      <c r="E419" s="25"/>
      <c r="F419" s="25"/>
      <c r="G419" s="39"/>
      <c r="H419" s="42"/>
      <c r="I419" s="40"/>
      <c r="J419" s="39"/>
      <c r="K419" s="42"/>
      <c r="L419" s="40"/>
      <c r="M419" s="41"/>
      <c r="N419" s="40"/>
      <c r="O419" s="11"/>
      <c r="P419" s="27"/>
      <c r="Q419" s="11"/>
      <c r="R419" s="11"/>
      <c r="S419" s="11"/>
    </row>
    <row r="420" spans="1:19" ht="14.25">
      <c r="A420" s="45"/>
      <c r="B420" s="24"/>
      <c r="C420" s="2"/>
      <c r="D420" s="2"/>
      <c r="E420" s="25"/>
      <c r="F420" s="25"/>
      <c r="G420" s="39"/>
      <c r="H420" s="42"/>
      <c r="I420" s="40"/>
      <c r="J420" s="39"/>
      <c r="K420" s="42"/>
      <c r="L420" s="40"/>
      <c r="M420" s="41"/>
      <c r="N420" s="40"/>
      <c r="O420" s="11"/>
      <c r="P420" s="27"/>
      <c r="Q420" s="11"/>
      <c r="R420" s="11"/>
      <c r="S420" s="11"/>
    </row>
    <row r="421" spans="1:19" ht="14.25">
      <c r="A421" s="45"/>
      <c r="B421" s="24"/>
      <c r="C421" s="2"/>
      <c r="D421" s="2"/>
      <c r="E421" s="25"/>
      <c r="F421" s="25"/>
      <c r="G421" s="39"/>
      <c r="H421" s="42"/>
      <c r="I421" s="40"/>
      <c r="J421" s="39"/>
      <c r="K421" s="42"/>
      <c r="L421" s="40"/>
      <c r="M421" s="41"/>
      <c r="N421" s="40"/>
      <c r="O421" s="11"/>
      <c r="P421" s="27"/>
      <c r="Q421" s="11"/>
      <c r="R421" s="11"/>
      <c r="S421" s="11"/>
    </row>
    <row r="422" spans="1:19" ht="14.25">
      <c r="A422" s="45"/>
      <c r="B422" s="24"/>
      <c r="C422" s="2"/>
      <c r="D422" s="2"/>
      <c r="E422" s="25"/>
      <c r="F422" s="25"/>
      <c r="G422" s="39"/>
      <c r="H422" s="42"/>
      <c r="I422" s="40"/>
      <c r="J422" s="39"/>
      <c r="K422" s="42"/>
      <c r="L422" s="40"/>
      <c r="M422" s="41"/>
      <c r="N422" s="40"/>
      <c r="O422" s="11"/>
      <c r="P422" s="27"/>
      <c r="Q422" s="11"/>
      <c r="R422" s="11"/>
      <c r="S422" s="11"/>
    </row>
    <row r="423" spans="1:19" ht="14.25">
      <c r="A423" s="45"/>
      <c r="B423" s="24"/>
      <c r="C423" s="2"/>
      <c r="D423" s="2"/>
      <c r="E423" s="25"/>
      <c r="F423" s="25"/>
      <c r="G423" s="39"/>
      <c r="H423" s="42"/>
      <c r="I423" s="40"/>
      <c r="J423" s="39"/>
      <c r="K423" s="42"/>
      <c r="L423" s="40"/>
      <c r="M423" s="41"/>
      <c r="N423" s="40"/>
      <c r="O423" s="11"/>
      <c r="P423" s="27"/>
      <c r="Q423" s="11"/>
      <c r="R423" s="11"/>
      <c r="S423" s="11"/>
    </row>
    <row r="424" spans="1:19" ht="14.25">
      <c r="A424" s="45"/>
      <c r="B424" s="24"/>
      <c r="C424" s="2"/>
      <c r="D424" s="2"/>
      <c r="E424" s="25"/>
      <c r="F424" s="25"/>
      <c r="G424" s="39"/>
      <c r="H424" s="42"/>
      <c r="I424" s="40"/>
      <c r="J424" s="39"/>
      <c r="K424" s="42"/>
      <c r="L424" s="40"/>
      <c r="M424" s="41"/>
      <c r="N424" s="40"/>
      <c r="O424" s="11"/>
      <c r="P424" s="27"/>
      <c r="Q424" s="11"/>
      <c r="R424" s="11"/>
      <c r="S424" s="11"/>
    </row>
    <row r="425" spans="1:19" ht="14.25">
      <c r="A425" s="45"/>
      <c r="B425" s="24"/>
      <c r="C425" s="2"/>
      <c r="D425" s="2"/>
      <c r="E425" s="25"/>
      <c r="F425" s="25"/>
      <c r="G425" s="39"/>
      <c r="H425" s="42"/>
      <c r="I425" s="40"/>
      <c r="J425" s="39"/>
      <c r="K425" s="42"/>
      <c r="L425" s="40"/>
      <c r="M425" s="41"/>
      <c r="N425" s="40"/>
      <c r="O425" s="11"/>
      <c r="P425" s="27"/>
      <c r="Q425" s="11"/>
      <c r="R425" s="11"/>
      <c r="S425" s="11"/>
    </row>
    <row r="426" spans="1:19" ht="14.25">
      <c r="A426" s="45"/>
      <c r="B426" s="24"/>
      <c r="C426" s="2"/>
      <c r="D426" s="2"/>
      <c r="E426" s="25"/>
      <c r="F426" s="25"/>
      <c r="G426" s="39"/>
      <c r="H426" s="42"/>
      <c r="I426" s="40"/>
      <c r="J426" s="39"/>
      <c r="K426" s="42"/>
      <c r="L426" s="40"/>
      <c r="M426" s="41"/>
      <c r="N426" s="40"/>
      <c r="O426" s="11"/>
      <c r="P426" s="27"/>
      <c r="Q426" s="11"/>
      <c r="R426" s="11"/>
      <c r="S426" s="11"/>
    </row>
    <row r="427" spans="1:19" ht="14.25">
      <c r="A427" s="45"/>
      <c r="B427" s="24"/>
      <c r="C427" s="2"/>
      <c r="D427" s="2"/>
      <c r="E427" s="25"/>
      <c r="F427" s="25"/>
      <c r="G427" s="39"/>
      <c r="H427" s="42"/>
      <c r="I427" s="40"/>
      <c r="J427" s="39"/>
      <c r="K427" s="42"/>
      <c r="L427" s="40"/>
      <c r="M427" s="41"/>
      <c r="N427" s="40"/>
      <c r="O427" s="11"/>
      <c r="P427" s="27"/>
      <c r="Q427" s="11"/>
      <c r="R427" s="11"/>
      <c r="S427" s="11"/>
    </row>
    <row r="428" spans="1:19" ht="14.25">
      <c r="A428" s="45"/>
      <c r="B428" s="24"/>
      <c r="C428" s="2"/>
      <c r="D428" s="2"/>
      <c r="E428" s="25"/>
      <c r="F428" s="25"/>
      <c r="G428" s="39"/>
      <c r="H428" s="42"/>
      <c r="I428" s="40"/>
      <c r="J428" s="39"/>
      <c r="K428" s="42"/>
      <c r="L428" s="40"/>
      <c r="M428" s="41"/>
      <c r="N428" s="40"/>
      <c r="O428" s="11"/>
      <c r="P428" s="27"/>
      <c r="Q428" s="11"/>
      <c r="R428" s="11"/>
      <c r="S428" s="11"/>
    </row>
    <row r="429" spans="1:19" ht="14.25">
      <c r="A429" s="45"/>
      <c r="B429" s="24"/>
      <c r="C429" s="2"/>
      <c r="D429" s="2"/>
      <c r="E429" s="25"/>
      <c r="F429" s="25"/>
      <c r="G429" s="39"/>
      <c r="H429" s="42"/>
      <c r="I429" s="40"/>
      <c r="J429" s="39"/>
      <c r="K429" s="42"/>
      <c r="L429" s="40"/>
      <c r="M429" s="41"/>
      <c r="N429" s="40"/>
      <c r="O429" s="11"/>
      <c r="P429" s="27"/>
      <c r="Q429" s="11"/>
      <c r="R429" s="11"/>
      <c r="S429" s="11"/>
    </row>
    <row r="430" spans="1:19" ht="14.25">
      <c r="A430" s="45"/>
      <c r="B430" s="24"/>
      <c r="C430" s="2"/>
      <c r="D430" s="2"/>
      <c r="E430" s="25"/>
      <c r="F430" s="25"/>
      <c r="G430" s="39"/>
      <c r="H430" s="42"/>
      <c r="I430" s="40"/>
      <c r="J430" s="39"/>
      <c r="K430" s="42"/>
      <c r="L430" s="40"/>
      <c r="M430" s="41"/>
      <c r="N430" s="40"/>
      <c r="O430" s="11"/>
      <c r="P430" s="27"/>
      <c r="Q430" s="11"/>
      <c r="R430" s="11"/>
      <c r="S430" s="11"/>
    </row>
    <row r="431" spans="1:19" ht="14.25">
      <c r="A431" s="45"/>
      <c r="B431" s="24"/>
      <c r="C431" s="2"/>
      <c r="D431" s="2"/>
      <c r="E431" s="25"/>
      <c r="F431" s="25"/>
      <c r="G431" s="39"/>
      <c r="H431" s="42"/>
      <c r="I431" s="40"/>
      <c r="J431" s="39"/>
      <c r="K431" s="42"/>
      <c r="L431" s="40"/>
      <c r="M431" s="41"/>
      <c r="N431" s="40"/>
      <c r="O431" s="11"/>
      <c r="P431" s="27"/>
      <c r="Q431" s="11"/>
      <c r="R431" s="11"/>
      <c r="S431" s="11"/>
    </row>
    <row r="432" spans="1:19" ht="14.25">
      <c r="A432" s="45"/>
      <c r="B432" s="24"/>
      <c r="C432" s="2"/>
      <c r="D432" s="2"/>
      <c r="E432" s="25"/>
      <c r="F432" s="25"/>
      <c r="G432" s="39"/>
      <c r="H432" s="42"/>
      <c r="I432" s="40"/>
      <c r="J432" s="39"/>
      <c r="K432" s="42"/>
      <c r="L432" s="40"/>
      <c r="M432" s="41"/>
      <c r="N432" s="40"/>
      <c r="O432" s="11"/>
      <c r="P432" s="27"/>
      <c r="Q432" s="11"/>
      <c r="R432" s="11"/>
      <c r="S432" s="11"/>
    </row>
    <row r="433" spans="1:19" ht="14.25">
      <c r="A433" s="45"/>
      <c r="B433" s="24"/>
      <c r="C433" s="2"/>
      <c r="D433" s="2"/>
      <c r="E433" s="25"/>
      <c r="F433" s="25"/>
      <c r="G433" s="39"/>
      <c r="H433" s="42"/>
      <c r="I433" s="40"/>
      <c r="J433" s="39"/>
      <c r="K433" s="42"/>
      <c r="L433" s="40"/>
      <c r="M433" s="41"/>
      <c r="N433" s="40"/>
      <c r="O433" s="11"/>
      <c r="P433" s="27"/>
      <c r="Q433" s="11"/>
      <c r="R433" s="11"/>
      <c r="S433" s="11"/>
    </row>
    <row r="434" spans="1:19" ht="14.25">
      <c r="A434" s="45"/>
      <c r="B434" s="24"/>
      <c r="C434" s="2"/>
      <c r="D434" s="2"/>
      <c r="E434" s="25"/>
      <c r="F434" s="25"/>
      <c r="G434" s="39"/>
      <c r="H434" s="42"/>
      <c r="I434" s="40"/>
      <c r="J434" s="39"/>
      <c r="K434" s="42"/>
      <c r="L434" s="40"/>
      <c r="M434" s="41"/>
      <c r="N434" s="40"/>
      <c r="O434" s="11"/>
      <c r="P434" s="27"/>
      <c r="Q434" s="11"/>
      <c r="R434" s="11"/>
      <c r="S434" s="11"/>
    </row>
    <row r="435" spans="1:19" ht="14.25">
      <c r="A435" s="45"/>
      <c r="B435" s="24"/>
      <c r="C435" s="2"/>
      <c r="D435" s="2"/>
      <c r="E435" s="25"/>
      <c r="F435" s="25"/>
      <c r="G435" s="39"/>
      <c r="H435" s="42"/>
      <c r="I435" s="40"/>
      <c r="J435" s="39"/>
      <c r="K435" s="42"/>
      <c r="L435" s="40"/>
      <c r="M435" s="41"/>
      <c r="N435" s="40"/>
      <c r="O435" s="11"/>
      <c r="P435" s="27"/>
      <c r="Q435" s="11"/>
      <c r="R435" s="11"/>
      <c r="S435" s="11"/>
    </row>
    <row r="436" spans="1:19" ht="14.25">
      <c r="A436" s="45"/>
      <c r="B436" s="24"/>
      <c r="C436" s="2"/>
      <c r="D436" s="2"/>
      <c r="E436" s="25"/>
      <c r="F436" s="25"/>
      <c r="G436" s="39"/>
      <c r="H436" s="42"/>
      <c r="I436" s="40"/>
      <c r="J436" s="39"/>
      <c r="K436" s="42"/>
      <c r="L436" s="40"/>
      <c r="M436" s="41"/>
      <c r="N436" s="40"/>
      <c r="O436" s="11"/>
      <c r="P436" s="27"/>
      <c r="Q436" s="11"/>
      <c r="R436" s="11"/>
      <c r="S436" s="11"/>
    </row>
    <row r="437" spans="1:19" ht="14.25">
      <c r="A437" s="45"/>
      <c r="B437" s="24"/>
      <c r="C437" s="2"/>
      <c r="D437" s="2"/>
      <c r="E437" s="25"/>
      <c r="F437" s="25"/>
      <c r="G437" s="39"/>
      <c r="H437" s="42"/>
      <c r="I437" s="40"/>
      <c r="J437" s="39"/>
      <c r="K437" s="42"/>
      <c r="L437" s="40"/>
      <c r="M437" s="41"/>
      <c r="N437" s="40"/>
      <c r="O437" s="11"/>
      <c r="P437" s="27"/>
      <c r="Q437" s="11"/>
      <c r="R437" s="11"/>
      <c r="S437" s="11"/>
    </row>
    <row r="438" spans="1:19" ht="14.25">
      <c r="A438" s="45"/>
      <c r="B438" s="24"/>
      <c r="C438" s="2"/>
      <c r="D438" s="2"/>
      <c r="E438" s="25"/>
      <c r="F438" s="25"/>
      <c r="G438" s="39"/>
      <c r="H438" s="42"/>
      <c r="I438" s="40"/>
      <c r="J438" s="39"/>
      <c r="K438" s="42"/>
      <c r="L438" s="40"/>
      <c r="M438" s="41"/>
      <c r="N438" s="40"/>
      <c r="O438" s="11"/>
      <c r="P438" s="27"/>
      <c r="Q438" s="11"/>
      <c r="R438" s="11"/>
      <c r="S438" s="11"/>
    </row>
    <row r="439" spans="1:19" ht="14.25">
      <c r="A439" s="45"/>
      <c r="B439" s="24"/>
      <c r="C439" s="2"/>
      <c r="D439" s="2"/>
      <c r="E439" s="25"/>
      <c r="F439" s="25"/>
      <c r="G439" s="39"/>
      <c r="H439" s="42"/>
      <c r="I439" s="40"/>
      <c r="J439" s="39"/>
      <c r="K439" s="42"/>
      <c r="L439" s="40"/>
      <c r="M439" s="41"/>
      <c r="N439" s="40"/>
      <c r="O439" s="11"/>
      <c r="P439" s="27"/>
      <c r="Q439" s="11"/>
      <c r="R439" s="11"/>
      <c r="S439" s="11"/>
    </row>
    <row r="440" spans="1:19" ht="14.25">
      <c r="A440" s="45"/>
      <c r="B440" s="24"/>
      <c r="C440" s="2"/>
      <c r="D440" s="2"/>
      <c r="E440" s="25"/>
      <c r="F440" s="25"/>
      <c r="G440" s="39"/>
      <c r="H440" s="42"/>
      <c r="I440" s="40"/>
      <c r="J440" s="39"/>
      <c r="K440" s="42"/>
      <c r="L440" s="40"/>
      <c r="M440" s="41"/>
      <c r="N440" s="40"/>
      <c r="O440" s="11"/>
      <c r="P440" s="27"/>
      <c r="Q440" s="11"/>
      <c r="R440" s="11"/>
      <c r="S440" s="11"/>
    </row>
    <row r="441" spans="1:19" ht="14.25">
      <c r="A441" s="45"/>
      <c r="B441" s="24"/>
      <c r="C441" s="2"/>
      <c r="D441" s="2"/>
      <c r="E441" s="25"/>
      <c r="F441" s="25"/>
      <c r="G441" s="39"/>
      <c r="H441" s="42"/>
      <c r="I441" s="40"/>
      <c r="J441" s="39"/>
      <c r="K441" s="42"/>
      <c r="L441" s="40"/>
      <c r="M441" s="41"/>
      <c r="N441" s="40"/>
      <c r="O441" s="11"/>
      <c r="P441" s="27"/>
      <c r="Q441" s="11"/>
      <c r="R441" s="11"/>
      <c r="S441" s="11"/>
    </row>
    <row r="442" spans="1:19" ht="14.25">
      <c r="A442" s="45"/>
      <c r="B442" s="24"/>
      <c r="C442" s="2"/>
      <c r="D442" s="2"/>
      <c r="E442" s="25"/>
      <c r="F442" s="25"/>
      <c r="G442" s="39"/>
      <c r="H442" s="42"/>
      <c r="I442" s="40"/>
      <c r="J442" s="39"/>
      <c r="K442" s="42"/>
      <c r="L442" s="40"/>
      <c r="M442" s="41"/>
      <c r="N442" s="40"/>
      <c r="O442" s="11"/>
      <c r="P442" s="27"/>
      <c r="Q442" s="11"/>
      <c r="R442" s="11"/>
      <c r="S442" s="11"/>
    </row>
    <row r="443" spans="1:19" ht="14.25">
      <c r="A443" s="45"/>
      <c r="B443" s="24"/>
      <c r="C443" s="2"/>
      <c r="D443" s="2"/>
      <c r="E443" s="25"/>
      <c r="F443" s="25"/>
      <c r="G443" s="39"/>
      <c r="H443" s="42"/>
      <c r="I443" s="40"/>
      <c r="J443" s="39"/>
      <c r="K443" s="42"/>
      <c r="L443" s="40"/>
      <c r="M443" s="41"/>
      <c r="N443" s="40"/>
      <c r="O443" s="11"/>
      <c r="P443" s="27"/>
      <c r="Q443" s="11"/>
      <c r="R443" s="11"/>
      <c r="S443" s="11"/>
    </row>
    <row r="444" spans="1:19" ht="14.25">
      <c r="A444" s="45"/>
      <c r="B444" s="24"/>
      <c r="C444" s="2"/>
      <c r="D444" s="2"/>
      <c r="E444" s="25"/>
      <c r="F444" s="25"/>
      <c r="G444" s="39"/>
      <c r="H444" s="42"/>
      <c r="I444" s="40"/>
      <c r="J444" s="39"/>
      <c r="K444" s="42"/>
      <c r="L444" s="40"/>
      <c r="M444" s="41"/>
      <c r="N444" s="40"/>
      <c r="O444" s="11"/>
      <c r="P444" s="27"/>
      <c r="Q444" s="11"/>
      <c r="R444" s="11"/>
      <c r="S444" s="11"/>
    </row>
    <row r="445" spans="1:19" ht="14.25">
      <c r="A445" s="45"/>
      <c r="B445" s="24"/>
      <c r="C445" s="2"/>
      <c r="D445" s="2"/>
      <c r="E445" s="25"/>
      <c r="F445" s="25"/>
      <c r="G445" s="39"/>
      <c r="H445" s="42"/>
      <c r="I445" s="40"/>
      <c r="J445" s="39"/>
      <c r="K445" s="42"/>
      <c r="L445" s="40"/>
      <c r="M445" s="41"/>
      <c r="N445" s="40"/>
      <c r="O445" s="11"/>
      <c r="P445" s="27"/>
      <c r="Q445" s="11"/>
      <c r="R445" s="11"/>
      <c r="S445" s="11"/>
    </row>
    <row r="446" spans="1:19" ht="14.25">
      <c r="A446" s="45"/>
      <c r="B446" s="24"/>
      <c r="C446" s="2"/>
      <c r="D446" s="2"/>
      <c r="E446" s="25"/>
      <c r="F446" s="25"/>
      <c r="G446" s="39"/>
      <c r="H446" s="42"/>
      <c r="I446" s="40"/>
      <c r="J446" s="39"/>
      <c r="K446" s="42"/>
      <c r="L446" s="40"/>
      <c r="M446" s="41"/>
      <c r="N446" s="40"/>
      <c r="O446" s="11"/>
      <c r="P446" s="27"/>
      <c r="Q446" s="11"/>
      <c r="R446" s="11"/>
      <c r="S446" s="11"/>
    </row>
    <row r="447" spans="1:19" ht="14.25">
      <c r="A447" s="45"/>
      <c r="B447" s="24"/>
      <c r="C447" s="2"/>
      <c r="D447" s="2"/>
      <c r="E447" s="25"/>
      <c r="F447" s="25"/>
      <c r="G447" s="39"/>
      <c r="H447" s="42"/>
      <c r="I447" s="40"/>
      <c r="J447" s="39"/>
      <c r="K447" s="42"/>
      <c r="L447" s="40"/>
      <c r="M447" s="41"/>
      <c r="N447" s="40"/>
      <c r="O447" s="11"/>
      <c r="P447" s="27"/>
      <c r="Q447" s="11"/>
      <c r="R447" s="11"/>
      <c r="S447" s="11"/>
    </row>
    <row r="448" spans="1:19" ht="14.25">
      <c r="A448" s="45"/>
      <c r="B448" s="24"/>
      <c r="C448" s="2"/>
      <c r="D448" s="2"/>
      <c r="E448" s="25"/>
      <c r="F448" s="25"/>
      <c r="G448" s="39"/>
      <c r="H448" s="42"/>
      <c r="I448" s="40"/>
      <c r="J448" s="39"/>
      <c r="K448" s="42"/>
      <c r="L448" s="40"/>
      <c r="M448" s="41"/>
      <c r="N448" s="40"/>
      <c r="O448" s="11"/>
      <c r="P448" s="27"/>
      <c r="Q448" s="11"/>
      <c r="R448" s="11"/>
      <c r="S448" s="11"/>
    </row>
    <row r="449" spans="1:19" ht="14.25">
      <c r="A449" s="45"/>
      <c r="B449" s="24"/>
      <c r="C449" s="2"/>
      <c r="D449" s="2"/>
      <c r="E449" s="25"/>
      <c r="F449" s="25"/>
      <c r="G449" s="39"/>
      <c r="H449" s="42"/>
      <c r="I449" s="40"/>
      <c r="J449" s="39"/>
      <c r="K449" s="42"/>
      <c r="L449" s="40"/>
      <c r="M449" s="41"/>
      <c r="N449" s="40"/>
      <c r="O449" s="11"/>
      <c r="P449" s="27"/>
      <c r="Q449" s="11"/>
      <c r="R449" s="11"/>
      <c r="S449" s="11"/>
    </row>
    <row r="450" spans="1:19" ht="14.25">
      <c r="A450" s="45"/>
      <c r="B450" s="24"/>
      <c r="C450" s="2"/>
      <c r="D450" s="2"/>
      <c r="E450" s="25"/>
      <c r="F450" s="25"/>
      <c r="G450" s="39"/>
      <c r="H450" s="42"/>
      <c r="I450" s="40"/>
      <c r="J450" s="39"/>
      <c r="K450" s="42"/>
      <c r="L450" s="40"/>
      <c r="M450" s="41"/>
      <c r="N450" s="40"/>
      <c r="O450" s="11"/>
      <c r="P450" s="27"/>
      <c r="Q450" s="11"/>
      <c r="R450" s="11"/>
      <c r="S450" s="11"/>
    </row>
    <row r="451" spans="1:19" ht="14.25">
      <c r="A451" s="45"/>
      <c r="B451" s="24"/>
      <c r="C451" s="2"/>
      <c r="D451" s="2"/>
      <c r="E451" s="25"/>
      <c r="F451" s="25"/>
      <c r="G451" s="39"/>
      <c r="H451" s="42"/>
      <c r="I451" s="40"/>
      <c r="J451" s="39"/>
      <c r="K451" s="42"/>
      <c r="L451" s="40"/>
      <c r="M451" s="41"/>
      <c r="N451" s="40"/>
      <c r="O451" s="11"/>
      <c r="P451" s="27"/>
      <c r="Q451" s="11"/>
      <c r="R451" s="11"/>
      <c r="S451" s="11"/>
    </row>
    <row r="452" spans="1:19" ht="14.25">
      <c r="A452" s="45"/>
      <c r="B452" s="24"/>
      <c r="C452" s="2"/>
      <c r="D452" s="2"/>
      <c r="E452" s="25"/>
      <c r="F452" s="25"/>
      <c r="G452" s="39"/>
      <c r="H452" s="42"/>
      <c r="I452" s="40"/>
      <c r="J452" s="39"/>
      <c r="K452" s="42"/>
      <c r="L452" s="40"/>
      <c r="M452" s="41"/>
      <c r="N452" s="40"/>
      <c r="O452" s="11"/>
      <c r="P452" s="27"/>
      <c r="Q452" s="11"/>
      <c r="R452" s="11"/>
      <c r="S452" s="11"/>
    </row>
    <row r="453" spans="1:19" ht="14.25">
      <c r="A453" s="45"/>
      <c r="B453" s="24"/>
      <c r="C453" s="2"/>
      <c r="D453" s="2"/>
      <c r="E453" s="25"/>
      <c r="F453" s="25"/>
      <c r="G453" s="39"/>
      <c r="H453" s="42"/>
      <c r="I453" s="40"/>
      <c r="J453" s="39"/>
      <c r="K453" s="42"/>
      <c r="L453" s="40"/>
      <c r="M453" s="41"/>
      <c r="N453" s="40"/>
      <c r="O453" s="11"/>
      <c r="P453" s="27"/>
      <c r="Q453" s="11"/>
      <c r="R453" s="11"/>
      <c r="S453" s="11"/>
    </row>
    <row r="454" spans="1:19" ht="14.25">
      <c r="A454" s="45"/>
      <c r="B454" s="24"/>
      <c r="C454" s="2"/>
      <c r="D454" s="2"/>
      <c r="E454" s="25"/>
      <c r="F454" s="25"/>
      <c r="G454" s="39"/>
      <c r="H454" s="42"/>
      <c r="I454" s="40"/>
      <c r="J454" s="39"/>
      <c r="K454" s="42"/>
      <c r="L454" s="40"/>
      <c r="M454" s="41"/>
      <c r="N454" s="40"/>
      <c r="O454" s="11"/>
      <c r="P454" s="27"/>
      <c r="Q454" s="11"/>
      <c r="R454" s="11"/>
      <c r="S454" s="11"/>
    </row>
    <row r="455" spans="1:19" ht="14.25">
      <c r="A455" s="45"/>
      <c r="B455" s="24"/>
      <c r="C455" s="2"/>
      <c r="D455" s="2"/>
      <c r="E455" s="25"/>
      <c r="F455" s="25"/>
      <c r="G455" s="39"/>
      <c r="H455" s="42"/>
      <c r="I455" s="40"/>
      <c r="J455" s="39"/>
      <c r="K455" s="42"/>
      <c r="L455" s="40"/>
      <c r="M455" s="41"/>
      <c r="N455" s="40"/>
      <c r="O455" s="11"/>
      <c r="P455" s="27"/>
      <c r="Q455" s="11"/>
      <c r="R455" s="11"/>
      <c r="S455" s="11"/>
    </row>
    <row r="456" spans="1:19" ht="14.25">
      <c r="A456" s="45"/>
      <c r="B456" s="24"/>
      <c r="C456" s="2"/>
      <c r="D456" s="2"/>
      <c r="E456" s="25"/>
      <c r="F456" s="25"/>
      <c r="G456" s="39"/>
      <c r="H456" s="42"/>
      <c r="I456" s="40"/>
      <c r="J456" s="39"/>
      <c r="K456" s="42"/>
      <c r="L456" s="40"/>
      <c r="M456" s="41"/>
      <c r="N456" s="40"/>
      <c r="O456" s="11"/>
      <c r="P456" s="27"/>
      <c r="Q456" s="11"/>
      <c r="R456" s="11"/>
      <c r="S456" s="11"/>
    </row>
    <row r="457" spans="1:19" ht="14.25">
      <c r="A457" s="45"/>
      <c r="B457" s="24"/>
      <c r="C457" s="2"/>
      <c r="D457" s="2"/>
      <c r="E457" s="25"/>
      <c r="F457" s="25"/>
      <c r="G457" s="39"/>
      <c r="H457" s="42"/>
      <c r="I457" s="40"/>
      <c r="J457" s="39"/>
      <c r="K457" s="42"/>
      <c r="L457" s="40"/>
      <c r="M457" s="41"/>
      <c r="N457" s="40"/>
      <c r="O457" s="11"/>
      <c r="P457" s="27"/>
      <c r="Q457" s="11"/>
      <c r="R457" s="11"/>
      <c r="S457" s="11"/>
    </row>
    <row r="458" spans="1:19" ht="14.25">
      <c r="A458" s="45"/>
      <c r="B458" s="24"/>
      <c r="C458" s="2"/>
      <c r="D458" s="2"/>
      <c r="E458" s="25"/>
      <c r="F458" s="25"/>
      <c r="G458" s="39"/>
      <c r="H458" s="42"/>
      <c r="I458" s="40"/>
      <c r="J458" s="39"/>
      <c r="K458" s="42"/>
      <c r="L458" s="40"/>
      <c r="M458" s="41"/>
      <c r="N458" s="40"/>
      <c r="O458" s="11"/>
      <c r="P458" s="27"/>
      <c r="Q458" s="11"/>
      <c r="R458" s="11"/>
      <c r="S458" s="11"/>
    </row>
    <row r="459" spans="1:19" ht="14.25">
      <c r="A459" s="45"/>
      <c r="B459" s="24"/>
      <c r="C459" s="2"/>
      <c r="D459" s="2"/>
      <c r="E459" s="25"/>
      <c r="F459" s="25"/>
      <c r="G459" s="39"/>
      <c r="H459" s="42"/>
      <c r="I459" s="40"/>
      <c r="J459" s="39"/>
      <c r="K459" s="42"/>
      <c r="L459" s="40"/>
      <c r="M459" s="41"/>
      <c r="N459" s="40"/>
      <c r="O459" s="11"/>
      <c r="P459" s="27"/>
      <c r="Q459" s="11"/>
      <c r="R459" s="11"/>
      <c r="S459" s="11"/>
    </row>
    <row r="460" spans="1:19" ht="14.25">
      <c r="A460" s="45"/>
      <c r="B460" s="24"/>
      <c r="C460" s="2"/>
      <c r="D460" s="2"/>
      <c r="E460" s="25"/>
      <c r="F460" s="25"/>
      <c r="G460" s="39"/>
      <c r="H460" s="42"/>
      <c r="I460" s="40"/>
      <c r="J460" s="39"/>
      <c r="K460" s="42"/>
      <c r="L460" s="40"/>
      <c r="M460" s="41"/>
      <c r="N460" s="40"/>
      <c r="O460" s="11"/>
      <c r="P460" s="27"/>
      <c r="Q460" s="11"/>
      <c r="R460" s="11"/>
      <c r="S460" s="11"/>
    </row>
    <row r="461" spans="1:19" ht="14.25">
      <c r="A461" s="45"/>
      <c r="B461" s="24"/>
      <c r="C461" s="2"/>
      <c r="D461" s="2"/>
      <c r="E461" s="25"/>
      <c r="F461" s="25"/>
      <c r="G461" s="39"/>
      <c r="H461" s="42"/>
      <c r="I461" s="40"/>
      <c r="J461" s="39"/>
      <c r="K461" s="42"/>
      <c r="L461" s="40"/>
      <c r="M461" s="41"/>
      <c r="N461" s="40"/>
      <c r="O461" s="11"/>
      <c r="P461" s="27"/>
      <c r="Q461" s="11"/>
      <c r="R461" s="11"/>
      <c r="S461" s="11"/>
    </row>
    <row r="462" spans="1:19" ht="14.25">
      <c r="A462" s="45"/>
      <c r="B462" s="24"/>
      <c r="C462" s="2"/>
      <c r="D462" s="2"/>
      <c r="E462" s="25"/>
      <c r="F462" s="25"/>
      <c r="G462" s="39"/>
      <c r="H462" s="42"/>
      <c r="I462" s="40"/>
      <c r="J462" s="39"/>
      <c r="K462" s="42"/>
      <c r="L462" s="40"/>
      <c r="M462" s="41"/>
      <c r="N462" s="40"/>
      <c r="O462" s="11"/>
      <c r="P462" s="27"/>
      <c r="Q462" s="11"/>
      <c r="R462" s="11"/>
      <c r="S462" s="11"/>
    </row>
    <row r="463" spans="1:19" ht="14.25">
      <c r="A463" s="45"/>
      <c r="B463" s="24"/>
      <c r="C463" s="2"/>
      <c r="D463" s="2"/>
      <c r="E463" s="25"/>
      <c r="F463" s="25"/>
      <c r="G463" s="39"/>
      <c r="H463" s="42"/>
      <c r="I463" s="40"/>
      <c r="J463" s="39"/>
      <c r="K463" s="42"/>
      <c r="L463" s="40"/>
      <c r="M463" s="41"/>
      <c r="N463" s="40"/>
      <c r="O463" s="11"/>
      <c r="P463" s="27"/>
      <c r="Q463" s="11"/>
      <c r="R463" s="11"/>
      <c r="S463" s="11"/>
    </row>
    <row r="464" spans="1:19" ht="14.25">
      <c r="A464" s="45"/>
      <c r="B464" s="24"/>
      <c r="C464" s="2"/>
      <c r="D464" s="2"/>
      <c r="E464" s="25"/>
      <c r="F464" s="25"/>
      <c r="G464" s="39"/>
      <c r="H464" s="42"/>
      <c r="I464" s="40"/>
      <c r="J464" s="39"/>
      <c r="K464" s="42"/>
      <c r="L464" s="40"/>
      <c r="M464" s="41"/>
      <c r="N464" s="40"/>
      <c r="O464" s="11"/>
      <c r="P464" s="27"/>
      <c r="Q464" s="11"/>
      <c r="R464" s="11"/>
      <c r="S464" s="11"/>
    </row>
    <row r="465" spans="1:19" ht="14.25">
      <c r="A465" s="45"/>
      <c r="B465" s="24"/>
      <c r="C465" s="2"/>
      <c r="D465" s="2"/>
      <c r="E465" s="25"/>
      <c r="F465" s="25"/>
      <c r="G465" s="39"/>
      <c r="H465" s="42"/>
      <c r="I465" s="40"/>
      <c r="J465" s="39"/>
      <c r="K465" s="42"/>
      <c r="L465" s="40"/>
      <c r="M465" s="41"/>
      <c r="N465" s="40"/>
      <c r="O465" s="11"/>
      <c r="P465" s="27"/>
      <c r="Q465" s="11"/>
      <c r="R465" s="11"/>
      <c r="S465" s="11"/>
    </row>
    <row r="466" spans="1:19" ht="14.25">
      <c r="A466" s="45"/>
      <c r="B466" s="24"/>
      <c r="C466" s="2"/>
      <c r="D466" s="2"/>
      <c r="E466" s="25"/>
      <c r="F466" s="25"/>
      <c r="G466" s="39"/>
      <c r="H466" s="42"/>
      <c r="I466" s="40"/>
      <c r="J466" s="39"/>
      <c r="K466" s="42"/>
      <c r="L466" s="40"/>
      <c r="M466" s="41"/>
      <c r="N466" s="40"/>
      <c r="O466" s="11"/>
      <c r="P466" s="27"/>
      <c r="Q466" s="11"/>
      <c r="R466" s="11"/>
      <c r="S466" s="11"/>
    </row>
    <row r="467" spans="1:19" ht="14.25">
      <c r="A467" s="45"/>
      <c r="B467" s="24"/>
      <c r="C467" s="2"/>
      <c r="D467" s="2"/>
      <c r="E467" s="25"/>
      <c r="F467" s="25"/>
      <c r="G467" s="39"/>
      <c r="H467" s="42"/>
      <c r="I467" s="40"/>
      <c r="J467" s="39"/>
      <c r="K467" s="42"/>
      <c r="L467" s="40"/>
      <c r="M467" s="41"/>
      <c r="N467" s="40"/>
      <c r="O467" s="11"/>
      <c r="P467" s="27"/>
      <c r="Q467" s="11"/>
      <c r="R467" s="11"/>
      <c r="S467" s="11"/>
    </row>
    <row r="468" spans="1:19" ht="14.25">
      <c r="A468" s="45"/>
      <c r="B468" s="24"/>
      <c r="C468" s="2"/>
      <c r="D468" s="2"/>
      <c r="E468" s="25"/>
      <c r="F468" s="25"/>
      <c r="G468" s="39"/>
      <c r="H468" s="42"/>
      <c r="I468" s="40"/>
      <c r="J468" s="39"/>
      <c r="K468" s="42"/>
      <c r="L468" s="40"/>
      <c r="M468" s="41"/>
      <c r="N468" s="40"/>
      <c r="O468" s="11"/>
      <c r="P468" s="27"/>
      <c r="Q468" s="11"/>
      <c r="R468" s="11"/>
      <c r="S468" s="11"/>
    </row>
    <row r="469" spans="1:19" ht="14.25">
      <c r="A469" s="45"/>
      <c r="B469" s="24"/>
      <c r="C469" s="2"/>
      <c r="D469" s="2"/>
      <c r="E469" s="25"/>
      <c r="F469" s="25"/>
      <c r="G469" s="39"/>
      <c r="H469" s="42"/>
      <c r="I469" s="40"/>
      <c r="J469" s="39"/>
      <c r="K469" s="42"/>
      <c r="L469" s="40"/>
      <c r="M469" s="41"/>
      <c r="N469" s="40"/>
      <c r="O469" s="11"/>
      <c r="P469" s="27"/>
      <c r="Q469" s="11"/>
      <c r="R469" s="11"/>
      <c r="S469" s="11"/>
    </row>
    <row r="470" spans="1:19" ht="14.25">
      <c r="A470" s="45"/>
      <c r="B470" s="24"/>
      <c r="C470" s="2"/>
      <c r="D470" s="2"/>
      <c r="E470" s="25"/>
      <c r="F470" s="25"/>
      <c r="G470" s="39"/>
      <c r="H470" s="42"/>
      <c r="I470" s="40"/>
      <c r="J470" s="39"/>
      <c r="K470" s="42"/>
      <c r="L470" s="40"/>
      <c r="M470" s="41"/>
      <c r="N470" s="40"/>
      <c r="O470" s="11"/>
      <c r="P470" s="27"/>
      <c r="Q470" s="11"/>
      <c r="R470" s="11"/>
      <c r="S470" s="11"/>
    </row>
    <row r="471" spans="1:19" ht="14.25">
      <c r="A471" s="45"/>
      <c r="B471" s="24"/>
      <c r="C471" s="2"/>
      <c r="D471" s="2"/>
      <c r="E471" s="25"/>
      <c r="F471" s="25"/>
      <c r="G471" s="39"/>
      <c r="H471" s="42"/>
      <c r="I471" s="40"/>
      <c r="J471" s="39"/>
      <c r="K471" s="42"/>
      <c r="L471" s="40"/>
      <c r="M471" s="41"/>
      <c r="N471" s="40"/>
      <c r="O471" s="11"/>
      <c r="P471" s="27"/>
      <c r="Q471" s="11"/>
      <c r="R471" s="11"/>
      <c r="S471" s="11"/>
    </row>
    <row r="472" spans="1:19" ht="14.25">
      <c r="A472" s="45"/>
      <c r="B472" s="24"/>
      <c r="C472" s="2"/>
      <c r="D472" s="2"/>
      <c r="E472" s="25"/>
      <c r="F472" s="25"/>
      <c r="G472" s="39"/>
      <c r="H472" s="42"/>
      <c r="I472" s="40"/>
      <c r="J472" s="39"/>
      <c r="K472" s="42"/>
      <c r="L472" s="40"/>
      <c r="M472" s="41"/>
      <c r="N472" s="40"/>
      <c r="O472" s="11"/>
      <c r="P472" s="27"/>
      <c r="Q472" s="11"/>
      <c r="R472" s="11"/>
      <c r="S472" s="11"/>
    </row>
    <row r="473" spans="1:19" ht="14.25">
      <c r="A473" s="45"/>
      <c r="B473" s="24"/>
      <c r="C473" s="2"/>
      <c r="D473" s="2"/>
      <c r="E473" s="25"/>
      <c r="F473" s="25"/>
      <c r="G473" s="39"/>
      <c r="H473" s="42"/>
      <c r="I473" s="40"/>
      <c r="J473" s="39"/>
      <c r="K473" s="42"/>
      <c r="L473" s="40"/>
      <c r="M473" s="41"/>
      <c r="N473" s="40"/>
      <c r="O473" s="11"/>
      <c r="P473" s="27"/>
      <c r="Q473" s="11"/>
      <c r="R473" s="11"/>
      <c r="S473" s="11"/>
    </row>
    <row r="474" spans="1:19" ht="14.25">
      <c r="A474" s="45"/>
      <c r="B474" s="24"/>
      <c r="C474" s="2"/>
      <c r="D474" s="2"/>
      <c r="E474" s="25"/>
      <c r="F474" s="25"/>
      <c r="G474" s="39"/>
      <c r="H474" s="42"/>
      <c r="I474" s="40"/>
      <c r="J474" s="39"/>
      <c r="K474" s="42"/>
      <c r="L474" s="40"/>
      <c r="M474" s="41"/>
      <c r="N474" s="40"/>
      <c r="O474" s="11"/>
      <c r="P474" s="27"/>
      <c r="Q474" s="11"/>
      <c r="R474" s="11"/>
      <c r="S474" s="11"/>
    </row>
    <row r="475" spans="1:19" ht="14.25">
      <c r="A475" s="45"/>
      <c r="B475" s="24"/>
      <c r="C475" s="2"/>
      <c r="D475" s="2"/>
      <c r="E475" s="25"/>
      <c r="F475" s="25"/>
      <c r="G475" s="39"/>
      <c r="H475" s="42"/>
      <c r="I475" s="40"/>
      <c r="J475" s="39"/>
      <c r="K475" s="42"/>
      <c r="L475" s="40"/>
      <c r="M475" s="41"/>
      <c r="N475" s="40"/>
      <c r="O475" s="11"/>
      <c r="P475" s="27"/>
      <c r="Q475" s="11"/>
      <c r="R475" s="11"/>
      <c r="S475" s="11"/>
    </row>
    <row r="476" spans="1:19" ht="14.25">
      <c r="A476" s="45"/>
      <c r="B476" s="24"/>
      <c r="C476" s="2"/>
      <c r="D476" s="2"/>
      <c r="E476" s="25"/>
      <c r="F476" s="25"/>
      <c r="G476" s="39"/>
      <c r="H476" s="42"/>
      <c r="I476" s="40"/>
      <c r="J476" s="39"/>
      <c r="K476" s="42"/>
      <c r="L476" s="40"/>
      <c r="M476" s="41"/>
      <c r="N476" s="40"/>
      <c r="O476" s="11"/>
      <c r="P476" s="27"/>
      <c r="Q476" s="11"/>
      <c r="R476" s="11"/>
      <c r="S476" s="11"/>
    </row>
    <row r="477" spans="1:19" ht="14.25">
      <c r="A477" s="45"/>
      <c r="B477" s="24"/>
      <c r="C477" s="2"/>
      <c r="D477" s="2"/>
      <c r="E477" s="25"/>
      <c r="F477" s="25"/>
      <c r="G477" s="39"/>
      <c r="H477" s="42"/>
      <c r="I477" s="40"/>
      <c r="J477" s="39"/>
      <c r="K477" s="42"/>
      <c r="L477" s="40"/>
      <c r="M477" s="41"/>
      <c r="N477" s="40"/>
      <c r="O477" s="11"/>
      <c r="P477" s="27"/>
      <c r="Q477" s="11"/>
      <c r="R477" s="11"/>
      <c r="S477" s="11"/>
    </row>
    <row r="478" spans="1:19" ht="14.25">
      <c r="A478" s="45"/>
      <c r="B478" s="24"/>
      <c r="C478" s="2"/>
      <c r="D478" s="2"/>
      <c r="E478" s="25"/>
      <c r="F478" s="25"/>
      <c r="G478" s="39"/>
      <c r="H478" s="42"/>
      <c r="I478" s="40"/>
      <c r="J478" s="39"/>
      <c r="K478" s="42"/>
      <c r="L478" s="40"/>
      <c r="M478" s="41"/>
      <c r="N478" s="40"/>
      <c r="O478" s="11"/>
      <c r="P478" s="27"/>
      <c r="Q478" s="11"/>
      <c r="R478" s="11"/>
      <c r="S478" s="11"/>
    </row>
    <row r="479" spans="1:19" ht="14.25">
      <c r="A479" s="45"/>
      <c r="B479" s="24"/>
      <c r="C479" s="2"/>
      <c r="D479" s="2"/>
      <c r="E479" s="25"/>
      <c r="F479" s="25"/>
      <c r="G479" s="39"/>
      <c r="H479" s="42"/>
      <c r="I479" s="40"/>
      <c r="J479" s="39"/>
      <c r="K479" s="42"/>
      <c r="L479" s="40"/>
      <c r="M479" s="41"/>
      <c r="N479" s="40"/>
      <c r="O479" s="11"/>
      <c r="P479" s="27"/>
      <c r="Q479" s="11"/>
      <c r="R479" s="11"/>
      <c r="S479" s="11"/>
    </row>
    <row r="480" spans="1:19" ht="14.25">
      <c r="A480" s="45"/>
      <c r="B480" s="24"/>
      <c r="C480" s="2"/>
      <c r="D480" s="2"/>
      <c r="E480" s="25"/>
      <c r="F480" s="25"/>
      <c r="G480" s="39"/>
      <c r="H480" s="42"/>
      <c r="I480" s="40"/>
      <c r="J480" s="39"/>
      <c r="K480" s="42"/>
      <c r="L480" s="40"/>
      <c r="M480" s="41"/>
      <c r="N480" s="40"/>
      <c r="O480" s="11"/>
      <c r="P480" s="27"/>
      <c r="Q480" s="11"/>
      <c r="R480" s="11"/>
      <c r="S480" s="11"/>
    </row>
    <row r="481" spans="1:19" ht="14.25">
      <c r="A481" s="45"/>
      <c r="B481" s="24"/>
      <c r="C481" s="2"/>
      <c r="D481" s="2"/>
      <c r="E481" s="25"/>
      <c r="F481" s="25"/>
      <c r="G481" s="39"/>
      <c r="H481" s="42"/>
      <c r="I481" s="40"/>
      <c r="J481" s="39"/>
      <c r="K481" s="42"/>
      <c r="L481" s="40"/>
      <c r="M481" s="41"/>
      <c r="N481" s="40"/>
      <c r="O481" s="11"/>
      <c r="P481" s="27"/>
      <c r="Q481" s="11"/>
      <c r="R481" s="11"/>
      <c r="S481" s="11"/>
    </row>
    <row r="482" spans="1:19" ht="14.25">
      <c r="A482" s="45"/>
      <c r="B482" s="24"/>
      <c r="C482" s="2"/>
      <c r="D482" s="2"/>
      <c r="E482" s="25"/>
      <c r="F482" s="25"/>
      <c r="G482" s="39"/>
      <c r="H482" s="42"/>
      <c r="I482" s="40"/>
      <c r="J482" s="39"/>
      <c r="K482" s="42"/>
      <c r="L482" s="40"/>
      <c r="M482" s="41"/>
      <c r="N482" s="40"/>
      <c r="O482" s="11"/>
      <c r="P482" s="27"/>
      <c r="Q482" s="11"/>
      <c r="R482" s="11"/>
      <c r="S482" s="11"/>
    </row>
    <row r="483" spans="1:19" ht="14.25">
      <c r="A483" s="45"/>
      <c r="B483" s="24"/>
      <c r="C483" s="2"/>
      <c r="D483" s="30"/>
      <c r="E483" s="25"/>
      <c r="F483" s="25"/>
      <c r="G483" s="39"/>
      <c r="H483" s="42"/>
      <c r="I483" s="40"/>
      <c r="J483" s="39"/>
      <c r="K483" s="42"/>
      <c r="L483" s="40"/>
      <c r="M483" s="41"/>
      <c r="N483" s="40"/>
      <c r="O483" s="11"/>
      <c r="P483" s="27"/>
      <c r="Q483" s="11"/>
      <c r="R483" s="11"/>
      <c r="S483" s="11"/>
    </row>
    <row r="484" spans="1:19" ht="14.25">
      <c r="A484" s="45"/>
      <c r="B484" s="24"/>
      <c r="C484" s="2"/>
      <c r="D484" s="30"/>
      <c r="E484" s="25"/>
      <c r="F484" s="25"/>
      <c r="G484" s="39"/>
      <c r="H484" s="42"/>
      <c r="I484" s="43"/>
      <c r="J484" s="39"/>
      <c r="K484" s="42"/>
      <c r="L484" s="43"/>
      <c r="M484" s="41"/>
      <c r="N484" s="43"/>
      <c r="O484" s="11"/>
      <c r="P484" s="27"/>
      <c r="Q484" s="11"/>
      <c r="R484" s="11"/>
      <c r="S484" s="11"/>
    </row>
    <row r="485" spans="1:19" ht="12.75">
      <c r="A485" s="45"/>
      <c r="B485" s="24"/>
      <c r="C485" s="67"/>
      <c r="D485" s="68"/>
      <c r="E485" s="25"/>
      <c r="F485" s="25"/>
      <c r="G485" s="31"/>
      <c r="H485" s="32"/>
      <c r="I485" s="33"/>
      <c r="J485" s="34"/>
      <c r="K485" s="32"/>
      <c r="L485" s="33"/>
      <c r="M485" s="35"/>
      <c r="N485" s="36"/>
      <c r="O485" s="11"/>
      <c r="P485" s="11"/>
      <c r="Q485" s="11"/>
      <c r="R485" s="11"/>
      <c r="S485" s="11"/>
    </row>
    <row r="486" spans="1:19" ht="15.75" customHeight="1">
      <c r="A486" s="45"/>
      <c r="B486" s="24"/>
    </row>
    <row r="487" spans="1:19" ht="15.75" customHeight="1">
      <c r="A487" s="45"/>
      <c r="B487" s="24"/>
    </row>
    <row r="488" spans="1:19" ht="15.75" customHeight="1">
      <c r="A488" s="45"/>
      <c r="B488" s="24"/>
    </row>
    <row r="489" spans="1:19" ht="15.75" customHeight="1">
      <c r="A489" s="45"/>
      <c r="B489" s="24"/>
    </row>
    <row r="490" spans="1:19" ht="15.75" customHeight="1">
      <c r="A490" s="45"/>
      <c r="B490" s="24"/>
    </row>
    <row r="491" spans="1:19" ht="15.75" customHeight="1">
      <c r="A491" s="45"/>
      <c r="B491" s="24"/>
    </row>
    <row r="492" spans="1:19" ht="15.75" customHeight="1">
      <c r="A492" s="45"/>
      <c r="B492" s="24"/>
    </row>
  </sheetData>
  <autoFilter ref="A4:N365"/>
  <mergeCells count="1">
    <mergeCell ref="C485:D48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>
      <selection activeCell="D1" sqref="D1:G313"/>
    </sheetView>
  </sheetViews>
  <sheetFormatPr defaultRowHeight="12.75"/>
  <cols>
    <col min="1" max="4" width="9.140625" style="37"/>
  </cols>
  <sheetData>
    <row r="1" spans="1:7">
      <c r="D1" s="70" t="s">
        <v>6</v>
      </c>
      <c r="E1" t="s">
        <v>15</v>
      </c>
      <c r="F1" t="s">
        <v>11</v>
      </c>
      <c r="G1" t="s">
        <v>12</v>
      </c>
    </row>
    <row r="2" spans="1:7">
      <c r="A2" s="37">
        <v>32874</v>
      </c>
      <c r="B2" s="37">
        <f>YEAR(A2)</f>
        <v>1990</v>
      </c>
      <c r="C2" s="37">
        <f>MONTH(A2)</f>
        <v>1</v>
      </c>
      <c r="D2" s="37" t="str">
        <f>C2&amp;"/"&amp;B2</f>
        <v>1/1990</v>
      </c>
      <c r="E2">
        <v>2000</v>
      </c>
      <c r="F2">
        <v>2000</v>
      </c>
      <c r="G2">
        <v>2000</v>
      </c>
    </row>
    <row r="3" spans="1:7">
      <c r="A3" s="37">
        <v>32905</v>
      </c>
      <c r="B3" s="37">
        <f t="shared" ref="B3:B66" si="0">YEAR(A3)</f>
        <v>1990</v>
      </c>
      <c r="C3" s="37">
        <f t="shared" ref="C3:C66" si="1">MONTH(A3)</f>
        <v>2</v>
      </c>
      <c r="D3" s="37" t="str">
        <f t="shared" ref="D3:D66" si="2">C3&amp;"/"&amp;B3</f>
        <v>2/1990</v>
      </c>
      <c r="E3">
        <v>4005</v>
      </c>
      <c r="F3">
        <v>4005</v>
      </c>
      <c r="G3">
        <v>4030</v>
      </c>
    </row>
    <row r="4" spans="1:7">
      <c r="A4" s="37">
        <v>32933</v>
      </c>
      <c r="B4" s="37">
        <f t="shared" si="0"/>
        <v>1990</v>
      </c>
      <c r="C4" s="37">
        <f t="shared" si="1"/>
        <v>3</v>
      </c>
      <c r="D4" s="37" t="str">
        <f t="shared" si="2"/>
        <v>3/1990</v>
      </c>
      <c r="E4">
        <v>6015.0124999999998</v>
      </c>
      <c r="F4">
        <v>6015.0124999999998</v>
      </c>
      <c r="G4">
        <v>6090.45</v>
      </c>
    </row>
    <row r="5" spans="1:7">
      <c r="A5" s="37">
        <v>32964</v>
      </c>
      <c r="B5" s="37">
        <f t="shared" si="0"/>
        <v>1990</v>
      </c>
      <c r="C5" s="37">
        <f t="shared" si="1"/>
        <v>4</v>
      </c>
      <c r="D5" s="37" t="str">
        <f t="shared" si="2"/>
        <v>4/1990</v>
      </c>
      <c r="E5">
        <v>8030.0500312499998</v>
      </c>
      <c r="F5">
        <v>8030.0500312499998</v>
      </c>
      <c r="G5">
        <v>8181.8067499999997</v>
      </c>
    </row>
    <row r="6" spans="1:7">
      <c r="A6" s="37">
        <v>32994</v>
      </c>
      <c r="B6" s="37">
        <f t="shared" si="0"/>
        <v>1990</v>
      </c>
      <c r="C6" s="37">
        <f t="shared" si="1"/>
        <v>5</v>
      </c>
      <c r="D6" s="37" t="str">
        <f t="shared" si="2"/>
        <v>5/1990</v>
      </c>
      <c r="E6">
        <v>10050.125156328126</v>
      </c>
      <c r="F6">
        <v>10050.125156328126</v>
      </c>
      <c r="G6">
        <v>10304.53385125</v>
      </c>
    </row>
    <row r="7" spans="1:7">
      <c r="A7" s="37">
        <v>33025</v>
      </c>
      <c r="B7" s="37">
        <f t="shared" si="0"/>
        <v>1990</v>
      </c>
      <c r="C7" s="37">
        <f t="shared" si="1"/>
        <v>6</v>
      </c>
      <c r="D7" s="37" t="str">
        <f t="shared" si="2"/>
        <v>6/1990</v>
      </c>
      <c r="E7">
        <v>12075.250469218945</v>
      </c>
      <c r="F7">
        <v>12075.250469218945</v>
      </c>
      <c r="G7">
        <v>12459.101859018749</v>
      </c>
    </row>
    <row r="8" spans="1:7">
      <c r="A8" s="37">
        <v>33055</v>
      </c>
      <c r="B8" s="37">
        <f t="shared" si="0"/>
        <v>1990</v>
      </c>
      <c r="C8" s="37">
        <f t="shared" si="1"/>
        <v>7</v>
      </c>
      <c r="D8" s="37" t="str">
        <f t="shared" si="2"/>
        <v>7/1990</v>
      </c>
      <c r="E8">
        <v>14105.438595391992</v>
      </c>
      <c r="F8">
        <v>14105.438595391992</v>
      </c>
      <c r="G8">
        <v>14645.988386904028</v>
      </c>
    </row>
    <row r="9" spans="1:7">
      <c r="A9" s="37">
        <v>33086</v>
      </c>
      <c r="B9" s="37">
        <f t="shared" si="0"/>
        <v>1990</v>
      </c>
      <c r="C9" s="37">
        <f t="shared" si="1"/>
        <v>8</v>
      </c>
      <c r="D9" s="37" t="str">
        <f t="shared" si="2"/>
        <v>8/1990</v>
      </c>
      <c r="E9">
        <v>16140.702191880471</v>
      </c>
      <c r="F9">
        <v>16140.702191880471</v>
      </c>
      <c r="G9">
        <v>16865.678212707589</v>
      </c>
    </row>
    <row r="10" spans="1:7">
      <c r="A10" s="37">
        <v>33117</v>
      </c>
      <c r="B10" s="37">
        <f t="shared" si="0"/>
        <v>1990</v>
      </c>
      <c r="C10" s="37">
        <f t="shared" si="1"/>
        <v>9</v>
      </c>
      <c r="D10" s="37" t="str">
        <f t="shared" si="2"/>
        <v>9/1990</v>
      </c>
      <c r="E10">
        <v>18181.053947360171</v>
      </c>
      <c r="F10">
        <v>18181.053947360171</v>
      </c>
      <c r="G10">
        <v>19118.663385898202</v>
      </c>
    </row>
    <row r="11" spans="1:7">
      <c r="A11" s="37">
        <v>33147</v>
      </c>
      <c r="B11" s="37">
        <f t="shared" si="0"/>
        <v>1990</v>
      </c>
      <c r="C11" s="37">
        <f t="shared" si="1"/>
        <v>10</v>
      </c>
      <c r="D11" s="37" t="str">
        <f t="shared" si="2"/>
        <v>10/1990</v>
      </c>
      <c r="E11">
        <v>20226.506582228572</v>
      </c>
      <c r="F11">
        <v>20226.506582228572</v>
      </c>
      <c r="G11">
        <v>21405.443336686676</v>
      </c>
    </row>
    <row r="12" spans="1:7">
      <c r="A12" s="37">
        <v>33178</v>
      </c>
      <c r="B12" s="37">
        <f t="shared" si="0"/>
        <v>1990</v>
      </c>
      <c r="C12" s="37">
        <f t="shared" si="1"/>
        <v>11</v>
      </c>
      <c r="D12" s="37" t="str">
        <f t="shared" si="2"/>
        <v>11/1990</v>
      </c>
      <c r="E12">
        <v>22277.072848684144</v>
      </c>
      <c r="F12">
        <v>22277.072848684144</v>
      </c>
      <c r="G12">
        <v>23726.524986736975</v>
      </c>
    </row>
    <row r="13" spans="1:7">
      <c r="A13" s="37">
        <v>33208</v>
      </c>
      <c r="B13" s="37">
        <f t="shared" si="0"/>
        <v>1990</v>
      </c>
      <c r="C13" s="37">
        <f t="shared" si="1"/>
        <v>12</v>
      </c>
      <c r="D13" s="37" t="str">
        <f t="shared" si="2"/>
        <v>12/1990</v>
      </c>
      <c r="E13">
        <v>24332.765530805853</v>
      </c>
      <c r="F13">
        <v>24332.765530805853</v>
      </c>
      <c r="G13">
        <v>26082.422861538027</v>
      </c>
    </row>
    <row r="14" spans="1:7">
      <c r="A14" s="37">
        <v>33239</v>
      </c>
      <c r="B14" s="37">
        <f t="shared" si="0"/>
        <v>1991</v>
      </c>
      <c r="C14" s="37">
        <f t="shared" si="1"/>
        <v>1</v>
      </c>
      <c r="D14" s="37" t="str">
        <f t="shared" si="2"/>
        <v>1/1991</v>
      </c>
      <c r="E14">
        <v>26393.597444632866</v>
      </c>
      <c r="F14">
        <v>26393.597444632866</v>
      </c>
      <c r="G14">
        <v>37937.093942707375</v>
      </c>
    </row>
    <row r="15" spans="1:7">
      <c r="A15" s="37">
        <v>33270</v>
      </c>
      <c r="B15" s="37">
        <f t="shared" si="0"/>
        <v>1991</v>
      </c>
      <c r="C15" s="37">
        <f t="shared" si="1"/>
        <v>2</v>
      </c>
      <c r="D15" s="37" t="str">
        <f t="shared" si="2"/>
        <v>2/1991</v>
      </c>
      <c r="E15">
        <v>28459.581438244448</v>
      </c>
      <c r="F15">
        <v>28459.581438244448</v>
      </c>
      <c r="G15">
        <v>40506.150351847988</v>
      </c>
    </row>
    <row r="16" spans="1:7">
      <c r="A16" s="37">
        <v>33298</v>
      </c>
      <c r="B16" s="37">
        <f t="shared" si="0"/>
        <v>1991</v>
      </c>
      <c r="C16" s="37">
        <f t="shared" si="1"/>
        <v>3</v>
      </c>
      <c r="D16" s="37" t="str">
        <f t="shared" si="2"/>
        <v>3/1991</v>
      </c>
      <c r="E16">
        <v>30530.730391840058</v>
      </c>
      <c r="F16">
        <v>30530.730391840058</v>
      </c>
      <c r="G16">
        <v>43113.742607125707</v>
      </c>
    </row>
    <row r="17" spans="1:7">
      <c r="A17" s="37">
        <v>33329</v>
      </c>
      <c r="B17" s="37">
        <f t="shared" si="0"/>
        <v>1991</v>
      </c>
      <c r="C17" s="37">
        <f t="shared" si="1"/>
        <v>4</v>
      </c>
      <c r="D17" s="37" t="str">
        <f t="shared" si="2"/>
        <v>4/1991</v>
      </c>
      <c r="E17">
        <v>32607.057217819656</v>
      </c>
      <c r="F17">
        <v>32607.057217819656</v>
      </c>
      <c r="G17">
        <v>45760.448746232592</v>
      </c>
    </row>
    <row r="18" spans="1:7">
      <c r="A18" s="37">
        <v>33359</v>
      </c>
      <c r="B18" s="37">
        <f t="shared" si="0"/>
        <v>1991</v>
      </c>
      <c r="C18" s="37">
        <f t="shared" si="1"/>
        <v>5</v>
      </c>
      <c r="D18" s="37" t="str">
        <f t="shared" si="2"/>
        <v>5/1991</v>
      </c>
      <c r="E18">
        <v>34688.574860864202</v>
      </c>
      <c r="F18">
        <v>34688.574860864202</v>
      </c>
      <c r="G18">
        <v>48446.855477426077</v>
      </c>
    </row>
    <row r="19" spans="1:7">
      <c r="A19" s="37">
        <v>33390</v>
      </c>
      <c r="B19" s="37">
        <f t="shared" si="0"/>
        <v>1991</v>
      </c>
      <c r="C19" s="37">
        <f t="shared" si="1"/>
        <v>6</v>
      </c>
      <c r="D19" s="37" t="str">
        <f t="shared" si="2"/>
        <v>6/1991</v>
      </c>
      <c r="E19">
        <v>36775.296298016365</v>
      </c>
      <c r="F19">
        <v>36775.296298016365</v>
      </c>
      <c r="G19">
        <v>51173.558309587475</v>
      </c>
    </row>
    <row r="20" spans="1:7">
      <c r="A20" s="37">
        <v>33420</v>
      </c>
      <c r="B20" s="37">
        <f t="shared" si="0"/>
        <v>1991</v>
      </c>
      <c r="C20" s="37">
        <f t="shared" si="1"/>
        <v>7</v>
      </c>
      <c r="D20" s="37" t="str">
        <f t="shared" si="2"/>
        <v>7/1991</v>
      </c>
      <c r="E20">
        <v>38867.234538761404</v>
      </c>
      <c r="F20">
        <v>38867.234538761404</v>
      </c>
      <c r="G20">
        <v>53941.16168423128</v>
      </c>
    </row>
    <row r="21" spans="1:7">
      <c r="A21" s="37">
        <v>33451</v>
      </c>
      <c r="B21" s="37">
        <f t="shared" si="0"/>
        <v>1991</v>
      </c>
      <c r="C21" s="37">
        <f t="shared" si="1"/>
        <v>8</v>
      </c>
      <c r="D21" s="37" t="str">
        <f t="shared" si="2"/>
        <v>8/1991</v>
      </c>
      <c r="E21">
        <v>40964.402625108305</v>
      </c>
      <c r="F21">
        <v>40964.402625108305</v>
      </c>
      <c r="G21">
        <v>56750.279109494746</v>
      </c>
    </row>
    <row r="22" spans="1:7">
      <c r="A22" s="37">
        <v>33482</v>
      </c>
      <c r="B22" s="37">
        <f t="shared" si="0"/>
        <v>1991</v>
      </c>
      <c r="C22" s="37">
        <f t="shared" si="1"/>
        <v>9</v>
      </c>
      <c r="D22" s="37" t="str">
        <f t="shared" si="2"/>
        <v>9/1991</v>
      </c>
      <c r="E22">
        <v>43066.813631671073</v>
      </c>
      <c r="F22">
        <v>43066.813631671073</v>
      </c>
      <c r="G22">
        <v>59601.533296137168</v>
      </c>
    </row>
    <row r="23" spans="1:7">
      <c r="A23" s="37">
        <v>33512</v>
      </c>
      <c r="B23" s="37">
        <f t="shared" si="0"/>
        <v>1991</v>
      </c>
      <c r="C23" s="37">
        <f t="shared" si="1"/>
        <v>10</v>
      </c>
      <c r="D23" s="37" t="str">
        <f t="shared" si="2"/>
        <v>10/1991</v>
      </c>
      <c r="E23">
        <v>45174.480665750249</v>
      </c>
      <c r="F23">
        <v>45174.480665750249</v>
      </c>
      <c r="G23">
        <v>62495.556295579234</v>
      </c>
    </row>
    <row r="24" spans="1:7">
      <c r="A24" s="37">
        <v>33543</v>
      </c>
      <c r="B24" s="37">
        <f t="shared" si="0"/>
        <v>1991</v>
      </c>
      <c r="C24" s="37">
        <f t="shared" si="1"/>
        <v>11</v>
      </c>
      <c r="D24" s="37" t="str">
        <f t="shared" si="2"/>
        <v>11/1991</v>
      </c>
      <c r="E24">
        <v>47287.41686741462</v>
      </c>
      <c r="F24">
        <v>47287.41686741462</v>
      </c>
      <c r="G24">
        <v>65432.989640012907</v>
      </c>
    </row>
    <row r="25" spans="1:7">
      <c r="A25" s="37">
        <v>33573</v>
      </c>
      <c r="B25" s="37">
        <f t="shared" si="0"/>
        <v>1991</v>
      </c>
      <c r="C25" s="37">
        <f t="shared" si="1"/>
        <v>12</v>
      </c>
      <c r="D25" s="37" t="str">
        <f t="shared" si="2"/>
        <v>12/1991</v>
      </c>
      <c r="E25">
        <v>49405.635409583156</v>
      </c>
      <c r="F25">
        <v>49405.635409583156</v>
      </c>
      <c r="G25">
        <v>68414.484484613116</v>
      </c>
    </row>
    <row r="26" spans="1:7">
      <c r="A26" s="37">
        <v>33604</v>
      </c>
      <c r="B26" s="37">
        <f t="shared" si="0"/>
        <v>1992</v>
      </c>
      <c r="C26" s="37">
        <f t="shared" si="1"/>
        <v>1</v>
      </c>
      <c r="D26" s="37" t="str">
        <f t="shared" si="2"/>
        <v>1/1992</v>
      </c>
      <c r="E26">
        <v>51529.149498107108</v>
      </c>
      <c r="F26">
        <v>51529.149498107108</v>
      </c>
      <c r="G26">
        <v>98445.419099836523</v>
      </c>
    </row>
    <row r="27" spans="1:7">
      <c r="A27" s="37">
        <v>33635</v>
      </c>
      <c r="B27" s="37">
        <f t="shared" si="0"/>
        <v>1992</v>
      </c>
      <c r="C27" s="37">
        <f t="shared" si="1"/>
        <v>2</v>
      </c>
      <c r="D27" s="37" t="str">
        <f t="shared" si="2"/>
        <v>2/1992</v>
      </c>
      <c r="E27">
        <v>53657.972371852375</v>
      </c>
      <c r="F27">
        <v>53657.972371852375</v>
      </c>
      <c r="G27">
        <v>101922.10038633409</v>
      </c>
    </row>
    <row r="28" spans="1:7">
      <c r="A28" s="37">
        <v>33664</v>
      </c>
      <c r="B28" s="37">
        <f t="shared" si="0"/>
        <v>1992</v>
      </c>
      <c r="C28" s="37">
        <f t="shared" si="1"/>
        <v>3</v>
      </c>
      <c r="D28" s="37" t="str">
        <f t="shared" si="2"/>
        <v>3/1992</v>
      </c>
      <c r="E28">
        <v>55792.117302782004</v>
      </c>
      <c r="F28">
        <v>55792.117302782004</v>
      </c>
      <c r="G28">
        <v>105450.9318921291</v>
      </c>
    </row>
    <row r="29" spans="1:7">
      <c r="A29" s="37">
        <v>33695</v>
      </c>
      <c r="B29" s="37">
        <f t="shared" si="0"/>
        <v>1992</v>
      </c>
      <c r="C29" s="37">
        <f t="shared" si="1"/>
        <v>4</v>
      </c>
      <c r="D29" s="37" t="str">
        <f t="shared" si="2"/>
        <v>4/1992</v>
      </c>
      <c r="E29">
        <v>57931.597596038955</v>
      </c>
      <c r="F29">
        <v>57931.597596038955</v>
      </c>
      <c r="G29">
        <v>109032.69587051103</v>
      </c>
    </row>
    <row r="30" spans="1:7">
      <c r="A30" s="37">
        <v>33725</v>
      </c>
      <c r="B30" s="37">
        <f t="shared" si="0"/>
        <v>1992</v>
      </c>
      <c r="C30" s="37">
        <f t="shared" si="1"/>
        <v>5</v>
      </c>
      <c r="D30" s="37" t="str">
        <f t="shared" si="2"/>
        <v>5/1992</v>
      </c>
      <c r="E30">
        <v>60076.426590029048</v>
      </c>
      <c r="F30">
        <v>60076.426590029048</v>
      </c>
      <c r="G30">
        <v>112668.18630856871</v>
      </c>
    </row>
    <row r="31" spans="1:7">
      <c r="A31" s="37">
        <v>33756</v>
      </c>
      <c r="B31" s="37">
        <f t="shared" si="0"/>
        <v>1992</v>
      </c>
      <c r="C31" s="37">
        <f t="shared" si="1"/>
        <v>6</v>
      </c>
      <c r="D31" s="37" t="str">
        <f t="shared" si="2"/>
        <v>6/1992</v>
      </c>
      <c r="E31">
        <v>62226.617656504117</v>
      </c>
      <c r="F31">
        <v>62226.617656504117</v>
      </c>
      <c r="G31">
        <v>116358.20910319725</v>
      </c>
    </row>
    <row r="32" spans="1:7">
      <c r="A32" s="37">
        <v>33786</v>
      </c>
      <c r="B32" s="37">
        <f t="shared" si="0"/>
        <v>1992</v>
      </c>
      <c r="C32" s="37">
        <f t="shared" si="1"/>
        <v>7</v>
      </c>
      <c r="D32" s="37" t="str">
        <f t="shared" si="2"/>
        <v>7/1992</v>
      </c>
      <c r="E32">
        <v>64382.184200645373</v>
      </c>
      <c r="F32">
        <v>64382.184200645373</v>
      </c>
      <c r="G32">
        <v>120103.5822397452</v>
      </c>
    </row>
    <row r="33" spans="1:7">
      <c r="A33" s="37">
        <v>33817</v>
      </c>
      <c r="B33" s="37">
        <f t="shared" si="0"/>
        <v>1992</v>
      </c>
      <c r="C33" s="37">
        <f t="shared" si="1"/>
        <v>8</v>
      </c>
      <c r="D33" s="37" t="str">
        <f t="shared" si="2"/>
        <v>8/1992</v>
      </c>
      <c r="E33">
        <v>66543.139661146983</v>
      </c>
      <c r="F33">
        <v>66543.139661146983</v>
      </c>
      <c r="G33">
        <v>123905.1359733414</v>
      </c>
    </row>
    <row r="34" spans="1:7">
      <c r="A34" s="37">
        <v>33848</v>
      </c>
      <c r="B34" s="37">
        <f t="shared" si="0"/>
        <v>1992</v>
      </c>
      <c r="C34" s="37">
        <f t="shared" si="1"/>
        <v>9</v>
      </c>
      <c r="D34" s="37" t="str">
        <f t="shared" si="2"/>
        <v>9/1992</v>
      </c>
      <c r="E34">
        <v>68709.497510299843</v>
      </c>
      <c r="F34">
        <v>68709.497510299843</v>
      </c>
      <c r="G34">
        <v>127763.71301294149</v>
      </c>
    </row>
    <row r="35" spans="1:7">
      <c r="A35" s="37">
        <v>33878</v>
      </c>
      <c r="B35" s="37">
        <f t="shared" si="0"/>
        <v>1992</v>
      </c>
      <c r="C35" s="37">
        <f t="shared" si="1"/>
        <v>10</v>
      </c>
      <c r="D35" s="37" t="str">
        <f t="shared" si="2"/>
        <v>10/1992</v>
      </c>
      <c r="E35">
        <v>70881.271254075589</v>
      </c>
      <c r="F35">
        <v>70881.271254075589</v>
      </c>
      <c r="G35">
        <v>131680.16870813564</v>
      </c>
    </row>
    <row r="36" spans="1:7">
      <c r="A36" s="37">
        <v>33909</v>
      </c>
      <c r="B36" s="37">
        <f t="shared" si="0"/>
        <v>1992</v>
      </c>
      <c r="C36" s="37">
        <f t="shared" si="1"/>
        <v>11</v>
      </c>
      <c r="D36" s="37" t="str">
        <f t="shared" si="2"/>
        <v>11/1992</v>
      </c>
      <c r="E36">
        <v>73058.474432210773</v>
      </c>
      <c r="F36">
        <v>73058.474432210773</v>
      </c>
      <c r="G36">
        <v>135655.37123875762</v>
      </c>
    </row>
    <row r="37" spans="1:7">
      <c r="A37" s="37">
        <v>33939</v>
      </c>
      <c r="B37" s="37">
        <f t="shared" si="0"/>
        <v>1992</v>
      </c>
      <c r="C37" s="37">
        <f t="shared" si="1"/>
        <v>12</v>
      </c>
      <c r="D37" s="37" t="str">
        <f t="shared" si="2"/>
        <v>12/1992</v>
      </c>
      <c r="E37">
        <v>75241.120618291301</v>
      </c>
      <c r="F37">
        <v>75241.120618291301</v>
      </c>
      <c r="G37">
        <v>139690.20180733901</v>
      </c>
    </row>
    <row r="38" spans="1:7">
      <c r="A38" s="37">
        <v>33970</v>
      </c>
      <c r="B38" s="37">
        <f t="shared" si="0"/>
        <v>1993</v>
      </c>
      <c r="C38" s="37">
        <f t="shared" si="1"/>
        <v>1</v>
      </c>
      <c r="D38" s="37" t="str">
        <f t="shared" si="2"/>
        <v>1/1993</v>
      </c>
      <c r="E38">
        <v>77429.223419837028</v>
      </c>
      <c r="F38">
        <v>77429.223419837028</v>
      </c>
      <c r="G38">
        <v>165336.95916928534</v>
      </c>
    </row>
    <row r="39" spans="1:7">
      <c r="A39" s="37">
        <v>34001</v>
      </c>
      <c r="B39" s="37">
        <f t="shared" si="0"/>
        <v>1993</v>
      </c>
      <c r="C39" s="37">
        <f t="shared" si="1"/>
        <v>2</v>
      </c>
      <c r="D39" s="37" t="str">
        <f t="shared" si="2"/>
        <v>2/1993</v>
      </c>
      <c r="E39">
        <v>79622.796478386619</v>
      </c>
      <c r="F39">
        <v>79622.796478386619</v>
      </c>
      <c r="G39">
        <v>169817.01355682465</v>
      </c>
    </row>
    <row r="40" spans="1:7">
      <c r="A40" s="37">
        <v>34029</v>
      </c>
      <c r="B40" s="37">
        <f t="shared" si="0"/>
        <v>1993</v>
      </c>
      <c r="C40" s="37">
        <f t="shared" si="1"/>
        <v>3</v>
      </c>
      <c r="D40" s="37" t="str">
        <f t="shared" si="2"/>
        <v>3/1993</v>
      </c>
      <c r="E40">
        <v>81821.85346958258</v>
      </c>
      <c r="F40">
        <v>81821.85346958258</v>
      </c>
      <c r="G40">
        <v>174364.26876017702</v>
      </c>
    </row>
    <row r="41" spans="1:7">
      <c r="A41" s="37">
        <v>34060</v>
      </c>
      <c r="B41" s="37">
        <f t="shared" si="0"/>
        <v>1993</v>
      </c>
      <c r="C41" s="37">
        <f t="shared" si="1"/>
        <v>4</v>
      </c>
      <c r="D41" s="37" t="str">
        <f t="shared" si="2"/>
        <v>4/1993</v>
      </c>
      <c r="E41">
        <v>84026.40810325653</v>
      </c>
      <c r="F41">
        <v>84026.40810325653</v>
      </c>
      <c r="G41">
        <v>178979.73279157965</v>
      </c>
    </row>
    <row r="42" spans="1:7">
      <c r="A42" s="37">
        <v>34090</v>
      </c>
      <c r="B42" s="37">
        <f t="shared" si="0"/>
        <v>1993</v>
      </c>
      <c r="C42" s="37">
        <f t="shared" si="1"/>
        <v>5</v>
      </c>
      <c r="D42" s="37" t="str">
        <f t="shared" si="2"/>
        <v>5/1993</v>
      </c>
      <c r="E42">
        <v>86236.474123514665</v>
      </c>
      <c r="F42">
        <v>86236.474123514665</v>
      </c>
      <c r="G42">
        <v>183664.42878345336</v>
      </c>
    </row>
    <row r="43" spans="1:7">
      <c r="A43" s="37">
        <v>34121</v>
      </c>
      <c r="B43" s="37">
        <f t="shared" si="0"/>
        <v>1993</v>
      </c>
      <c r="C43" s="37">
        <f t="shared" si="1"/>
        <v>6</v>
      </c>
      <c r="D43" s="37" t="str">
        <f t="shared" si="2"/>
        <v>6/1993</v>
      </c>
      <c r="E43">
        <v>88452.065308823454</v>
      </c>
      <c r="F43">
        <v>88452.065308823454</v>
      </c>
      <c r="G43">
        <v>188419.39521520518</v>
      </c>
    </row>
    <row r="44" spans="1:7">
      <c r="A44" s="37">
        <v>34151</v>
      </c>
      <c r="B44" s="37">
        <f t="shared" si="0"/>
        <v>1993</v>
      </c>
      <c r="C44" s="37">
        <f t="shared" si="1"/>
        <v>7</v>
      </c>
      <c r="D44" s="37" t="str">
        <f t="shared" si="2"/>
        <v>7/1993</v>
      </c>
      <c r="E44">
        <v>90673.195472095511</v>
      </c>
      <c r="F44">
        <v>90673.195472095511</v>
      </c>
      <c r="G44">
        <v>193245.68614343327</v>
      </c>
    </row>
    <row r="45" spans="1:7">
      <c r="A45" s="37">
        <v>34182</v>
      </c>
      <c r="B45" s="37">
        <f t="shared" si="0"/>
        <v>1993</v>
      </c>
      <c r="C45" s="37">
        <f t="shared" si="1"/>
        <v>8</v>
      </c>
      <c r="D45" s="37" t="str">
        <f t="shared" si="2"/>
        <v>8/1993</v>
      </c>
      <c r="E45">
        <v>92899.878460775741</v>
      </c>
      <c r="F45">
        <v>92899.878460775741</v>
      </c>
      <c r="G45">
        <v>198144.37143558476</v>
      </c>
    </row>
    <row r="46" spans="1:7">
      <c r="A46" s="37">
        <v>34213</v>
      </c>
      <c r="B46" s="37">
        <f t="shared" si="0"/>
        <v>1993</v>
      </c>
      <c r="C46" s="37">
        <f t="shared" si="1"/>
        <v>9</v>
      </c>
      <c r="D46" s="37" t="str">
        <f t="shared" si="2"/>
        <v>9/1993</v>
      </c>
      <c r="E46">
        <v>95132.128156927676</v>
      </c>
      <c r="F46">
        <v>95132.128156927676</v>
      </c>
      <c r="G46">
        <v>203116.53700711858</v>
      </c>
    </row>
    <row r="47" spans="1:7">
      <c r="A47" s="37">
        <v>34243</v>
      </c>
      <c r="B47" s="37">
        <f t="shared" si="0"/>
        <v>1993</v>
      </c>
      <c r="C47" s="37">
        <f t="shared" si="1"/>
        <v>10</v>
      </c>
      <c r="D47" s="37" t="str">
        <f t="shared" si="2"/>
        <v>10/1993</v>
      </c>
      <c r="E47">
        <v>97369.958477319989</v>
      </c>
      <c r="F47">
        <v>97369.958477319989</v>
      </c>
      <c r="G47">
        <v>208163.28506222533</v>
      </c>
    </row>
    <row r="48" spans="1:7">
      <c r="A48" s="37">
        <v>34274</v>
      </c>
      <c r="B48" s="37">
        <f t="shared" si="0"/>
        <v>1993</v>
      </c>
      <c r="C48" s="37">
        <f t="shared" si="1"/>
        <v>11</v>
      </c>
      <c r="D48" s="37" t="str">
        <f t="shared" si="2"/>
        <v>11/1993</v>
      </c>
      <c r="E48">
        <v>99613.383373513279</v>
      </c>
      <c r="F48">
        <v>99613.383373513279</v>
      </c>
      <c r="G48">
        <v>213285.73433815871</v>
      </c>
    </row>
    <row r="49" spans="1:7">
      <c r="A49" s="37">
        <v>34304</v>
      </c>
      <c r="B49" s="37">
        <f t="shared" si="0"/>
        <v>1993</v>
      </c>
      <c r="C49" s="37">
        <f t="shared" si="1"/>
        <v>12</v>
      </c>
      <c r="D49" s="37" t="str">
        <f t="shared" si="2"/>
        <v>12/1993</v>
      </c>
      <c r="E49">
        <v>101862.41683194706</v>
      </c>
      <c r="F49">
        <v>101862.41683194706</v>
      </c>
      <c r="G49">
        <v>218485.02035323111</v>
      </c>
    </row>
    <row r="50" spans="1:7">
      <c r="A50" s="37">
        <v>34335</v>
      </c>
      <c r="B50" s="37">
        <f t="shared" si="0"/>
        <v>1994</v>
      </c>
      <c r="C50" s="37">
        <f t="shared" si="1"/>
        <v>1</v>
      </c>
      <c r="D50" s="37" t="str">
        <f t="shared" si="2"/>
        <v>1/1994</v>
      </c>
      <c r="E50">
        <v>70155.064350966408</v>
      </c>
      <c r="F50">
        <v>104117.07287402693</v>
      </c>
      <c r="G50">
        <v>148186.01330129112</v>
      </c>
    </row>
    <row r="51" spans="1:7">
      <c r="A51" s="37">
        <v>34366</v>
      </c>
      <c r="B51" s="37">
        <f t="shared" si="0"/>
        <v>1994</v>
      </c>
      <c r="C51" s="37">
        <f t="shared" si="1"/>
        <v>2</v>
      </c>
      <c r="D51" s="37" t="str">
        <f t="shared" si="2"/>
        <v>2/1994</v>
      </c>
      <c r="E51">
        <v>73295.982090149191</v>
      </c>
      <c r="F51">
        <v>107852.35742192739</v>
      </c>
      <c r="G51">
        <v>152655.78018964597</v>
      </c>
    </row>
    <row r="52" spans="1:7">
      <c r="A52" s="37">
        <v>34394</v>
      </c>
      <c r="B52" s="37">
        <f t="shared" si="0"/>
        <v>1994</v>
      </c>
      <c r="C52" s="37">
        <f t="shared" si="1"/>
        <v>3</v>
      </c>
      <c r="D52" s="37" t="str">
        <f t="shared" si="2"/>
        <v>3/1994</v>
      </c>
      <c r="E52">
        <v>76460.844291651665</v>
      </c>
      <c r="F52">
        <v>111621.5633789595</v>
      </c>
      <c r="G52">
        <v>157200.04319280671</v>
      </c>
    </row>
    <row r="53" spans="1:7">
      <c r="A53" s="37">
        <v>34425</v>
      </c>
      <c r="B53" s="37">
        <f t="shared" si="0"/>
        <v>1994</v>
      </c>
      <c r="C53" s="37">
        <f t="shared" si="1"/>
        <v>4</v>
      </c>
      <c r="D53" s="37" t="str">
        <f t="shared" si="2"/>
        <v>4/1994</v>
      </c>
      <c r="E53">
        <v>79649.979019429185</v>
      </c>
      <c r="F53">
        <v>115425.18526860882</v>
      </c>
      <c r="G53">
        <v>161820.04391268682</v>
      </c>
    </row>
    <row r="54" spans="1:7">
      <c r="A54" s="37">
        <v>34455</v>
      </c>
      <c r="B54" s="37">
        <f t="shared" si="0"/>
        <v>1994</v>
      </c>
      <c r="C54" s="37">
        <f t="shared" si="1"/>
        <v>5</v>
      </c>
      <c r="D54" s="37" t="str">
        <f t="shared" si="2"/>
        <v>5/1994</v>
      </c>
      <c r="E54">
        <v>82863.71962764363</v>
      </c>
      <c r="F54">
        <v>119263.72567933564</v>
      </c>
      <c r="G54">
        <v>166517.04464456494</v>
      </c>
    </row>
    <row r="55" spans="1:7">
      <c r="A55" s="37">
        <v>34486</v>
      </c>
      <c r="B55" s="37">
        <f t="shared" si="0"/>
        <v>1994</v>
      </c>
      <c r="C55" s="37">
        <f t="shared" si="1"/>
        <v>6</v>
      </c>
      <c r="D55" s="37" t="str">
        <f t="shared" si="2"/>
        <v>6/1994</v>
      </c>
      <c r="E55">
        <v>86102.404848389706</v>
      </c>
      <c r="F55">
        <v>123137.69539854852</v>
      </c>
      <c r="G55">
        <v>171292.32872197434</v>
      </c>
    </row>
    <row r="56" spans="1:7">
      <c r="A56" s="37">
        <v>34516</v>
      </c>
      <c r="B56" s="37">
        <f t="shared" si="0"/>
        <v>1994</v>
      </c>
      <c r="C56" s="37">
        <f t="shared" si="1"/>
        <v>7</v>
      </c>
      <c r="D56" s="37" t="str">
        <f t="shared" si="2"/>
        <v>7/1994</v>
      </c>
      <c r="E56">
        <v>89366.378880882286</v>
      </c>
      <c r="F56">
        <v>127047.61354880969</v>
      </c>
      <c r="G56">
        <v>176147.20086734058</v>
      </c>
    </row>
    <row r="57" spans="1:7">
      <c r="A57" s="37">
        <v>34547</v>
      </c>
      <c r="B57" s="37">
        <f t="shared" si="0"/>
        <v>1994</v>
      </c>
      <c r="C57" s="37">
        <f t="shared" si="1"/>
        <v>8</v>
      </c>
      <c r="D57" s="37" t="str">
        <f t="shared" si="2"/>
        <v>8/1994</v>
      </c>
      <c r="E57">
        <v>92655.991482128928</v>
      </c>
      <c r="F57">
        <v>130994.00772630924</v>
      </c>
      <c r="G57">
        <v>181082.98754846293</v>
      </c>
    </row>
    <row r="58" spans="1:7">
      <c r="A58" s="37">
        <v>34578</v>
      </c>
      <c r="B58" s="37">
        <f t="shared" si="0"/>
        <v>1994</v>
      </c>
      <c r="C58" s="37">
        <f t="shared" si="1"/>
        <v>9</v>
      </c>
      <c r="D58" s="37" t="str">
        <f t="shared" si="2"/>
        <v>9/1994</v>
      </c>
      <c r="E58">
        <v>95971.598059112745</v>
      </c>
      <c r="F58">
        <v>134977.41414164632</v>
      </c>
      <c r="G58">
        <v>186101.03734093727</v>
      </c>
    </row>
    <row r="59" spans="1:7">
      <c r="A59" s="37">
        <v>34608</v>
      </c>
      <c r="B59" s="37">
        <f t="shared" si="0"/>
        <v>1994</v>
      </c>
      <c r="C59" s="37">
        <f t="shared" si="1"/>
        <v>10</v>
      </c>
      <c r="D59" s="37" t="str">
        <f t="shared" si="2"/>
        <v>10/1994</v>
      </c>
      <c r="E59">
        <v>99313.559762510369</v>
      </c>
      <c r="F59">
        <v>138998.37776295547</v>
      </c>
      <c r="G59">
        <v>191202.72129661957</v>
      </c>
    </row>
    <row r="60" spans="1:7">
      <c r="A60" s="37">
        <v>34639</v>
      </c>
      <c r="B60" s="37">
        <f t="shared" si="0"/>
        <v>1994</v>
      </c>
      <c r="C60" s="37">
        <f t="shared" si="1"/>
        <v>11</v>
      </c>
      <c r="D60" s="37" t="str">
        <f t="shared" si="2"/>
        <v>11/1994</v>
      </c>
      <c r="E60">
        <v>102682.24358197063</v>
      </c>
      <c r="F60">
        <v>143057.45246141712</v>
      </c>
      <c r="G60">
        <v>196389.43331822986</v>
      </c>
    </row>
    <row r="61" spans="1:7">
      <c r="A61" s="37">
        <v>34669</v>
      </c>
      <c r="B61" s="37">
        <f t="shared" si="0"/>
        <v>1994</v>
      </c>
      <c r="C61" s="37">
        <f t="shared" si="1"/>
        <v>12</v>
      </c>
      <c r="D61" s="37" t="str">
        <f t="shared" si="2"/>
        <v>12/1994</v>
      </c>
      <c r="E61">
        <v>106078.02244298044</v>
      </c>
      <c r="F61">
        <v>147155.20115919248</v>
      </c>
      <c r="G61">
        <v>201662.59054020036</v>
      </c>
    </row>
    <row r="62" spans="1:7">
      <c r="A62" s="37">
        <v>34700</v>
      </c>
      <c r="B62" s="37">
        <f t="shared" si="0"/>
        <v>1995</v>
      </c>
      <c r="C62" s="37">
        <f t="shared" si="1"/>
        <v>1</v>
      </c>
      <c r="D62" s="37" t="str">
        <f t="shared" si="2"/>
        <v>1/1995</v>
      </c>
      <c r="E62">
        <v>91575.231542393434</v>
      </c>
      <c r="F62">
        <v>123907.4781663529</v>
      </c>
      <c r="G62">
        <v>162800.73247454886</v>
      </c>
    </row>
    <row r="63" spans="1:7">
      <c r="A63" s="37">
        <v>34731</v>
      </c>
      <c r="B63" s="37">
        <f t="shared" si="0"/>
        <v>1995</v>
      </c>
      <c r="C63" s="37">
        <f t="shared" si="1"/>
        <v>2</v>
      </c>
      <c r="D63" s="37" t="str">
        <f t="shared" si="2"/>
        <v>2/1995</v>
      </c>
      <c r="E63">
        <v>94510.303990641827</v>
      </c>
      <c r="F63">
        <v>127295.97291532053</v>
      </c>
      <c r="G63">
        <v>166971.40890754282</v>
      </c>
    </row>
    <row r="64" spans="1:7">
      <c r="A64" s="37">
        <v>34759</v>
      </c>
      <c r="B64" s="37">
        <f t="shared" si="0"/>
        <v>1995</v>
      </c>
      <c r="C64" s="37">
        <f t="shared" si="1"/>
        <v>3</v>
      </c>
      <c r="D64" s="37" t="str">
        <f t="shared" si="2"/>
        <v>3/1995</v>
      </c>
      <c r="E64">
        <v>97462.129244936063</v>
      </c>
      <c r="F64">
        <v>130707.32191520794</v>
      </c>
      <c r="G64">
        <v>171197.69435964338</v>
      </c>
    </row>
    <row r="65" spans="1:7">
      <c r="A65" s="37">
        <v>34790</v>
      </c>
      <c r="B65" s="37">
        <f t="shared" si="0"/>
        <v>1995</v>
      </c>
      <c r="C65" s="37">
        <f t="shared" si="1"/>
        <v>4</v>
      </c>
      <c r="D65" s="37" t="str">
        <f t="shared" si="2"/>
        <v>4/1995</v>
      </c>
      <c r="E65">
        <v>100430.87472229027</v>
      </c>
      <c r="F65">
        <v>134141.77407516306</v>
      </c>
      <c r="G65">
        <v>175480.33028443862</v>
      </c>
    </row>
    <row r="66" spans="1:7">
      <c r="A66" s="37">
        <v>34820</v>
      </c>
      <c r="B66" s="37">
        <f t="shared" si="0"/>
        <v>1995</v>
      </c>
      <c r="C66" s="37">
        <f t="shared" si="1"/>
        <v>5</v>
      </c>
      <c r="D66" s="37" t="str">
        <f t="shared" si="2"/>
        <v>5/1995</v>
      </c>
      <c r="E66">
        <v>103416.7099320611</v>
      </c>
      <c r="F66">
        <v>137599.58148358698</v>
      </c>
      <c r="G66">
        <v>179820.06802156448</v>
      </c>
    </row>
    <row r="67" spans="1:7">
      <c r="A67" s="37">
        <v>34851</v>
      </c>
      <c r="B67" s="37">
        <f t="shared" ref="B67:B130" si="3">YEAR(A67)</f>
        <v>1995</v>
      </c>
      <c r="C67" s="37">
        <f t="shared" ref="C67:C130" si="4">MONTH(A67)</f>
        <v>6</v>
      </c>
      <c r="D67" s="37" t="str">
        <f t="shared" ref="D67:D130" si="5">C67&amp;"/"&amp;B67</f>
        <v>6/1995</v>
      </c>
      <c r="E67">
        <v>106419.8065034959</v>
      </c>
      <c r="F67">
        <v>141080.99945017509</v>
      </c>
      <c r="G67">
        <v>184217.66892851866</v>
      </c>
    </row>
    <row r="68" spans="1:7">
      <c r="A68" s="37">
        <v>34881</v>
      </c>
      <c r="B68" s="37">
        <f t="shared" si="3"/>
        <v>1995</v>
      </c>
      <c r="C68" s="37">
        <f t="shared" si="4"/>
        <v>7</v>
      </c>
      <c r="D68" s="37" t="str">
        <f t="shared" si="5"/>
        <v>7/1995</v>
      </c>
      <c r="E68">
        <v>109440.33821364731</v>
      </c>
      <c r="F68">
        <v>144586.28654851805</v>
      </c>
      <c r="G68">
        <v>188673.90451423224</v>
      </c>
    </row>
    <row r="69" spans="1:7">
      <c r="A69" s="37">
        <v>34912</v>
      </c>
      <c r="B69" s="37">
        <f t="shared" si="3"/>
        <v>1995</v>
      </c>
      <c r="C69" s="37">
        <f t="shared" si="4"/>
        <v>8</v>
      </c>
      <c r="D69" s="37" t="str">
        <f t="shared" si="5"/>
        <v>8/1995</v>
      </c>
      <c r="E69">
        <v>112478.48101565937</v>
      </c>
      <c r="F69">
        <v>148115.70465926977</v>
      </c>
      <c r="G69">
        <v>193189.55657442199</v>
      </c>
    </row>
    <row r="70" spans="1:7">
      <c r="A70" s="37">
        <v>34943</v>
      </c>
      <c r="B70" s="37">
        <f t="shared" si="3"/>
        <v>1995</v>
      </c>
      <c r="C70" s="37">
        <f t="shared" si="4"/>
        <v>9</v>
      </c>
      <c r="D70" s="37" t="str">
        <f t="shared" si="5"/>
        <v>9/1995</v>
      </c>
      <c r="E70">
        <v>115534.41306742949</v>
      </c>
      <c r="F70">
        <v>151669.51901389015</v>
      </c>
      <c r="G70">
        <v>197765.41732874766</v>
      </c>
    </row>
    <row r="71" spans="1:7">
      <c r="A71" s="37">
        <v>34973</v>
      </c>
      <c r="B71" s="37">
        <f t="shared" si="3"/>
        <v>1995</v>
      </c>
      <c r="C71" s="37">
        <f t="shared" si="4"/>
        <v>10</v>
      </c>
      <c r="D71" s="37" t="str">
        <f t="shared" si="5"/>
        <v>10/1995</v>
      </c>
      <c r="E71">
        <v>118608.31476065211</v>
      </c>
      <c r="F71">
        <v>155247.99823897</v>
      </c>
      <c r="G71">
        <v>202402.28955979762</v>
      </c>
    </row>
    <row r="72" spans="1:7">
      <c r="A72" s="37">
        <v>35004</v>
      </c>
      <c r="B72" s="37">
        <f t="shared" si="3"/>
        <v>1995</v>
      </c>
      <c r="C72" s="37">
        <f t="shared" si="4"/>
        <v>11</v>
      </c>
      <c r="D72" s="37" t="str">
        <f t="shared" si="5"/>
        <v>11/1995</v>
      </c>
      <c r="E72">
        <v>121700.3687502485</v>
      </c>
      <c r="F72">
        <v>158851.4144011465</v>
      </c>
      <c r="G72">
        <v>207100.98675392824</v>
      </c>
    </row>
    <row r="73" spans="1:7">
      <c r="A73" s="37">
        <v>35034</v>
      </c>
      <c r="B73" s="37">
        <f t="shared" si="3"/>
        <v>1995</v>
      </c>
      <c r="C73" s="37">
        <f t="shared" si="4"/>
        <v>12</v>
      </c>
      <c r="D73" s="37" t="str">
        <f t="shared" si="5"/>
        <v>12/1995</v>
      </c>
      <c r="E73">
        <v>124810.75998418816</v>
      </c>
      <c r="F73">
        <v>162480.04305261612</v>
      </c>
      <c r="G73">
        <v>211862.3332439806</v>
      </c>
    </row>
    <row r="74" spans="1:7">
      <c r="A74" s="37">
        <v>35065</v>
      </c>
      <c r="B74" s="37">
        <f t="shared" si="3"/>
        <v>1996</v>
      </c>
      <c r="C74" s="37">
        <f t="shared" si="4"/>
        <v>1</v>
      </c>
      <c r="D74" s="37" t="str">
        <f t="shared" si="5"/>
        <v>1/1996</v>
      </c>
      <c r="E74">
        <v>113519.69059455067</v>
      </c>
      <c r="F74">
        <v>144105.47534520869</v>
      </c>
      <c r="G74">
        <v>176171.9909600481</v>
      </c>
    </row>
    <row r="75" spans="1:7">
      <c r="A75" s="37">
        <v>35096</v>
      </c>
      <c r="B75" s="37">
        <f t="shared" si="3"/>
        <v>1996</v>
      </c>
      <c r="C75" s="37">
        <f t="shared" si="4"/>
        <v>2</v>
      </c>
      <c r="D75" s="37" t="str">
        <f t="shared" si="5"/>
        <v>2/1996</v>
      </c>
      <c r="E75">
        <v>116475.05401624853</v>
      </c>
      <c r="F75">
        <v>147491.65396620764</v>
      </c>
      <c r="G75">
        <v>180520.9508395154</v>
      </c>
    </row>
    <row r="76" spans="1:7">
      <c r="A76" s="37">
        <v>35125</v>
      </c>
      <c r="B76" s="37">
        <f t="shared" si="3"/>
        <v>1996</v>
      </c>
      <c r="C76" s="37">
        <f t="shared" si="4"/>
        <v>3</v>
      </c>
      <c r="D76" s="37" t="str">
        <f t="shared" si="5"/>
        <v>3/1996</v>
      </c>
      <c r="E76">
        <v>119446.7600357701</v>
      </c>
      <c r="F76">
        <v>150899.9768995276</v>
      </c>
      <c r="G76">
        <v>184927.89685070899</v>
      </c>
    </row>
    <row r="77" spans="1:7">
      <c r="A77" s="37">
        <v>35156</v>
      </c>
      <c r="B77" s="37">
        <f t="shared" si="3"/>
        <v>1996</v>
      </c>
      <c r="C77" s="37">
        <f t="shared" si="4"/>
        <v>4</v>
      </c>
      <c r="D77" s="37" t="str">
        <f t="shared" si="5"/>
        <v>4/1996</v>
      </c>
      <c r="E77">
        <v>122434.96889880023</v>
      </c>
      <c r="F77">
        <v>154330.68189082621</v>
      </c>
      <c r="G77">
        <v>189393.60214205174</v>
      </c>
    </row>
    <row r="78" spans="1:7">
      <c r="A78" s="37">
        <v>35186</v>
      </c>
      <c r="B78" s="37">
        <f t="shared" si="3"/>
        <v>1996</v>
      </c>
      <c r="C78" s="37">
        <f t="shared" si="4"/>
        <v>5</v>
      </c>
      <c r="D78" s="37" t="str">
        <f t="shared" si="5"/>
        <v>5/1996</v>
      </c>
      <c r="E78">
        <v>125439.8428434938</v>
      </c>
      <c r="F78">
        <v>157784.00971192375</v>
      </c>
      <c r="G78">
        <v>193918.85017061245</v>
      </c>
    </row>
    <row r="79" spans="1:7">
      <c r="A79" s="37">
        <v>35217</v>
      </c>
      <c r="B79" s="37">
        <f t="shared" si="3"/>
        <v>1996</v>
      </c>
      <c r="C79" s="37">
        <f t="shared" si="4"/>
        <v>6</v>
      </c>
      <c r="D79" s="37" t="str">
        <f t="shared" si="5"/>
        <v>6/1996</v>
      </c>
      <c r="E79">
        <v>128461.54612668173</v>
      </c>
      <c r="F79">
        <v>161260.2042007923</v>
      </c>
      <c r="G79">
        <v>198504.43483955393</v>
      </c>
    </row>
    <row r="80" spans="1:7">
      <c r="A80" s="37">
        <v>35247</v>
      </c>
      <c r="B80" s="37">
        <f t="shared" si="3"/>
        <v>1996</v>
      </c>
      <c r="C80" s="37">
        <f t="shared" si="4"/>
        <v>7</v>
      </c>
      <c r="D80" s="37" t="str">
        <f t="shared" si="5"/>
        <v>7/1996</v>
      </c>
      <c r="E80">
        <v>131500.24505042535</v>
      </c>
      <c r="F80">
        <v>164759.51230207755</v>
      </c>
      <c r="G80">
        <v>203151.16063741464</v>
      </c>
    </row>
    <row r="81" spans="1:7">
      <c r="A81" s="37">
        <v>35278</v>
      </c>
      <c r="B81" s="37">
        <f t="shared" si="3"/>
        <v>1996</v>
      </c>
      <c r="C81" s="37">
        <f t="shared" si="4"/>
        <v>8</v>
      </c>
      <c r="D81" s="37" t="str">
        <f t="shared" si="5"/>
        <v>8/1996</v>
      </c>
      <c r="E81">
        <v>134556.10798892402</v>
      </c>
      <c r="F81">
        <v>168282.18410815977</v>
      </c>
      <c r="G81">
        <v>207859.84277924683</v>
      </c>
    </row>
    <row r="82" spans="1:7">
      <c r="A82" s="37">
        <v>35309</v>
      </c>
      <c r="B82" s="37">
        <f t="shared" si="3"/>
        <v>1996</v>
      </c>
      <c r="C82" s="37">
        <f t="shared" si="4"/>
        <v>9</v>
      </c>
      <c r="D82" s="37" t="str">
        <f t="shared" si="5"/>
        <v>9/1996</v>
      </c>
      <c r="E82">
        <v>137629.30541578057</v>
      </c>
      <c r="F82">
        <v>171828.47290076158</v>
      </c>
      <c r="G82">
        <v>212631.3073496368</v>
      </c>
    </row>
    <row r="83" spans="1:7">
      <c r="A83" s="37">
        <v>35339</v>
      </c>
      <c r="B83" s="37">
        <f t="shared" si="3"/>
        <v>1996</v>
      </c>
      <c r="C83" s="37">
        <f t="shared" si="4"/>
        <v>10</v>
      </c>
      <c r="D83" s="37" t="str">
        <f t="shared" si="5"/>
        <v>10/1996</v>
      </c>
      <c r="E83">
        <v>140720.00993162941</v>
      </c>
      <c r="F83">
        <v>175398.63519310928</v>
      </c>
      <c r="G83">
        <v>217466.39144763193</v>
      </c>
    </row>
    <row r="84" spans="1:7">
      <c r="A84" s="37">
        <v>35370</v>
      </c>
      <c r="B84" s="37">
        <f t="shared" si="3"/>
        <v>1996</v>
      </c>
      <c r="C84" s="37">
        <f t="shared" si="4"/>
        <v>11</v>
      </c>
      <c r="D84" s="37" t="str">
        <f t="shared" si="5"/>
        <v>11/1996</v>
      </c>
      <c r="E84">
        <v>143828.39629213198</v>
      </c>
      <c r="F84">
        <v>178992.93077265585</v>
      </c>
      <c r="G84">
        <v>222365.94333360039</v>
      </c>
    </row>
    <row r="85" spans="1:7">
      <c r="A85" s="37">
        <v>35400</v>
      </c>
      <c r="B85" s="37">
        <f t="shared" si="3"/>
        <v>1996</v>
      </c>
      <c r="C85" s="37">
        <f t="shared" si="4"/>
        <v>12</v>
      </c>
      <c r="D85" s="37" t="str">
        <f t="shared" si="5"/>
        <v>12/1996</v>
      </c>
      <c r="E85">
        <v>146954.64143634477</v>
      </c>
      <c r="F85">
        <v>182611.62274437209</v>
      </c>
      <c r="G85">
        <v>227330.82257804839</v>
      </c>
    </row>
    <row r="86" spans="1:7">
      <c r="A86" s="37">
        <v>35431</v>
      </c>
      <c r="B86" s="37">
        <f t="shared" si="3"/>
        <v>1997</v>
      </c>
      <c r="C86" s="37">
        <f t="shared" si="4"/>
        <v>1</v>
      </c>
      <c r="D86" s="37" t="str">
        <f t="shared" si="5"/>
        <v>1/1997</v>
      </c>
      <c r="E86">
        <v>151903.63563538907</v>
      </c>
      <c r="F86">
        <v>189011.94422088109</v>
      </c>
      <c r="G86">
        <v>238082.80833028053</v>
      </c>
    </row>
    <row r="87" spans="1:7">
      <c r="A87" s="37">
        <v>35462</v>
      </c>
      <c r="B87" s="37">
        <f t="shared" si="3"/>
        <v>1997</v>
      </c>
      <c r="C87" s="37">
        <f t="shared" si="4"/>
        <v>2</v>
      </c>
      <c r="D87" s="37" t="str">
        <f t="shared" si="5"/>
        <v>2/1997</v>
      </c>
      <c r="E87">
        <v>155090.20085681271</v>
      </c>
      <c r="F87">
        <v>192716.99133712804</v>
      </c>
      <c r="G87">
        <v>243257.2457746843</v>
      </c>
    </row>
    <row r="88" spans="1:7">
      <c r="A88" s="37">
        <v>35490</v>
      </c>
      <c r="B88" s="37">
        <f t="shared" si="3"/>
        <v>1997</v>
      </c>
      <c r="C88" s="37">
        <f t="shared" si="4"/>
        <v>3</v>
      </c>
      <c r="D88" s="37" t="str">
        <f t="shared" si="5"/>
        <v>3/1997</v>
      </c>
      <c r="E88">
        <v>158295.48990638769</v>
      </c>
      <c r="F88">
        <v>196447.73463457482</v>
      </c>
      <c r="G88">
        <v>248500.67571834676</v>
      </c>
    </row>
    <row r="89" spans="1:7">
      <c r="A89" s="37">
        <v>35521</v>
      </c>
      <c r="B89" s="37">
        <f t="shared" si="3"/>
        <v>1997</v>
      </c>
      <c r="C89" s="37">
        <f t="shared" si="4"/>
        <v>4</v>
      </c>
      <c r="D89" s="37" t="str">
        <f t="shared" si="5"/>
        <v>4/1997</v>
      </c>
      <c r="E89">
        <v>161519.6930258857</v>
      </c>
      <c r="F89">
        <v>200204.4574678533</v>
      </c>
      <c r="G89">
        <v>253814.01806125807</v>
      </c>
    </row>
    <row r="90" spans="1:7">
      <c r="A90" s="37">
        <v>35551</v>
      </c>
      <c r="B90" s="37">
        <f t="shared" si="3"/>
        <v>1997</v>
      </c>
      <c r="C90" s="37">
        <f t="shared" si="4"/>
        <v>5</v>
      </c>
      <c r="D90" s="37" t="str">
        <f t="shared" si="5"/>
        <v>5/1997</v>
      </c>
      <c r="E90">
        <v>164763.00284511223</v>
      </c>
      <c r="F90">
        <v>203987.44682150419</v>
      </c>
      <c r="G90">
        <v>259198.20496874148</v>
      </c>
    </row>
    <row r="91" spans="1:7">
      <c r="A91" s="37">
        <v>35582</v>
      </c>
      <c r="B91" s="37">
        <f t="shared" si="3"/>
        <v>1997</v>
      </c>
      <c r="C91" s="37">
        <f t="shared" si="4"/>
        <v>6</v>
      </c>
      <c r="D91" s="37" t="str">
        <f t="shared" si="5"/>
        <v>6/1997</v>
      </c>
      <c r="E91">
        <v>168025.61441337565</v>
      </c>
      <c r="F91">
        <v>207796.99335800562</v>
      </c>
      <c r="G91">
        <v>264654.18103499134</v>
      </c>
    </row>
    <row r="92" spans="1:7">
      <c r="A92" s="37">
        <v>35612</v>
      </c>
      <c r="B92" s="37">
        <f t="shared" si="3"/>
        <v>1997</v>
      </c>
      <c r="C92" s="37">
        <f t="shared" si="4"/>
        <v>7</v>
      </c>
      <c r="D92" s="37" t="str">
        <f t="shared" si="5"/>
        <v>7/1997</v>
      </c>
      <c r="E92">
        <v>171307.72523137505</v>
      </c>
      <c r="F92">
        <v>211633.39146644092</v>
      </c>
      <c r="G92">
        <v>270182.90344879118</v>
      </c>
    </row>
    <row r="93" spans="1:7">
      <c r="A93" s="37">
        <v>35643</v>
      </c>
      <c r="B93" s="37">
        <f t="shared" si="3"/>
        <v>1997</v>
      </c>
      <c r="C93" s="37">
        <f t="shared" si="4"/>
        <v>8</v>
      </c>
      <c r="D93" s="37" t="str">
        <f t="shared" si="5"/>
        <v>8/1997</v>
      </c>
      <c r="E93">
        <v>174609.53528351235</v>
      </c>
      <c r="F93">
        <v>215496.93931181458</v>
      </c>
      <c r="G93">
        <v>275785.3421614418</v>
      </c>
    </row>
    <row r="94" spans="1:7">
      <c r="A94" s="37">
        <v>35674</v>
      </c>
      <c r="B94" s="37">
        <f t="shared" si="3"/>
        <v>1997</v>
      </c>
      <c r="C94" s="37">
        <f t="shared" si="4"/>
        <v>9</v>
      </c>
      <c r="D94" s="37" t="str">
        <f t="shared" si="5"/>
        <v>9/1997</v>
      </c>
      <c r="E94">
        <v>177931.2470706341</v>
      </c>
      <c r="F94">
        <v>219387.9388850244</v>
      </c>
      <c r="G94">
        <v>281462.48005692766</v>
      </c>
    </row>
    <row r="95" spans="1:7">
      <c r="A95" s="37">
        <v>35704</v>
      </c>
      <c r="B95" s="37">
        <f t="shared" si="3"/>
        <v>1997</v>
      </c>
      <c r="C95" s="37">
        <f t="shared" si="4"/>
        <v>10</v>
      </c>
      <c r="D95" s="37" t="str">
        <f t="shared" si="5"/>
        <v>10/1997</v>
      </c>
      <c r="E95">
        <v>181273.06564320915</v>
      </c>
      <c r="F95">
        <v>223306.69605349965</v>
      </c>
      <c r="G95">
        <v>287215.31312435336</v>
      </c>
    </row>
    <row r="96" spans="1:7">
      <c r="A96" s="37">
        <v>35735</v>
      </c>
      <c r="B96" s="37">
        <f t="shared" si="3"/>
        <v>1997</v>
      </c>
      <c r="C96" s="37">
        <f t="shared" si="4"/>
        <v>11</v>
      </c>
      <c r="D96" s="37" t="str">
        <f t="shared" si="5"/>
        <v>11/1997</v>
      </c>
      <c r="E96">
        <v>184635.19863494765</v>
      </c>
      <c r="F96">
        <v>227253.52061251292</v>
      </c>
      <c r="G96">
        <v>293044.85063267808</v>
      </c>
    </row>
    <row r="97" spans="1:7">
      <c r="A97" s="37">
        <v>35765</v>
      </c>
      <c r="B97" s="37">
        <f t="shared" si="3"/>
        <v>1997</v>
      </c>
      <c r="C97" s="37">
        <f t="shared" si="4"/>
        <v>12</v>
      </c>
      <c r="D97" s="37" t="str">
        <f t="shared" si="5"/>
        <v>12/1997</v>
      </c>
      <c r="E97">
        <v>188017.85629686722</v>
      </c>
      <c r="F97">
        <v>231228.72633717541</v>
      </c>
      <c r="G97">
        <v>298952.11530778045</v>
      </c>
    </row>
    <row r="98" spans="1:7">
      <c r="A98" s="37">
        <v>35796</v>
      </c>
      <c r="B98" s="37">
        <f t="shared" si="3"/>
        <v>1998</v>
      </c>
      <c r="C98" s="37">
        <f t="shared" si="4"/>
        <v>1</v>
      </c>
      <c r="D98" s="37" t="str">
        <f t="shared" si="5"/>
        <v>1/1998</v>
      </c>
      <c r="E98">
        <v>123271.01107061697</v>
      </c>
      <c r="F98">
        <v>186753.95866724916</v>
      </c>
      <c r="G98">
        <v>194823.3094405208</v>
      </c>
    </row>
    <row r="99" spans="1:7">
      <c r="A99" s="37">
        <v>35827</v>
      </c>
      <c r="B99" s="37">
        <f t="shared" si="3"/>
        <v>1998</v>
      </c>
      <c r="C99" s="37">
        <f t="shared" si="4"/>
        <v>2</v>
      </c>
      <c r="D99" s="37" t="str">
        <f t="shared" si="5"/>
        <v>2/1998</v>
      </c>
      <c r="E99">
        <v>126892.95788489186</v>
      </c>
      <c r="F99">
        <v>191244.01144947915</v>
      </c>
      <c r="G99">
        <v>199420.95356639443</v>
      </c>
    </row>
    <row r="100" spans="1:7">
      <c r="A100" s="37">
        <v>35855</v>
      </c>
      <c r="B100" s="37">
        <f t="shared" si="3"/>
        <v>1998</v>
      </c>
      <c r="C100" s="37">
        <f t="shared" si="4"/>
        <v>3</v>
      </c>
      <c r="D100" s="37" t="str">
        <f t="shared" si="5"/>
        <v>3/1998</v>
      </c>
      <c r="E100">
        <v>130541.47649002374</v>
      </c>
      <c r="F100">
        <v>195772.26493547219</v>
      </c>
      <c r="G100">
        <v>204079.89961394633</v>
      </c>
    </row>
    <row r="101" spans="1:7">
      <c r="A101" s="37">
        <v>35886</v>
      </c>
      <c r="B101" s="37">
        <f t="shared" si="3"/>
        <v>1998</v>
      </c>
      <c r="C101" s="37">
        <f t="shared" si="4"/>
        <v>4</v>
      </c>
      <c r="D101" s="37" t="str">
        <f t="shared" si="5"/>
        <v>4/1998</v>
      </c>
      <c r="E101">
        <v>128186.81684322405</v>
      </c>
      <c r="F101">
        <v>200339.17430127849</v>
      </c>
      <c r="G101">
        <v>208800.96494213224</v>
      </c>
    </row>
    <row r="102" spans="1:7">
      <c r="A102" s="37">
        <v>35916</v>
      </c>
      <c r="B102" s="37">
        <f t="shared" si="3"/>
        <v>1998</v>
      </c>
      <c r="C102" s="37">
        <f t="shared" si="4"/>
        <v>5</v>
      </c>
      <c r="D102" s="37" t="str">
        <f t="shared" si="5"/>
        <v>5/1998</v>
      </c>
      <c r="E102">
        <v>131874.30773446703</v>
      </c>
      <c r="F102">
        <v>204945.20065654552</v>
      </c>
      <c r="G102">
        <v>213584.97780802735</v>
      </c>
    </row>
    <row r="103" spans="1:7">
      <c r="A103" s="37">
        <v>35947</v>
      </c>
      <c r="B103" s="37">
        <f t="shared" si="3"/>
        <v>1998</v>
      </c>
      <c r="C103" s="37">
        <f t="shared" si="4"/>
        <v>6</v>
      </c>
      <c r="D103" s="37" t="str">
        <f t="shared" si="5"/>
        <v>6/1998</v>
      </c>
      <c r="E103">
        <v>135589.24433759326</v>
      </c>
      <c r="F103">
        <v>209590.81112329429</v>
      </c>
      <c r="G103">
        <v>218432.77751213437</v>
      </c>
    </row>
    <row r="104" spans="1:7">
      <c r="A104" s="37">
        <v>35977</v>
      </c>
      <c r="B104" s="37">
        <f t="shared" si="3"/>
        <v>1998</v>
      </c>
      <c r="C104" s="37">
        <f t="shared" si="4"/>
        <v>7</v>
      </c>
      <c r="D104" s="37" t="str">
        <f t="shared" si="5"/>
        <v>7/1998</v>
      </c>
      <c r="E104">
        <v>139331.93829334452</v>
      </c>
      <c r="F104">
        <v>214276.47891574464</v>
      </c>
      <c r="G104">
        <v>223345.21454562954</v>
      </c>
    </row>
    <row r="105" spans="1:7">
      <c r="A105" s="37">
        <v>36008</v>
      </c>
      <c r="B105" s="37">
        <f t="shared" si="3"/>
        <v>1998</v>
      </c>
      <c r="C105" s="37">
        <f t="shared" si="4"/>
        <v>8</v>
      </c>
      <c r="D105" s="37" t="str">
        <f t="shared" si="5"/>
        <v>8/1998</v>
      </c>
      <c r="E105">
        <v>143102.70526191726</v>
      </c>
      <c r="F105">
        <v>219002.68342120468</v>
      </c>
      <c r="G105">
        <v>228323.15073957125</v>
      </c>
    </row>
    <row r="106" spans="1:7">
      <c r="A106" s="37">
        <v>36039</v>
      </c>
      <c r="B106" s="37">
        <f t="shared" si="3"/>
        <v>1998</v>
      </c>
      <c r="C106" s="37">
        <f t="shared" si="4"/>
        <v>9</v>
      </c>
      <c r="D106" s="37" t="str">
        <f t="shared" si="5"/>
        <v>9/1998</v>
      </c>
      <c r="E106">
        <v>146901.8649762159</v>
      </c>
      <c r="F106">
        <v>223769.91028203734</v>
      </c>
      <c r="G106">
        <v>233367.45941609889</v>
      </c>
    </row>
    <row r="107" spans="1:7">
      <c r="A107" s="37">
        <v>36069</v>
      </c>
      <c r="B107" s="37">
        <f t="shared" si="3"/>
        <v>1998</v>
      </c>
      <c r="C107" s="37">
        <f t="shared" si="4"/>
        <v>10</v>
      </c>
      <c r="D107" s="37" t="str">
        <f t="shared" si="5"/>
        <v>10/1998</v>
      </c>
      <c r="E107">
        <v>150729.74129581556</v>
      </c>
      <c r="F107">
        <v>228578.65147871911</v>
      </c>
      <c r="G107">
        <v>238479.02554164684</v>
      </c>
    </row>
    <row r="108" spans="1:7">
      <c r="A108" s="37">
        <v>36100</v>
      </c>
      <c r="B108" s="37">
        <f t="shared" si="3"/>
        <v>1998</v>
      </c>
      <c r="C108" s="37">
        <f t="shared" si="4"/>
        <v>11</v>
      </c>
      <c r="D108" s="37" t="str">
        <f t="shared" si="5"/>
        <v>11/1998</v>
      </c>
      <c r="E108">
        <v>154586.66226164307</v>
      </c>
      <c r="F108">
        <v>233429.40541400568</v>
      </c>
      <c r="G108">
        <v>243658.74588220217</v>
      </c>
    </row>
    <row r="109" spans="1:7">
      <c r="A109" s="37">
        <v>36130</v>
      </c>
      <c r="B109" s="37">
        <f t="shared" si="3"/>
        <v>1998</v>
      </c>
      <c r="C109" s="37">
        <f t="shared" si="4"/>
        <v>12</v>
      </c>
      <c r="D109" s="37" t="str">
        <f t="shared" si="5"/>
        <v>12/1998</v>
      </c>
      <c r="E109">
        <v>158472.96015138627</v>
      </c>
      <c r="F109">
        <v>238322.67699821829</v>
      </c>
      <c r="G109">
        <v>248907.52916063156</v>
      </c>
    </row>
    <row r="110" spans="1:7">
      <c r="A110" s="37">
        <v>36161</v>
      </c>
      <c r="B110" s="37">
        <f t="shared" si="3"/>
        <v>1999</v>
      </c>
      <c r="C110" s="37">
        <f t="shared" si="4"/>
        <v>1</v>
      </c>
      <c r="D110" s="37" t="str">
        <f t="shared" si="5"/>
        <v>1/1999</v>
      </c>
      <c r="E110">
        <v>224269.33381866291</v>
      </c>
      <c r="F110">
        <v>338553.00157610804</v>
      </c>
      <c r="G110">
        <v>364015.15357920888</v>
      </c>
    </row>
    <row r="111" spans="1:7">
      <c r="A111" s="37">
        <v>36192</v>
      </c>
      <c r="B111" s="37">
        <f t="shared" si="3"/>
        <v>1999</v>
      </c>
      <c r="C111" s="37">
        <f t="shared" si="4"/>
        <v>2</v>
      </c>
      <c r="D111" s="37" t="str">
        <f t="shared" si="5"/>
        <v>2/1999</v>
      </c>
      <c r="E111">
        <v>229040.47111493759</v>
      </c>
      <c r="F111">
        <v>344803.43663720571</v>
      </c>
      <c r="G111">
        <v>370868.68896026502</v>
      </c>
    </row>
    <row r="112" spans="1:7">
      <c r="A112" s="37">
        <v>36220</v>
      </c>
      <c r="B112" s="37">
        <f t="shared" si="3"/>
        <v>1999</v>
      </c>
      <c r="C112" s="37">
        <f t="shared" si="4"/>
        <v>3</v>
      </c>
      <c r="D112" s="37" t="str">
        <f t="shared" si="5"/>
        <v>3/1999</v>
      </c>
      <c r="E112">
        <v>233853.00910727604</v>
      </c>
      <c r="F112">
        <v>351114.885153385</v>
      </c>
      <c r="G112">
        <v>377813.60481306858</v>
      </c>
    </row>
    <row r="113" spans="1:7">
      <c r="A113" s="37">
        <v>36251</v>
      </c>
      <c r="B113" s="37">
        <f t="shared" si="3"/>
        <v>1999</v>
      </c>
      <c r="C113" s="37">
        <f t="shared" si="4"/>
        <v>4</v>
      </c>
      <c r="D113" s="37" t="str">
        <f t="shared" si="5"/>
        <v>4/1999</v>
      </c>
      <c r="E113">
        <v>238707.44426878932</v>
      </c>
      <c r="F113">
        <v>357488.10482318245</v>
      </c>
      <c r="G113">
        <v>384851.1195439095</v>
      </c>
    </row>
    <row r="114" spans="1:7">
      <c r="A114" s="37">
        <v>36281</v>
      </c>
      <c r="B114" s="37">
        <f t="shared" si="3"/>
        <v>1999</v>
      </c>
      <c r="C114" s="37">
        <f t="shared" si="4"/>
        <v>5</v>
      </c>
      <c r="D114" s="37" t="str">
        <f t="shared" si="5"/>
        <v>5/1999</v>
      </c>
      <c r="E114">
        <v>243604.27955338964</v>
      </c>
      <c r="F114">
        <v>363923.86330824665</v>
      </c>
      <c r="G114">
        <v>391982.46780449495</v>
      </c>
    </row>
    <row r="115" spans="1:7">
      <c r="A115" s="37">
        <v>36312</v>
      </c>
      <c r="B115" s="37">
        <f t="shared" si="3"/>
        <v>1999</v>
      </c>
      <c r="C115" s="37">
        <f t="shared" si="4"/>
        <v>6</v>
      </c>
      <c r="D115" s="37" t="str">
        <f t="shared" si="5"/>
        <v>6/1999</v>
      </c>
      <c r="E115">
        <v>248544.02448185388</v>
      </c>
      <c r="F115">
        <v>370422.93836583022</v>
      </c>
      <c r="G115">
        <v>399208.90070855489</v>
      </c>
    </row>
    <row r="116" spans="1:7">
      <c r="A116" s="37">
        <v>36342</v>
      </c>
      <c r="B116" s="37">
        <f t="shared" si="3"/>
        <v>1999</v>
      </c>
      <c r="C116" s="37">
        <f t="shared" si="4"/>
        <v>7</v>
      </c>
      <c r="D116" s="37" t="str">
        <f t="shared" si="5"/>
        <v>7/1999</v>
      </c>
      <c r="E116">
        <v>253527.19522903365</v>
      </c>
      <c r="F116">
        <v>376986.11798304867</v>
      </c>
      <c r="G116">
        <v>406531.68605133565</v>
      </c>
    </row>
    <row r="117" spans="1:7">
      <c r="A117" s="37">
        <v>36373</v>
      </c>
      <c r="B117" s="37">
        <f t="shared" si="3"/>
        <v>1999</v>
      </c>
      <c r="C117" s="37">
        <f t="shared" si="4"/>
        <v>8</v>
      </c>
      <c r="D117" s="37" t="str">
        <f t="shared" si="5"/>
        <v>8/1999</v>
      </c>
      <c r="E117">
        <v>258554.31471222773</v>
      </c>
      <c r="F117">
        <v>383614.20051292749</v>
      </c>
      <c r="G117">
        <v>413952.10853202012</v>
      </c>
    </row>
    <row r="118" spans="1:7">
      <c r="A118" s="37">
        <v>36404</v>
      </c>
      <c r="B118" s="37">
        <f t="shared" si="3"/>
        <v>1999</v>
      </c>
      <c r="C118" s="37">
        <f t="shared" si="4"/>
        <v>9</v>
      </c>
      <c r="D118" s="37" t="str">
        <f t="shared" si="5"/>
        <v>9/1999</v>
      </c>
      <c r="E118">
        <v>263625.91268073145</v>
      </c>
      <c r="F118">
        <v>390307.99481226323</v>
      </c>
      <c r="G118">
        <v>421471.46997911378</v>
      </c>
    </row>
    <row r="119" spans="1:7">
      <c r="A119" s="37">
        <v>36434</v>
      </c>
      <c r="B119" s="37">
        <f t="shared" si="3"/>
        <v>1999</v>
      </c>
      <c r="C119" s="37">
        <f t="shared" si="4"/>
        <v>10</v>
      </c>
      <c r="D119" s="37" t="str">
        <f t="shared" si="5"/>
        <v>10/1999</v>
      </c>
      <c r="E119">
        <v>268742.52580657927</v>
      </c>
      <c r="F119">
        <v>397068.3203813213</v>
      </c>
      <c r="G119">
        <v>429091.08957883524</v>
      </c>
    </row>
    <row r="120" spans="1:7">
      <c r="A120" s="37">
        <v>36465</v>
      </c>
      <c r="B120" s="37">
        <f t="shared" si="3"/>
        <v>1999</v>
      </c>
      <c r="C120" s="37">
        <f t="shared" si="4"/>
        <v>11</v>
      </c>
      <c r="D120" s="37" t="str">
        <f t="shared" si="5"/>
        <v>11/1999</v>
      </c>
      <c r="E120">
        <v>273904.69777649711</v>
      </c>
      <c r="F120">
        <v>403896.0075053958</v>
      </c>
      <c r="G120">
        <v>436812.30410655303</v>
      </c>
    </row>
    <row r="121" spans="1:7">
      <c r="A121" s="37">
        <v>36495</v>
      </c>
      <c r="B121" s="37">
        <f t="shared" si="3"/>
        <v>1999</v>
      </c>
      <c r="C121" s="37">
        <f t="shared" si="4"/>
        <v>12</v>
      </c>
      <c r="D121" s="37" t="str">
        <f t="shared" si="5"/>
        <v>12/1999</v>
      </c>
      <c r="E121">
        <v>279112.97938507842</v>
      </c>
      <c r="F121">
        <v>410791.89739825553</v>
      </c>
      <c r="G121">
        <v>444636.4681613071</v>
      </c>
    </row>
    <row r="122" spans="1:7">
      <c r="A122" s="37">
        <v>36526</v>
      </c>
      <c r="B122" s="37">
        <f t="shared" si="3"/>
        <v>2000</v>
      </c>
      <c r="C122" s="37">
        <f t="shared" si="4"/>
        <v>1</v>
      </c>
      <c r="D122" s="37" t="str">
        <f t="shared" si="5"/>
        <v>1/2000</v>
      </c>
      <c r="E122">
        <v>226420.09066104554</v>
      </c>
      <c r="F122">
        <v>328518.795750694</v>
      </c>
      <c r="G122">
        <v>343409.5189423195</v>
      </c>
    </row>
    <row r="123" spans="1:7">
      <c r="A123" s="37">
        <v>36557</v>
      </c>
      <c r="B123" s="37">
        <f t="shared" si="3"/>
        <v>2000</v>
      </c>
      <c r="C123" s="37">
        <f t="shared" si="4"/>
        <v>2</v>
      </c>
      <c r="D123" s="37" t="str">
        <f t="shared" si="5"/>
        <v>2/2000</v>
      </c>
      <c r="E123">
        <v>230949.63499598054</v>
      </c>
      <c r="F123">
        <v>334363.81864376605</v>
      </c>
      <c r="G123">
        <v>349988.31252821704</v>
      </c>
    </row>
    <row r="124" spans="1:7">
      <c r="A124" s="37">
        <v>36586</v>
      </c>
      <c r="B124" s="37">
        <f t="shared" si="3"/>
        <v>2000</v>
      </c>
      <c r="C124" s="37">
        <f t="shared" si="4"/>
        <v>3</v>
      </c>
      <c r="D124" s="37" t="str">
        <f t="shared" si="5"/>
        <v>3/2000</v>
      </c>
      <c r="E124">
        <v>235516.68311319663</v>
      </c>
      <c r="F124">
        <v>340263.77043945348</v>
      </c>
      <c r="G124">
        <v>356654.82336192665</v>
      </c>
    </row>
    <row r="125" spans="1:7">
      <c r="A125" s="37">
        <v>36617</v>
      </c>
      <c r="B125" s="37">
        <f t="shared" si="3"/>
        <v>2000</v>
      </c>
      <c r="C125" s="37">
        <f t="shared" si="4"/>
        <v>4</v>
      </c>
      <c r="D125" s="37" t="str">
        <f t="shared" si="5"/>
        <v>4/2000</v>
      </c>
      <c r="E125">
        <v>240121.67783776877</v>
      </c>
      <c r="F125">
        <v>346219.32601128449</v>
      </c>
      <c r="G125">
        <v>363410.2210067524</v>
      </c>
    </row>
    <row r="126" spans="1:7">
      <c r="A126" s="37">
        <v>36647</v>
      </c>
      <c r="B126" s="37">
        <f t="shared" si="3"/>
        <v>2000</v>
      </c>
      <c r="C126" s="37">
        <f t="shared" si="4"/>
        <v>5</v>
      </c>
      <c r="D126" s="37" t="str">
        <f t="shared" si="5"/>
        <v>5/2000</v>
      </c>
      <c r="E126">
        <v>244765.06775604284</v>
      </c>
      <c r="F126">
        <v>352231.1690873215</v>
      </c>
      <c r="G126">
        <v>370255.6906201758</v>
      </c>
    </row>
    <row r="127" spans="1:7">
      <c r="A127" s="37">
        <v>36678</v>
      </c>
      <c r="B127" s="37">
        <f t="shared" si="3"/>
        <v>2000</v>
      </c>
      <c r="C127" s="37">
        <f t="shared" si="4"/>
        <v>6</v>
      </c>
      <c r="D127" s="37" t="str">
        <f t="shared" si="5"/>
        <v>6/2000</v>
      </c>
      <c r="E127">
        <v>249447.30729209498</v>
      </c>
      <c r="F127">
        <v>358299.99236786197</v>
      </c>
      <c r="G127">
        <v>377192.43316177808</v>
      </c>
    </row>
    <row r="128" spans="1:7">
      <c r="A128" s="37">
        <v>36708</v>
      </c>
      <c r="B128" s="37">
        <f t="shared" si="3"/>
        <v>2000</v>
      </c>
      <c r="C128" s="37">
        <f t="shared" si="4"/>
        <v>7</v>
      </c>
      <c r="D128" s="37" t="str">
        <f t="shared" si="5"/>
        <v>7/2000</v>
      </c>
      <c r="E128">
        <v>254168.85678520947</v>
      </c>
      <c r="F128">
        <v>364426.49764470814</v>
      </c>
      <c r="G128">
        <v>384221.66560393519</v>
      </c>
    </row>
    <row r="129" spans="1:7">
      <c r="A129" s="37">
        <v>36739</v>
      </c>
      <c r="B129" s="37">
        <f t="shared" si="3"/>
        <v>2000</v>
      </c>
      <c r="C129" s="37">
        <f t="shared" si="4"/>
        <v>8</v>
      </c>
      <c r="D129" s="37" t="str">
        <f t="shared" si="5"/>
        <v>8/2000</v>
      </c>
      <c r="E129">
        <v>258930.18256838853</v>
      </c>
      <c r="F129">
        <v>370611.39592202549</v>
      </c>
      <c r="G129">
        <v>391344.621145321</v>
      </c>
    </row>
    <row r="130" spans="1:7">
      <c r="A130" s="37">
        <v>36770</v>
      </c>
      <c r="B130" s="37">
        <f t="shared" si="3"/>
        <v>2000</v>
      </c>
      <c r="C130" s="37">
        <f t="shared" si="4"/>
        <v>9</v>
      </c>
      <c r="D130" s="37" t="str">
        <f t="shared" si="5"/>
        <v>9/2000</v>
      </c>
      <c r="E130">
        <v>263731.75704790838</v>
      </c>
      <c r="F130">
        <v>376855.40753881214</v>
      </c>
      <c r="G130">
        <v>398562.54942725855</v>
      </c>
    </row>
    <row r="131" spans="1:7">
      <c r="A131" s="37">
        <v>36800</v>
      </c>
      <c r="B131" s="37">
        <f t="shared" ref="B131:B194" si="6">YEAR(A131)</f>
        <v>2000</v>
      </c>
      <c r="C131" s="37">
        <f t="shared" ref="C131:C194" si="7">MONTH(A131)</f>
        <v>10</v>
      </c>
      <c r="D131" s="37" t="str">
        <f t="shared" ref="D131:D194" si="8">C131&amp;"/"&amp;B131</f>
        <v>10/2000</v>
      </c>
      <c r="E131">
        <v>268574.05878393503</v>
      </c>
      <c r="F131">
        <v>383159.26229300059</v>
      </c>
      <c r="G131">
        <v>405876.7167529554</v>
      </c>
    </row>
    <row r="132" spans="1:7">
      <c r="A132" s="37">
        <v>36831</v>
      </c>
      <c r="B132" s="37">
        <f t="shared" si="6"/>
        <v>2000</v>
      </c>
      <c r="C132" s="37">
        <f t="shared" si="7"/>
        <v>11</v>
      </c>
      <c r="D132" s="37" t="str">
        <f t="shared" si="8"/>
        <v>11/2000</v>
      </c>
      <c r="E132">
        <v>273457.57257221383</v>
      </c>
      <c r="F132">
        <v>389523.69956721226</v>
      </c>
      <c r="G132">
        <v>413288.40630966146</v>
      </c>
    </row>
    <row r="133" spans="1:7">
      <c r="A133" s="37">
        <v>36861</v>
      </c>
      <c r="B133" s="37">
        <f t="shared" si="6"/>
        <v>2000</v>
      </c>
      <c r="C133" s="37">
        <f t="shared" si="7"/>
        <v>12</v>
      </c>
      <c r="D133" s="37" t="str">
        <f t="shared" si="8"/>
        <v>12/2000</v>
      </c>
      <c r="E133">
        <v>278382.78952684754</v>
      </c>
      <c r="F133">
        <v>395949.46845618932</v>
      </c>
      <c r="G133">
        <v>420798.91839379031</v>
      </c>
    </row>
    <row r="134" spans="1:7">
      <c r="A134" s="37">
        <v>36892</v>
      </c>
      <c r="B134" s="37">
        <f t="shared" si="6"/>
        <v>2001</v>
      </c>
      <c r="C134" s="37">
        <f t="shared" si="7"/>
        <v>1</v>
      </c>
      <c r="D134" s="37" t="str">
        <f t="shared" si="8"/>
        <v>1/2001</v>
      </c>
      <c r="E134">
        <v>172178.39853891707</v>
      </c>
      <c r="F134">
        <v>272627.86409849609</v>
      </c>
      <c r="G134">
        <v>259238.91250919967</v>
      </c>
    </row>
    <row r="135" spans="1:7">
      <c r="A135" s="37">
        <v>36923</v>
      </c>
      <c r="B135" s="37">
        <f t="shared" si="6"/>
        <v>2001</v>
      </c>
      <c r="C135" s="37">
        <f t="shared" si="7"/>
        <v>2</v>
      </c>
      <c r="D135" s="37" t="str">
        <f t="shared" si="8"/>
        <v>2/2001</v>
      </c>
      <c r="E135">
        <v>175601.55186007472</v>
      </c>
      <c r="F135">
        <v>276899.76296598359</v>
      </c>
      <c r="G135">
        <v>263399.23678010964</v>
      </c>
    </row>
    <row r="136" spans="1:7">
      <c r="A136" s="37">
        <v>36951</v>
      </c>
      <c r="B136" s="37">
        <f t="shared" si="6"/>
        <v>2001</v>
      </c>
      <c r="C136" s="37">
        <f t="shared" si="7"/>
        <v>3</v>
      </c>
      <c r="D136" s="37" t="str">
        <f t="shared" si="8"/>
        <v>3/2001</v>
      </c>
      <c r="E136">
        <v>179041.53562557534</v>
      </c>
      <c r="F136">
        <v>281195.59432403347</v>
      </c>
      <c r="G136">
        <v>267594.23041994387</v>
      </c>
    </row>
    <row r="137" spans="1:7">
      <c r="A137" s="37">
        <v>36982</v>
      </c>
      <c r="B137" s="37">
        <f t="shared" si="6"/>
        <v>2001</v>
      </c>
      <c r="C137" s="37">
        <f t="shared" si="7"/>
        <v>4</v>
      </c>
      <c r="D137" s="37" t="str">
        <f t="shared" si="8"/>
        <v>4/2001</v>
      </c>
      <c r="E137">
        <v>182498.46084953845</v>
      </c>
      <c r="F137">
        <v>285515.5284434004</v>
      </c>
      <c r="G137">
        <v>271824.18234011007</v>
      </c>
    </row>
    <row r="138" spans="1:7">
      <c r="A138" s="37">
        <v>37012</v>
      </c>
      <c r="B138" s="37">
        <f t="shared" si="6"/>
        <v>2001</v>
      </c>
      <c r="C138" s="37">
        <f t="shared" si="7"/>
        <v>5</v>
      </c>
      <c r="D138" s="37" t="str">
        <f t="shared" si="8"/>
        <v>5/2001</v>
      </c>
      <c r="E138">
        <v>185972.43939810235</v>
      </c>
      <c r="F138">
        <v>289859.73694084544</v>
      </c>
      <c r="G138">
        <v>276089.383859611</v>
      </c>
    </row>
    <row r="139" spans="1:7">
      <c r="A139" s="37">
        <v>37043</v>
      </c>
      <c r="B139" s="37">
        <f t="shared" si="6"/>
        <v>2001</v>
      </c>
      <c r="C139" s="37">
        <f t="shared" si="7"/>
        <v>6</v>
      </c>
      <c r="D139" s="37" t="str">
        <f t="shared" si="8"/>
        <v>6/2001</v>
      </c>
      <c r="E139">
        <v>189463.58399634127</v>
      </c>
      <c r="F139">
        <v>294228.39279017021</v>
      </c>
      <c r="G139">
        <v>280390.12872510776</v>
      </c>
    </row>
    <row r="140" spans="1:7">
      <c r="A140" s="37">
        <v>37073</v>
      </c>
      <c r="B140" s="37">
        <f t="shared" si="6"/>
        <v>2001</v>
      </c>
      <c r="C140" s="37">
        <f t="shared" si="7"/>
        <v>7</v>
      </c>
      <c r="D140" s="37" t="str">
        <f t="shared" si="8"/>
        <v>7/2001</v>
      </c>
      <c r="E140">
        <v>192972.00823524033</v>
      </c>
      <c r="F140">
        <v>298621.67033334298</v>
      </c>
      <c r="G140">
        <v>284726.71313115029</v>
      </c>
    </row>
    <row r="141" spans="1:7">
      <c r="A141" s="37">
        <v>37104</v>
      </c>
      <c r="B141" s="37">
        <f t="shared" si="6"/>
        <v>2001</v>
      </c>
      <c r="C141" s="37">
        <f t="shared" si="7"/>
        <v>8</v>
      </c>
      <c r="D141" s="37" t="str">
        <f t="shared" si="8"/>
        <v>8/2001</v>
      </c>
      <c r="E141">
        <v>196497.82657872754</v>
      </c>
      <c r="F141">
        <v>303039.74529171712</v>
      </c>
      <c r="G141">
        <v>289099.43574057653</v>
      </c>
    </row>
    <row r="142" spans="1:7">
      <c r="A142" s="37">
        <v>37135</v>
      </c>
      <c r="B142" s="37">
        <f t="shared" si="6"/>
        <v>2001</v>
      </c>
      <c r="C142" s="37">
        <f t="shared" si="7"/>
        <v>9</v>
      </c>
      <c r="D142" s="37" t="str">
        <f t="shared" si="8"/>
        <v>9/2001</v>
      </c>
      <c r="E142">
        <v>200041.1543707643</v>
      </c>
      <c r="F142">
        <v>307482.79477734159</v>
      </c>
      <c r="G142">
        <v>293508.59770508134</v>
      </c>
    </row>
    <row r="143" spans="1:7">
      <c r="A143" s="37">
        <v>37165</v>
      </c>
      <c r="B143" s="37">
        <f t="shared" si="6"/>
        <v>2001</v>
      </c>
      <c r="C143" s="37">
        <f t="shared" si="7"/>
        <v>10</v>
      </c>
      <c r="D143" s="37" t="str">
        <f t="shared" si="8"/>
        <v>10/2001</v>
      </c>
      <c r="E143">
        <v>203602.10784249441</v>
      </c>
      <c r="F143">
        <v>311950.99730436684</v>
      </c>
      <c r="G143">
        <v>297954.50268595695</v>
      </c>
    </row>
    <row r="144" spans="1:7">
      <c r="A144" s="37">
        <v>37196</v>
      </c>
      <c r="B144" s="37">
        <f t="shared" si="6"/>
        <v>2001</v>
      </c>
      <c r="C144" s="37">
        <f t="shared" si="7"/>
        <v>11</v>
      </c>
      <c r="D144" s="37" t="str">
        <f t="shared" si="8"/>
        <v>11/2001</v>
      </c>
      <c r="E144">
        <v>207180.80411945219</v>
      </c>
      <c r="F144">
        <v>316444.53280054359</v>
      </c>
      <c r="G144">
        <v>302437.45687500661</v>
      </c>
    </row>
    <row r="145" spans="1:7">
      <c r="A145" s="37">
        <v>37226</v>
      </c>
      <c r="B145" s="37">
        <f t="shared" si="6"/>
        <v>2001</v>
      </c>
      <c r="C145" s="37">
        <f t="shared" si="7"/>
        <v>12</v>
      </c>
      <c r="D145" s="37" t="str">
        <f t="shared" si="8"/>
        <v>12/2001</v>
      </c>
      <c r="E145">
        <v>210777.36122883033</v>
      </c>
      <c r="F145">
        <v>320963.5826188185</v>
      </c>
      <c r="G145">
        <v>306957.7690156317</v>
      </c>
    </row>
    <row r="146" spans="1:7">
      <c r="A146" s="37">
        <v>37257</v>
      </c>
      <c r="B146" s="37">
        <f t="shared" si="6"/>
        <v>2002</v>
      </c>
      <c r="C146" s="37">
        <f t="shared" si="7"/>
        <v>1</v>
      </c>
      <c r="D146" s="37" t="str">
        <f t="shared" si="8"/>
        <v>1/2002</v>
      </c>
      <c r="E146">
        <v>228755.40463708976</v>
      </c>
      <c r="F146">
        <v>348518.84169355006</v>
      </c>
      <c r="G146">
        <v>335163.47216829599</v>
      </c>
    </row>
    <row r="147" spans="1:7">
      <c r="A147" s="37">
        <v>37288</v>
      </c>
      <c r="B147" s="37">
        <f t="shared" si="6"/>
        <v>2002</v>
      </c>
      <c r="C147" s="37">
        <f t="shared" si="7"/>
        <v>2</v>
      </c>
      <c r="D147" s="37" t="str">
        <f t="shared" si="8"/>
        <v>2/2002</v>
      </c>
      <c r="E147">
        <v>232507.7370239718</v>
      </c>
      <c r="F147">
        <v>353281.22424206662</v>
      </c>
      <c r="G147">
        <v>339956.5011030318</v>
      </c>
    </row>
    <row r="148" spans="1:7">
      <c r="A148" s="37">
        <v>37316</v>
      </c>
      <c r="B148" s="37">
        <f t="shared" si="6"/>
        <v>2002</v>
      </c>
      <c r="C148" s="37">
        <f t="shared" si="7"/>
        <v>3</v>
      </c>
      <c r="D148" s="37" t="str">
        <f t="shared" si="8"/>
        <v>3/2002</v>
      </c>
      <c r="E148">
        <v>236279.28727411514</v>
      </c>
      <c r="F148">
        <v>358071.27179232344</v>
      </c>
      <c r="G148">
        <v>344789.47194555704</v>
      </c>
    </row>
    <row r="149" spans="1:7">
      <c r="A149" s="37">
        <v>37347</v>
      </c>
      <c r="B149" s="37">
        <f t="shared" si="6"/>
        <v>2002</v>
      </c>
      <c r="C149" s="37">
        <f t="shared" si="7"/>
        <v>4</v>
      </c>
      <c r="D149" s="37" t="str">
        <f t="shared" si="8"/>
        <v>4/2002</v>
      </c>
      <c r="E149">
        <v>240070.18540744699</v>
      </c>
      <c r="F149">
        <v>362889.18483220303</v>
      </c>
      <c r="G149">
        <v>349662.71754510334</v>
      </c>
    </row>
    <row r="150" spans="1:7">
      <c r="A150" s="37">
        <v>37377</v>
      </c>
      <c r="B150" s="37">
        <f t="shared" si="6"/>
        <v>2002</v>
      </c>
      <c r="C150" s="37">
        <f t="shared" si="7"/>
        <v>5</v>
      </c>
      <c r="D150" s="37" t="str">
        <f t="shared" si="8"/>
        <v>5/2002</v>
      </c>
      <c r="E150">
        <v>243880.56245207181</v>
      </c>
      <c r="F150">
        <v>367735.16544518573</v>
      </c>
      <c r="G150">
        <v>354576.57352464588</v>
      </c>
    </row>
    <row r="151" spans="1:7">
      <c r="A151" s="37">
        <v>37408</v>
      </c>
      <c r="B151" s="37">
        <f t="shared" si="6"/>
        <v>2002</v>
      </c>
      <c r="C151" s="37">
        <f t="shared" si="7"/>
        <v>6</v>
      </c>
      <c r="D151" s="37" t="str">
        <f t="shared" si="8"/>
        <v>6/2002</v>
      </c>
      <c r="E151">
        <v>247710.55045248402</v>
      </c>
      <c r="F151">
        <v>372609.4173234583</v>
      </c>
      <c r="G151">
        <v>359531.37830401794</v>
      </c>
    </row>
    <row r="152" spans="1:7">
      <c r="A152" s="37">
        <v>37438</v>
      </c>
      <c r="B152" s="37">
        <f t="shared" si="6"/>
        <v>2002</v>
      </c>
      <c r="C152" s="37">
        <f t="shared" si="7"/>
        <v>7</v>
      </c>
      <c r="D152" s="37" t="str">
        <f t="shared" si="8"/>
        <v>7/2002</v>
      </c>
      <c r="E152">
        <v>251560.28247784963</v>
      </c>
      <c r="F152">
        <v>377512.1457811321</v>
      </c>
      <c r="G152">
        <v>364527.47312321805</v>
      </c>
    </row>
    <row r="153" spans="1:7">
      <c r="A153" s="37">
        <v>37469</v>
      </c>
      <c r="B153" s="37">
        <f t="shared" si="6"/>
        <v>2002</v>
      </c>
      <c r="C153" s="37">
        <f t="shared" si="7"/>
        <v>8</v>
      </c>
      <c r="D153" s="37" t="str">
        <f t="shared" si="8"/>
        <v>8/2002</v>
      </c>
      <c r="E153">
        <v>255429.89263035564</v>
      </c>
      <c r="F153">
        <v>382443.55776756979</v>
      </c>
      <c r="G153">
        <v>369565.20206591167</v>
      </c>
    </row>
    <row r="154" spans="1:7">
      <c r="A154" s="37">
        <v>37500</v>
      </c>
      <c r="B154" s="37">
        <f t="shared" si="6"/>
        <v>2002</v>
      </c>
      <c r="C154" s="37">
        <f t="shared" si="7"/>
        <v>9</v>
      </c>
      <c r="D154" s="37" t="str">
        <f t="shared" si="8"/>
        <v>9/2002</v>
      </c>
      <c r="E154">
        <v>259319.51605362879</v>
      </c>
      <c r="F154">
        <v>387403.86188082345</v>
      </c>
      <c r="G154">
        <v>374644.91208312754</v>
      </c>
    </row>
    <row r="155" spans="1:7">
      <c r="A155" s="37">
        <v>37530</v>
      </c>
      <c r="B155" s="37">
        <f t="shared" si="6"/>
        <v>2002</v>
      </c>
      <c r="C155" s="37">
        <f t="shared" si="7"/>
        <v>10</v>
      </c>
      <c r="D155" s="37" t="str">
        <f t="shared" si="8"/>
        <v>10/2002</v>
      </c>
      <c r="E155">
        <v>263229.28894122422</v>
      </c>
      <c r="F155">
        <v>392393.26838118379</v>
      </c>
      <c r="G155">
        <v>379766.95301715354</v>
      </c>
    </row>
    <row r="156" spans="1:7">
      <c r="A156" s="37">
        <v>37561</v>
      </c>
      <c r="B156" s="37">
        <f t="shared" si="6"/>
        <v>2002</v>
      </c>
      <c r="C156" s="37">
        <f t="shared" si="7"/>
        <v>11</v>
      </c>
      <c r="D156" s="37" t="str">
        <f t="shared" si="8"/>
        <v>11/2002</v>
      </c>
      <c r="E156">
        <v>267159.34854518424</v>
      </c>
      <c r="F156">
        <v>397411.98920484225</v>
      </c>
      <c r="G156">
        <v>384931.67762562988</v>
      </c>
    </row>
    <row r="157" spans="1:7">
      <c r="A157" s="37">
        <v>37591</v>
      </c>
      <c r="B157" s="37">
        <f t="shared" si="6"/>
        <v>2002</v>
      </c>
      <c r="C157" s="37">
        <f t="shared" si="7"/>
        <v>12</v>
      </c>
      <c r="D157" s="37" t="str">
        <f t="shared" si="8"/>
        <v>12/2002</v>
      </c>
      <c r="E157">
        <v>271109.83318466751</v>
      </c>
      <c r="F157">
        <v>402460.23797766567</v>
      </c>
      <c r="G157">
        <v>390139.44160584343</v>
      </c>
    </row>
    <row r="158" spans="1:7">
      <c r="A158" s="37">
        <v>37622</v>
      </c>
      <c r="B158" s="37">
        <f t="shared" si="6"/>
        <v>2003</v>
      </c>
      <c r="C158" s="37">
        <f t="shared" si="7"/>
        <v>1</v>
      </c>
      <c r="D158" s="37" t="str">
        <f t="shared" si="8"/>
        <v>1/2003</v>
      </c>
      <c r="E158">
        <v>343572.47333280079</v>
      </c>
      <c r="F158">
        <v>517262.59190262685</v>
      </c>
      <c r="G158">
        <v>515917.28451244731</v>
      </c>
    </row>
    <row r="159" spans="1:7">
      <c r="A159" s="37">
        <v>37653</v>
      </c>
      <c r="B159" s="37">
        <f t="shared" si="6"/>
        <v>2003</v>
      </c>
      <c r="C159" s="37">
        <f t="shared" si="7"/>
        <v>2</v>
      </c>
      <c r="D159" s="37" t="str">
        <f t="shared" si="8"/>
        <v>2/2003</v>
      </c>
      <c r="E159">
        <v>349108.46831795084</v>
      </c>
      <c r="F159">
        <v>524844.43715023634</v>
      </c>
      <c r="G159">
        <v>523936.31949842587</v>
      </c>
    </row>
    <row r="160" spans="1:7">
      <c r="A160" s="37">
        <v>37681</v>
      </c>
      <c r="B160" s="37">
        <f t="shared" si="6"/>
        <v>2003</v>
      </c>
      <c r="C160" s="37">
        <f t="shared" si="7"/>
        <v>3</v>
      </c>
      <c r="D160" s="37" t="str">
        <f t="shared" si="8"/>
        <v>3/2003</v>
      </c>
      <c r="E160">
        <v>354689.535701585</v>
      </c>
      <c r="F160">
        <v>532495.27171325637</v>
      </c>
      <c r="G160">
        <v>532048.9098925743</v>
      </c>
    </row>
    <row r="161" spans="1:7">
      <c r="A161" s="37">
        <v>37712</v>
      </c>
      <c r="B161" s="37">
        <f t="shared" si="6"/>
        <v>2003</v>
      </c>
      <c r="C161" s="37">
        <f t="shared" si="7"/>
        <v>4</v>
      </c>
      <c r="D161" s="37" t="str">
        <f t="shared" si="8"/>
        <v>4/2003</v>
      </c>
      <c r="E161">
        <v>360316.15254282794</v>
      </c>
      <c r="F161">
        <v>540215.85180316912</v>
      </c>
      <c r="G161">
        <v>540256.1471746543</v>
      </c>
    </row>
    <row r="162" spans="1:7">
      <c r="A162" s="37">
        <v>37742</v>
      </c>
      <c r="B162" s="37">
        <f t="shared" si="6"/>
        <v>2003</v>
      </c>
      <c r="C162" s="37">
        <f t="shared" si="7"/>
        <v>5</v>
      </c>
      <c r="D162" s="37" t="str">
        <f t="shared" si="8"/>
        <v>5/2003</v>
      </c>
      <c r="E162">
        <v>365988.8013445306</v>
      </c>
      <c r="F162">
        <v>548006.94233226392</v>
      </c>
      <c r="G162">
        <v>548559.13555835863</v>
      </c>
    </row>
    <row r="163" spans="1:7">
      <c r="A163" s="37">
        <v>37773</v>
      </c>
      <c r="B163" s="37">
        <f t="shared" si="6"/>
        <v>2003</v>
      </c>
      <c r="C163" s="37">
        <f t="shared" si="7"/>
        <v>6</v>
      </c>
      <c r="D163" s="37" t="str">
        <f t="shared" si="8"/>
        <v>6/2003</v>
      </c>
      <c r="E163">
        <v>371707.97011647478</v>
      </c>
      <c r="F163">
        <v>555869.31701484323</v>
      </c>
      <c r="G163">
        <v>556958.99213987275</v>
      </c>
    </row>
    <row r="164" spans="1:7">
      <c r="A164" s="37">
        <v>37803</v>
      </c>
      <c r="B164" s="37">
        <f t="shared" si="6"/>
        <v>2003</v>
      </c>
      <c r="C164" s="37">
        <f t="shared" si="7"/>
        <v>7</v>
      </c>
      <c r="D164" s="37" t="str">
        <f t="shared" si="8"/>
        <v>7/2003</v>
      </c>
      <c r="E164">
        <v>377474.1524393158</v>
      </c>
      <c r="F164">
        <v>563803.75846960791</v>
      </c>
      <c r="G164">
        <v>565456.84704817133</v>
      </c>
    </row>
    <row r="165" spans="1:7">
      <c r="A165" s="37">
        <v>37834</v>
      </c>
      <c r="B165" s="37">
        <f t="shared" si="6"/>
        <v>2003</v>
      </c>
      <c r="C165" s="37">
        <f t="shared" si="7"/>
        <v>8</v>
      </c>
      <c r="D165" s="37" t="str">
        <f t="shared" si="8"/>
        <v>8/2003</v>
      </c>
      <c r="E165">
        <v>383287.84752926853</v>
      </c>
      <c r="F165">
        <v>571811.05832323537</v>
      </c>
      <c r="G165">
        <v>574053.84359706659</v>
      </c>
    </row>
    <row r="166" spans="1:7">
      <c r="A166" s="37">
        <v>37865</v>
      </c>
      <c r="B166" s="37">
        <f t="shared" si="6"/>
        <v>2003</v>
      </c>
      <c r="C166" s="37">
        <f t="shared" si="7"/>
        <v>9</v>
      </c>
      <c r="D166" s="37" t="str">
        <f t="shared" si="8"/>
        <v>9/2003</v>
      </c>
      <c r="E166">
        <v>389149.56030354946</v>
      </c>
      <c r="F166">
        <v>579892.01731516724</v>
      </c>
      <c r="G166">
        <v>582751.13843903237</v>
      </c>
    </row>
    <row r="167" spans="1:7">
      <c r="A167" s="37">
        <v>37895</v>
      </c>
      <c r="B167" s="37">
        <f t="shared" si="6"/>
        <v>2003</v>
      </c>
      <c r="C167" s="37">
        <f t="shared" si="7"/>
        <v>10</v>
      </c>
      <c r="D167" s="37" t="str">
        <f t="shared" si="8"/>
        <v>10/2003</v>
      </c>
      <c r="E167">
        <v>395059.8014465798</v>
      </c>
      <c r="F167">
        <v>588047.44540361688</v>
      </c>
      <c r="G167">
        <v>591549.90172082104</v>
      </c>
    </row>
    <row r="168" spans="1:7">
      <c r="A168" s="37">
        <v>37926</v>
      </c>
      <c r="B168" s="37">
        <f t="shared" si="6"/>
        <v>2003</v>
      </c>
      <c r="C168" s="37">
        <f t="shared" si="7"/>
        <v>11</v>
      </c>
      <c r="D168" s="37" t="str">
        <f t="shared" si="8"/>
        <v>11/2003</v>
      </c>
      <c r="E168">
        <v>401019.08747696091</v>
      </c>
      <c r="F168">
        <v>596278.16187281464</v>
      </c>
      <c r="G168">
        <v>600451.31724089722</v>
      </c>
    </row>
    <row r="169" spans="1:7">
      <c r="A169" s="37">
        <v>37956</v>
      </c>
      <c r="B169" s="37">
        <f t="shared" si="6"/>
        <v>2003</v>
      </c>
      <c r="C169" s="37">
        <f t="shared" si="7"/>
        <v>12</v>
      </c>
      <c r="D169" s="37" t="str">
        <f t="shared" si="8"/>
        <v>12/2003</v>
      </c>
      <c r="E169">
        <v>407027.94081523019</v>
      </c>
      <c r="F169">
        <v>604584.99544150196</v>
      </c>
      <c r="G169">
        <v>609456.58260870783</v>
      </c>
    </row>
    <row r="170" spans="1:7">
      <c r="A170" s="37">
        <v>37987</v>
      </c>
      <c r="B170" s="37">
        <f t="shared" si="6"/>
        <v>2004</v>
      </c>
      <c r="C170" s="37">
        <f t="shared" si="7"/>
        <v>1</v>
      </c>
      <c r="D170" s="37" t="str">
        <f t="shared" si="8"/>
        <v>1/2004</v>
      </c>
      <c r="E170">
        <v>513738.01953920221</v>
      </c>
      <c r="F170">
        <v>774213.11820826039</v>
      </c>
      <c r="G170">
        <v>803452.17247385124</v>
      </c>
    </row>
    <row r="171" spans="1:7">
      <c r="A171" s="37">
        <v>38018</v>
      </c>
      <c r="B171" s="37">
        <f t="shared" si="6"/>
        <v>2004</v>
      </c>
      <c r="C171" s="37">
        <f t="shared" si="7"/>
        <v>2</v>
      </c>
      <c r="D171" s="37" t="str">
        <f t="shared" si="8"/>
        <v>2/2004</v>
      </c>
      <c r="E171">
        <v>523203.40586640785</v>
      </c>
      <c r="F171">
        <v>788050.75430297223</v>
      </c>
      <c r="G171">
        <v>818843.04201508197</v>
      </c>
    </row>
    <row r="172" spans="1:7">
      <c r="A172" s="37">
        <v>38047</v>
      </c>
      <c r="B172" s="37">
        <f t="shared" si="6"/>
        <v>2004</v>
      </c>
      <c r="C172" s="37">
        <f t="shared" si="7"/>
        <v>3</v>
      </c>
      <c r="D172" s="37" t="str">
        <f t="shared" si="8"/>
        <v>3/2004</v>
      </c>
      <c r="E172">
        <v>532795.47301407089</v>
      </c>
      <c r="F172">
        <v>802088.01954290748</v>
      </c>
      <c r="G172">
        <v>834490.42604866694</v>
      </c>
    </row>
    <row r="173" spans="1:7">
      <c r="A173" s="37">
        <v>38078</v>
      </c>
      <c r="B173" s="37">
        <f t="shared" si="6"/>
        <v>2004</v>
      </c>
      <c r="C173" s="37">
        <f t="shared" si="7"/>
        <v>4</v>
      </c>
      <c r="D173" s="37" t="str">
        <f t="shared" si="8"/>
        <v>4/2004</v>
      </c>
      <c r="E173">
        <v>542516.25464015291</v>
      </c>
      <c r="F173">
        <v>816328.16358517879</v>
      </c>
      <c r="G173">
        <v>850398.59981614468</v>
      </c>
    </row>
    <row r="174" spans="1:7">
      <c r="A174" s="37">
        <v>38108</v>
      </c>
      <c r="B174" s="37">
        <f t="shared" si="6"/>
        <v>2004</v>
      </c>
      <c r="C174" s="37">
        <f t="shared" si="7"/>
        <v>5</v>
      </c>
      <c r="D174" s="37" t="str">
        <f t="shared" si="8"/>
        <v>5/2004</v>
      </c>
      <c r="E174">
        <v>552367.81810269272</v>
      </c>
      <c r="F174">
        <v>830774.49005411263</v>
      </c>
      <c r="G174">
        <v>866571.90981308045</v>
      </c>
    </row>
    <row r="175" spans="1:7">
      <c r="A175" s="37">
        <v>38139</v>
      </c>
      <c r="B175" s="37">
        <f t="shared" si="6"/>
        <v>2004</v>
      </c>
      <c r="C175" s="37">
        <f t="shared" si="7"/>
        <v>6</v>
      </c>
      <c r="D175" s="37" t="str">
        <f t="shared" si="8"/>
        <v>6/2004</v>
      </c>
      <c r="E175">
        <v>562352.26502098772</v>
      </c>
      <c r="F175">
        <v>845430.35744021833</v>
      </c>
      <c r="G175">
        <v>883014.77497663163</v>
      </c>
    </row>
    <row r="176" spans="1:7">
      <c r="A176" s="37">
        <v>38169</v>
      </c>
      <c r="B176" s="37">
        <f t="shared" si="6"/>
        <v>2004</v>
      </c>
      <c r="C176" s="37">
        <f t="shared" si="7"/>
        <v>7</v>
      </c>
      <c r="D176" s="37" t="str">
        <f t="shared" si="8"/>
        <v>7/2004</v>
      </c>
      <c r="E176">
        <v>572471.73184612929</v>
      </c>
      <c r="F176">
        <v>860299.18001413892</v>
      </c>
      <c r="G176">
        <v>899731.68789290893</v>
      </c>
    </row>
    <row r="177" spans="1:7">
      <c r="A177" s="37">
        <v>38200</v>
      </c>
      <c r="B177" s="37">
        <f t="shared" si="6"/>
        <v>2004</v>
      </c>
      <c r="C177" s="37">
        <f t="shared" si="7"/>
        <v>8</v>
      </c>
      <c r="D177" s="37" t="str">
        <f t="shared" si="8"/>
        <v>8/2004</v>
      </c>
      <c r="E177">
        <v>582728.3904410433</v>
      </c>
      <c r="F177">
        <v>875384.42875583272</v>
      </c>
      <c r="G177">
        <v>916727.21602445724</v>
      </c>
    </row>
    <row r="178" spans="1:7">
      <c r="A178" s="37">
        <v>38231</v>
      </c>
      <c r="B178" s="37">
        <f t="shared" si="6"/>
        <v>2004</v>
      </c>
      <c r="C178" s="37">
        <f t="shared" si="7"/>
        <v>9</v>
      </c>
      <c r="D178" s="37" t="str">
        <f t="shared" si="8"/>
        <v>9/2004</v>
      </c>
      <c r="E178">
        <v>593124.44867019972</v>
      </c>
      <c r="F178">
        <v>890689.63229924196</v>
      </c>
      <c r="G178">
        <v>934006.00295819819</v>
      </c>
    </row>
    <row r="179" spans="1:7">
      <c r="A179" s="37">
        <v>38261</v>
      </c>
      <c r="B179" s="37">
        <f t="shared" si="6"/>
        <v>2004</v>
      </c>
      <c r="C179" s="37">
        <f t="shared" si="7"/>
        <v>10</v>
      </c>
      <c r="D179" s="37" t="str">
        <f t="shared" si="8"/>
        <v>10/2004</v>
      </c>
      <c r="E179">
        <v>603662.15099914651</v>
      </c>
      <c r="F179">
        <v>906218.37789270154</v>
      </c>
      <c r="G179">
        <v>951572.7696741682</v>
      </c>
    </row>
    <row r="180" spans="1:7">
      <c r="A180" s="37">
        <v>38292</v>
      </c>
      <c r="B180" s="37">
        <f t="shared" si="6"/>
        <v>2004</v>
      </c>
      <c r="C180" s="37">
        <f t="shared" si="7"/>
        <v>11</v>
      </c>
      <c r="D180" s="37" t="str">
        <f t="shared" si="8"/>
        <v>11/2004</v>
      </c>
      <c r="E180">
        <v>614343.77910403698</v>
      </c>
      <c r="F180">
        <v>921974.31237535691</v>
      </c>
      <c r="G180">
        <v>969432.31583540433</v>
      </c>
    </row>
    <row r="181" spans="1:7">
      <c r="A181" s="37">
        <v>38322</v>
      </c>
      <c r="B181" s="37">
        <f t="shared" si="6"/>
        <v>2004</v>
      </c>
      <c r="C181" s="37">
        <f t="shared" si="7"/>
        <v>12</v>
      </c>
      <c r="D181" s="37" t="str">
        <f t="shared" si="8"/>
        <v>12/2004</v>
      </c>
      <c r="E181">
        <v>625171.65249131294</v>
      </c>
      <c r="F181">
        <v>937961.14316985093</v>
      </c>
      <c r="G181">
        <v>987589.52109932795</v>
      </c>
    </row>
    <row r="182" spans="1:7">
      <c r="A182" s="37">
        <v>38353</v>
      </c>
      <c r="B182" s="37">
        <f t="shared" si="6"/>
        <v>2005</v>
      </c>
      <c r="C182" s="37">
        <f t="shared" si="7"/>
        <v>1</v>
      </c>
      <c r="D182" s="37" t="str">
        <f t="shared" si="8"/>
        <v>1/2005</v>
      </c>
      <c r="E182">
        <v>764792.67553403077</v>
      </c>
      <c r="F182">
        <v>1160272.7671561295</v>
      </c>
      <c r="G182">
        <v>1248827.4159367504</v>
      </c>
    </row>
    <row r="183" spans="1:7">
      <c r="A183" s="37">
        <v>38384</v>
      </c>
      <c r="B183" s="37">
        <f t="shared" si="6"/>
        <v>2005</v>
      </c>
      <c r="C183" s="37">
        <f t="shared" si="7"/>
        <v>2</v>
      </c>
      <c r="D183" s="37" t="str">
        <f t="shared" si="8"/>
        <v>2/2005</v>
      </c>
      <c r="E183">
        <v>780817.04327163252</v>
      </c>
      <c r="F183">
        <v>1184577.6388299628</v>
      </c>
      <c r="G183">
        <v>1276844.653768766</v>
      </c>
    </row>
    <row r="184" spans="1:7">
      <c r="A184" s="37">
        <v>38412</v>
      </c>
      <c r="B184" s="37">
        <f t="shared" si="6"/>
        <v>2005</v>
      </c>
      <c r="C184" s="37">
        <f t="shared" si="7"/>
        <v>3</v>
      </c>
      <c r="D184" s="37" t="str">
        <f t="shared" si="8"/>
        <v>3/2005</v>
      </c>
      <c r="E184">
        <v>797133.81330459425</v>
      </c>
      <c r="F184">
        <v>1209347.5266362301</v>
      </c>
      <c r="G184">
        <v>1305445.5840556154</v>
      </c>
    </row>
    <row r="185" spans="1:7">
      <c r="A185" s="37">
        <v>38443</v>
      </c>
      <c r="B185" s="37">
        <f t="shared" si="6"/>
        <v>2005</v>
      </c>
      <c r="C185" s="37">
        <f t="shared" si="7"/>
        <v>4</v>
      </c>
      <c r="D185" s="37" t="str">
        <f t="shared" si="8"/>
        <v>4/2005</v>
      </c>
      <c r="E185">
        <v>813748.97375065472</v>
      </c>
      <c r="F185">
        <v>1234592.0150726212</v>
      </c>
      <c r="G185">
        <v>1334642.367056774</v>
      </c>
    </row>
    <row r="186" spans="1:7">
      <c r="A186" s="37">
        <v>38473</v>
      </c>
      <c r="B186" s="37">
        <f t="shared" si="6"/>
        <v>2005</v>
      </c>
      <c r="C186" s="37">
        <f t="shared" si="7"/>
        <v>5</v>
      </c>
      <c r="D186" s="37" t="str">
        <f t="shared" si="8"/>
        <v>5/2005</v>
      </c>
      <c r="E186">
        <v>830668.63722101378</v>
      </c>
      <c r="F186">
        <v>1260320.8880555155</v>
      </c>
      <c r="G186">
        <v>1364447.416370457</v>
      </c>
    </row>
    <row r="187" spans="1:7">
      <c r="A187" s="37">
        <v>38504</v>
      </c>
      <c r="B187" s="37">
        <f t="shared" si="6"/>
        <v>2005</v>
      </c>
      <c r="C187" s="37">
        <f t="shared" si="7"/>
        <v>6</v>
      </c>
      <c r="D187" s="37" t="str">
        <f t="shared" si="8"/>
        <v>6/2005</v>
      </c>
      <c r="E187">
        <v>847899.04341329832</v>
      </c>
      <c r="F187">
        <v>1286544.1330738922</v>
      </c>
      <c r="G187">
        <v>1394873.4042115083</v>
      </c>
    </row>
    <row r="188" spans="1:7">
      <c r="A188" s="37">
        <v>38534</v>
      </c>
      <c r="B188" s="37">
        <f t="shared" si="6"/>
        <v>2005</v>
      </c>
      <c r="C188" s="37">
        <f t="shared" si="7"/>
        <v>7</v>
      </c>
      <c r="D188" s="37" t="str">
        <f t="shared" si="8"/>
        <v>7/2005</v>
      </c>
      <c r="E188">
        <v>865446.56175854732</v>
      </c>
      <c r="F188">
        <v>1313271.9454297784</v>
      </c>
      <c r="G188">
        <v>1425933.2667992478</v>
      </c>
    </row>
    <row r="189" spans="1:7">
      <c r="A189" s="37">
        <v>38565</v>
      </c>
      <c r="B189" s="37">
        <f t="shared" si="6"/>
        <v>2005</v>
      </c>
      <c r="C189" s="37">
        <f t="shared" si="7"/>
        <v>8</v>
      </c>
      <c r="D189" s="37" t="str">
        <f t="shared" si="8"/>
        <v>8/2005</v>
      </c>
      <c r="E189">
        <v>883317.69412334124</v>
      </c>
      <c r="F189">
        <v>1340514.7325670375</v>
      </c>
      <c r="G189">
        <v>1457640.2098575654</v>
      </c>
    </row>
    <row r="190" spans="1:7">
      <c r="A190" s="37">
        <v>38596</v>
      </c>
      <c r="B190" s="37">
        <f t="shared" si="6"/>
        <v>2005</v>
      </c>
      <c r="C190" s="37">
        <f t="shared" si="7"/>
        <v>9</v>
      </c>
      <c r="D190" s="37" t="str">
        <f t="shared" si="8"/>
        <v>9/2005</v>
      </c>
      <c r="E190">
        <v>901519.07756822195</v>
      </c>
      <c r="F190">
        <v>1368283.1184903416</v>
      </c>
      <c r="G190">
        <v>1490007.7142295979</v>
      </c>
    </row>
    <row r="191" spans="1:7">
      <c r="A191" s="37">
        <v>38626</v>
      </c>
      <c r="B191" s="37">
        <f t="shared" si="6"/>
        <v>2005</v>
      </c>
      <c r="C191" s="37">
        <f t="shared" si="7"/>
        <v>10</v>
      </c>
      <c r="D191" s="37" t="str">
        <f t="shared" si="8"/>
        <v>10/2005</v>
      </c>
      <c r="E191">
        <v>920057.48716358119</v>
      </c>
      <c r="F191">
        <v>1396587.9482762015</v>
      </c>
      <c r="G191">
        <v>1523049.5416093813</v>
      </c>
    </row>
    <row r="192" spans="1:7">
      <c r="A192" s="37">
        <v>38657</v>
      </c>
      <c r="B192" s="37">
        <f t="shared" si="6"/>
        <v>2005</v>
      </c>
      <c r="C192" s="37">
        <f t="shared" si="7"/>
        <v>11</v>
      </c>
      <c r="D192" s="37" t="str">
        <f t="shared" si="8"/>
        <v>11/2005</v>
      </c>
      <c r="E192">
        <v>938939.83886420878</v>
      </c>
      <c r="F192">
        <v>1425440.2926779771</v>
      </c>
      <c r="G192">
        <v>1556779.7403929101</v>
      </c>
    </row>
    <row r="193" spans="1:7">
      <c r="A193" s="37">
        <v>38687</v>
      </c>
      <c r="B193" s="37">
        <f t="shared" si="6"/>
        <v>2005</v>
      </c>
      <c r="C193" s="37">
        <f t="shared" si="7"/>
        <v>12</v>
      </c>
      <c r="D193" s="37" t="str">
        <f t="shared" si="8"/>
        <v>12/2005</v>
      </c>
      <c r="E193">
        <v>958173.19244372763</v>
      </c>
      <c r="F193">
        <v>1454851.452826821</v>
      </c>
      <c r="G193">
        <v>1591212.6516510958</v>
      </c>
    </row>
    <row r="194" spans="1:7">
      <c r="A194" s="37">
        <v>38718</v>
      </c>
      <c r="B194" s="37">
        <f t="shared" si="6"/>
        <v>2006</v>
      </c>
      <c r="C194" s="37">
        <f t="shared" si="7"/>
        <v>1</v>
      </c>
      <c r="D194" s="37" t="str">
        <f t="shared" si="8"/>
        <v>1/2006</v>
      </c>
      <c r="E194">
        <v>1204894.4094881094</v>
      </c>
      <c r="F194">
        <v>1848697.4345940019</v>
      </c>
      <c r="G194">
        <v>2062387.0467112297</v>
      </c>
    </row>
    <row r="195" spans="1:7">
      <c r="A195" s="37">
        <v>38749</v>
      </c>
      <c r="B195" s="37">
        <f t="shared" ref="B195:B258" si="9">YEAR(A195)</f>
        <v>2006</v>
      </c>
      <c r="C195" s="37">
        <f t="shared" ref="C195:C258" si="10">MONTH(A195)</f>
        <v>2</v>
      </c>
      <c r="D195" s="37" t="str">
        <f t="shared" ref="D195:D258" si="11">C195&amp;"/"&amp;B195</f>
        <v>2/2006</v>
      </c>
      <c r="E195">
        <v>1234055.3949021474</v>
      </c>
      <c r="F195">
        <v>1894005.7683908571</v>
      </c>
      <c r="G195">
        <v>2115946.7228790107</v>
      </c>
    </row>
    <row r="196" spans="1:7">
      <c r="A196" s="37">
        <v>38777</v>
      </c>
      <c r="B196" s="37">
        <f t="shared" si="9"/>
        <v>2006</v>
      </c>
      <c r="C196" s="37">
        <f t="shared" si="10"/>
        <v>3</v>
      </c>
      <c r="D196" s="37" t="str">
        <f t="shared" si="11"/>
        <v>3/2006</v>
      </c>
      <c r="E196">
        <v>1263893.0015144781</v>
      </c>
      <c r="F196">
        <v>1940394.5377774637</v>
      </c>
      <c r="G196">
        <v>2170845.3909509857</v>
      </c>
    </row>
    <row r="197" spans="1:7">
      <c r="A197" s="37">
        <v>38808</v>
      </c>
      <c r="B197" s="37">
        <f t="shared" si="9"/>
        <v>2006</v>
      </c>
      <c r="C197" s="37">
        <f t="shared" si="10"/>
        <v>4</v>
      </c>
      <c r="D197" s="37" t="str">
        <f t="shared" si="11"/>
        <v>4/2006</v>
      </c>
      <c r="E197">
        <v>1294424.0138464668</v>
      </c>
      <c r="F197">
        <v>1987890.6229616774</v>
      </c>
      <c r="G197">
        <v>2227116.5257247603</v>
      </c>
    </row>
    <row r="198" spans="1:7">
      <c r="A198" s="37">
        <v>38838</v>
      </c>
      <c r="B198" s="37">
        <f t="shared" si="9"/>
        <v>2006</v>
      </c>
      <c r="C198" s="37">
        <f t="shared" si="10"/>
        <v>5</v>
      </c>
      <c r="D198" s="37" t="str">
        <f t="shared" si="11"/>
        <v>5/2006</v>
      </c>
      <c r="E198">
        <v>1325665.6357049902</v>
      </c>
      <c r="F198">
        <v>2036521.5758298459</v>
      </c>
      <c r="G198">
        <v>2284794.4388678796</v>
      </c>
    </row>
    <row r="199" spans="1:7">
      <c r="A199" s="37">
        <v>38869</v>
      </c>
      <c r="B199" s="37">
        <f t="shared" si="9"/>
        <v>2006</v>
      </c>
      <c r="C199" s="37">
        <f t="shared" si="10"/>
        <v>6</v>
      </c>
      <c r="D199" s="37" t="str">
        <f t="shared" si="11"/>
        <v>6/2006</v>
      </c>
      <c r="E199">
        <v>1357635.5006637578</v>
      </c>
      <c r="F199">
        <v>2086315.6367379541</v>
      </c>
      <c r="G199">
        <v>2343914.2998395767</v>
      </c>
    </row>
    <row r="200" spans="1:7">
      <c r="A200" s="37">
        <v>38899</v>
      </c>
      <c r="B200" s="37">
        <f t="shared" si="9"/>
        <v>2006</v>
      </c>
      <c r="C200" s="37">
        <f t="shared" si="10"/>
        <v>7</v>
      </c>
      <c r="D200" s="37" t="str">
        <f t="shared" si="11"/>
        <v>7/2006</v>
      </c>
      <c r="E200">
        <v>1390351.68280666</v>
      </c>
      <c r="F200">
        <v>2137301.7517225458</v>
      </c>
      <c r="G200">
        <v>2404512.1573355659</v>
      </c>
    </row>
    <row r="201" spans="1:7">
      <c r="A201" s="37">
        <v>38930</v>
      </c>
      <c r="B201" s="37">
        <f t="shared" si="9"/>
        <v>2006</v>
      </c>
      <c r="C201" s="37">
        <f t="shared" si="10"/>
        <v>8</v>
      </c>
      <c r="D201" s="37" t="str">
        <f t="shared" si="11"/>
        <v>8/2006</v>
      </c>
      <c r="E201">
        <v>1423832.7077397006</v>
      </c>
      <c r="F201">
        <v>2189509.5901419176</v>
      </c>
      <c r="G201">
        <v>2466624.9612689554</v>
      </c>
    </row>
    <row r="202" spans="1:7">
      <c r="A202" s="37">
        <v>38961</v>
      </c>
      <c r="B202" s="37">
        <f t="shared" si="9"/>
        <v>2006</v>
      </c>
      <c r="C202" s="37">
        <f t="shared" si="10"/>
        <v>9</v>
      </c>
      <c r="D202" s="37" t="str">
        <f t="shared" si="11"/>
        <v>9/2006</v>
      </c>
      <c r="E202">
        <v>1458097.5638782242</v>
      </c>
      <c r="F202">
        <v>2242969.5627583391</v>
      </c>
      <c r="G202">
        <v>2530290.5853006793</v>
      </c>
    </row>
    <row r="203" spans="1:7">
      <c r="A203" s="37">
        <v>38991</v>
      </c>
      <c r="B203" s="37">
        <f t="shared" si="9"/>
        <v>2006</v>
      </c>
      <c r="C203" s="37">
        <f t="shared" si="10"/>
        <v>10</v>
      </c>
      <c r="D203" s="37" t="str">
        <f t="shared" si="11"/>
        <v>10/2006</v>
      </c>
      <c r="E203">
        <v>1493165.7140163232</v>
      </c>
      <c r="F203">
        <v>2297712.8402723288</v>
      </c>
      <c r="G203">
        <v>2595547.8499331963</v>
      </c>
    </row>
    <row r="204" spans="1:7">
      <c r="A204" s="37">
        <v>39022</v>
      </c>
      <c r="B204" s="37">
        <f t="shared" si="9"/>
        <v>2006</v>
      </c>
      <c r="C204" s="37">
        <f t="shared" si="10"/>
        <v>11</v>
      </c>
      <c r="D204" s="37" t="str">
        <f t="shared" si="11"/>
        <v>11/2006</v>
      </c>
      <c r="E204">
        <v>1529057.1071854781</v>
      </c>
      <c r="F204">
        <v>2353771.3723202813</v>
      </c>
      <c r="G204">
        <v>2662436.5461815265</v>
      </c>
    </row>
    <row r="205" spans="1:7">
      <c r="A205" s="37">
        <v>39052</v>
      </c>
      <c r="B205" s="37">
        <f t="shared" si="9"/>
        <v>2006</v>
      </c>
      <c r="C205" s="37">
        <f t="shared" si="10"/>
        <v>12</v>
      </c>
      <c r="D205" s="37" t="str">
        <f t="shared" si="11"/>
        <v>12/2006</v>
      </c>
      <c r="E205">
        <v>1565792.1908096583</v>
      </c>
      <c r="F205">
        <v>2411177.9069470344</v>
      </c>
      <c r="G205">
        <v>2730997.4598360644</v>
      </c>
    </row>
    <row r="206" spans="1:7">
      <c r="A206" s="37">
        <v>39083</v>
      </c>
      <c r="B206" s="37">
        <f t="shared" si="9"/>
        <v>2007</v>
      </c>
      <c r="C206" s="37">
        <f t="shared" si="10"/>
        <v>1</v>
      </c>
      <c r="D206" s="37" t="str">
        <f t="shared" si="11"/>
        <v>1/2007</v>
      </c>
      <c r="E206">
        <v>2232745.0133084822</v>
      </c>
      <c r="F206">
        <v>3478197.3149076668</v>
      </c>
      <c r="G206">
        <v>4021781.4895260856</v>
      </c>
    </row>
    <row r="207" spans="1:7">
      <c r="A207" s="37">
        <v>39114</v>
      </c>
      <c r="B207" s="37">
        <f t="shared" si="9"/>
        <v>2007</v>
      </c>
      <c r="C207" s="37">
        <f t="shared" si="10"/>
        <v>2</v>
      </c>
      <c r="D207" s="37" t="str">
        <f t="shared" si="11"/>
        <v>2/2007</v>
      </c>
      <c r="E207">
        <v>2295601.338304339</v>
      </c>
      <c r="F207">
        <v>3577443.1692851014</v>
      </c>
      <c r="G207">
        <v>4141083.4496372631</v>
      </c>
    </row>
    <row r="208" spans="1:7">
      <c r="A208" s="37">
        <v>39142</v>
      </c>
      <c r="B208" s="37">
        <f t="shared" si="9"/>
        <v>2007</v>
      </c>
      <c r="C208" s="37">
        <f t="shared" si="10"/>
        <v>3</v>
      </c>
      <c r="D208" s="37" t="str">
        <f t="shared" si="11"/>
        <v>3/2007</v>
      </c>
      <c r="E208">
        <v>2360226.9759345111</v>
      </c>
      <c r="F208">
        <v>3679519.8571636099</v>
      </c>
      <c r="G208">
        <v>4263865.0502516832</v>
      </c>
    </row>
    <row r="209" spans="1:7">
      <c r="A209" s="37">
        <v>39173</v>
      </c>
      <c r="B209" s="37">
        <f t="shared" si="9"/>
        <v>2007</v>
      </c>
      <c r="C209" s="37">
        <f t="shared" si="10"/>
        <v>4</v>
      </c>
      <c r="D209" s="37" t="str">
        <f t="shared" si="11"/>
        <v>4/2007</v>
      </c>
      <c r="E209">
        <v>2426673.37115872</v>
      </c>
      <c r="F209">
        <v>3784509.7849271772</v>
      </c>
      <c r="G209">
        <v>4390227.7808840238</v>
      </c>
    </row>
    <row r="210" spans="1:7">
      <c r="A210" s="37">
        <v>39203</v>
      </c>
      <c r="B210" s="37">
        <f t="shared" si="9"/>
        <v>2007</v>
      </c>
      <c r="C210" s="37">
        <f t="shared" si="10"/>
        <v>5</v>
      </c>
      <c r="D210" s="37" t="str">
        <f t="shared" si="11"/>
        <v>5/2007</v>
      </c>
      <c r="E210">
        <v>2494993.469014701</v>
      </c>
      <c r="F210">
        <v>3892497.7620803392</v>
      </c>
      <c r="G210">
        <v>4520276.0911598084</v>
      </c>
    </row>
    <row r="211" spans="1:7">
      <c r="A211" s="37">
        <v>39234</v>
      </c>
      <c r="B211" s="37">
        <f t="shared" si="9"/>
        <v>2007</v>
      </c>
      <c r="C211" s="37">
        <f t="shared" si="10"/>
        <v>6</v>
      </c>
      <c r="D211" s="37" t="str">
        <f t="shared" si="11"/>
        <v>6/2007</v>
      </c>
      <c r="E211">
        <v>2565241.7583694737</v>
      </c>
      <c r="F211">
        <v>4003571.0713382009</v>
      </c>
      <c r="G211">
        <v>4654117.4771519704</v>
      </c>
    </row>
    <row r="212" spans="1:7">
      <c r="A212" s="37">
        <v>39264</v>
      </c>
      <c r="B212" s="37">
        <f t="shared" si="9"/>
        <v>2007</v>
      </c>
      <c r="C212" s="37">
        <f t="shared" si="10"/>
        <v>7</v>
      </c>
      <c r="D212" s="37" t="str">
        <f t="shared" si="11"/>
        <v>7/2007</v>
      </c>
      <c r="E212">
        <v>2637474.3169466993</v>
      </c>
      <c r="F212">
        <v>4117819.540760742</v>
      </c>
      <c r="G212">
        <v>4791862.570235569</v>
      </c>
    </row>
    <row r="213" spans="1:7">
      <c r="A213" s="37">
        <v>39295</v>
      </c>
      <c r="B213" s="37">
        <f t="shared" si="9"/>
        <v>2007</v>
      </c>
      <c r="C213" s="37">
        <f t="shared" si="10"/>
        <v>8</v>
      </c>
      <c r="D213" s="37" t="str">
        <f t="shared" si="11"/>
        <v>8/2007</v>
      </c>
      <c r="E213">
        <v>2711748.8576673223</v>
      </c>
      <c r="F213">
        <v>4235335.617991046</v>
      </c>
      <c r="G213">
        <v>4933625.2285341062</v>
      </c>
    </row>
    <row r="214" spans="1:7">
      <c r="A214" s="37">
        <v>39326</v>
      </c>
      <c r="B214" s="37">
        <f t="shared" si="9"/>
        <v>2007</v>
      </c>
      <c r="C214" s="37">
        <f t="shared" si="10"/>
        <v>9</v>
      </c>
      <c r="D214" s="37" t="str">
        <f t="shared" si="11"/>
        <v>9/2007</v>
      </c>
      <c r="E214">
        <v>2788124.7763418206</v>
      </c>
      <c r="F214">
        <v>4356214.4466587957</v>
      </c>
      <c r="G214">
        <v>5079522.6310330173</v>
      </c>
    </row>
    <row r="215" spans="1:7">
      <c r="A215" s="37">
        <v>39356</v>
      </c>
      <c r="B215" s="37">
        <f t="shared" si="9"/>
        <v>2007</v>
      </c>
      <c r="C215" s="37">
        <f t="shared" si="10"/>
        <v>10</v>
      </c>
      <c r="D215" s="37" t="str">
        <f t="shared" si="11"/>
        <v>10/2007</v>
      </c>
      <c r="E215">
        <v>2866663.2007534737</v>
      </c>
      <c r="F215">
        <v>4480553.9450122127</v>
      </c>
      <c r="G215">
        <v>5229675.3744381471</v>
      </c>
    </row>
    <row r="216" spans="1:7">
      <c r="A216" s="37">
        <v>39387</v>
      </c>
      <c r="B216" s="37">
        <f t="shared" si="9"/>
        <v>2007</v>
      </c>
      <c r="C216" s="37">
        <f t="shared" si="10"/>
        <v>11</v>
      </c>
      <c r="D216" s="37" t="str">
        <f t="shared" si="11"/>
        <v>11/2007</v>
      </c>
      <c r="E216">
        <v>2947427.0411732211</v>
      </c>
      <c r="F216">
        <v>4608454.8868434187</v>
      </c>
      <c r="G216">
        <v>5384207.5728592593</v>
      </c>
    </row>
    <row r="217" spans="1:7">
      <c r="A217" s="37">
        <v>39417</v>
      </c>
      <c r="B217" s="37">
        <f t="shared" si="9"/>
        <v>2007</v>
      </c>
      <c r="C217" s="37">
        <f t="shared" si="10"/>
        <v>12</v>
      </c>
      <c r="D217" s="37" t="str">
        <f t="shared" si="11"/>
        <v>12/2007</v>
      </c>
      <c r="E217">
        <v>3030481.0423478717</v>
      </c>
      <c r="F217">
        <v>4740020.984774122</v>
      </c>
      <c r="G217">
        <v>5543246.9604009883</v>
      </c>
    </row>
    <row r="218" spans="1:7">
      <c r="A218" s="37">
        <v>39448</v>
      </c>
      <c r="B218" s="37">
        <f t="shared" si="9"/>
        <v>2008</v>
      </c>
      <c r="C218" s="37">
        <f t="shared" si="10"/>
        <v>1</v>
      </c>
      <c r="D218" s="37" t="str">
        <f t="shared" si="11"/>
        <v>1/2008</v>
      </c>
      <c r="E218">
        <v>1528969.6052082081</v>
      </c>
      <c r="F218">
        <v>2482215.3161508632</v>
      </c>
      <c r="G218">
        <v>2795077.8989916756</v>
      </c>
    </row>
    <row r="219" spans="1:7">
      <c r="A219" s="37">
        <v>39479</v>
      </c>
      <c r="B219" s="37">
        <f t="shared" si="9"/>
        <v>2008</v>
      </c>
      <c r="C219" s="37">
        <f t="shared" si="10"/>
        <v>2</v>
      </c>
      <c r="D219" s="37" t="str">
        <f t="shared" si="11"/>
        <v>2/2008</v>
      </c>
      <c r="E219">
        <v>1558969.0479703587</v>
      </c>
      <c r="F219">
        <v>2529722.5969469622</v>
      </c>
      <c r="G219">
        <v>2848320.9938065237</v>
      </c>
    </row>
    <row r="220" spans="1:7">
      <c r="A220" s="37">
        <v>39508</v>
      </c>
      <c r="B220" s="37">
        <f t="shared" si="9"/>
        <v>2008</v>
      </c>
      <c r="C220" s="37">
        <f t="shared" si="10"/>
        <v>3</v>
      </c>
      <c r="D220" s="37" t="str">
        <f t="shared" si="11"/>
        <v>3/2008</v>
      </c>
      <c r="E220">
        <v>1589486.7346831486</v>
      </c>
      <c r="F220">
        <v>2578069.1778909899</v>
      </c>
      <c r="G220">
        <v>2902540.2120263092</v>
      </c>
    </row>
    <row r="221" spans="1:7">
      <c r="A221" s="37">
        <v>39539</v>
      </c>
      <c r="B221" s="37">
        <f t="shared" si="9"/>
        <v>2008</v>
      </c>
      <c r="C221" s="37">
        <f t="shared" si="10"/>
        <v>4</v>
      </c>
      <c r="D221" s="37" t="str">
        <f t="shared" si="11"/>
        <v>4/2008</v>
      </c>
      <c r="E221">
        <v>1620532.0871210899</v>
      </c>
      <c r="F221">
        <v>2627270.3669856582</v>
      </c>
      <c r="G221">
        <v>2957753.4492467917</v>
      </c>
    </row>
    <row r="222" spans="1:7">
      <c r="A222" s="37">
        <v>39569</v>
      </c>
      <c r="B222" s="37">
        <f t="shared" si="9"/>
        <v>2008</v>
      </c>
      <c r="C222" s="37">
        <f t="shared" si="10"/>
        <v>5</v>
      </c>
      <c r="D222" s="37" t="str">
        <f t="shared" si="11"/>
        <v>5/2008</v>
      </c>
      <c r="E222">
        <v>1652114.6995928148</v>
      </c>
      <c r="F222">
        <v>2677341.7526824782</v>
      </c>
      <c r="G222">
        <v>3013978.9291496496</v>
      </c>
    </row>
    <row r="223" spans="1:7">
      <c r="A223" s="37">
        <v>39600</v>
      </c>
      <c r="B223" s="37">
        <f t="shared" si="9"/>
        <v>2008</v>
      </c>
      <c r="C223" s="37">
        <f t="shared" si="10"/>
        <v>6</v>
      </c>
      <c r="D223" s="37" t="str">
        <f t="shared" si="11"/>
        <v>6/2008</v>
      </c>
      <c r="E223">
        <v>1684244.3421037081</v>
      </c>
      <c r="F223">
        <v>2728299.2090228293</v>
      </c>
      <c r="G223">
        <v>3071235.2095173933</v>
      </c>
    </row>
    <row r="224" spans="1:7">
      <c r="A224" s="37">
        <v>39630</v>
      </c>
      <c r="B224" s="37">
        <f t="shared" si="9"/>
        <v>2008</v>
      </c>
      <c r="C224" s="37">
        <f t="shared" si="10"/>
        <v>7</v>
      </c>
      <c r="D224" s="37" t="str">
        <f t="shared" si="11"/>
        <v>7/2008</v>
      </c>
      <c r="E224">
        <v>1716930.9635765131</v>
      </c>
      <c r="F224">
        <v>2780158.9008732722</v>
      </c>
      <c r="G224">
        <v>3129541.1883585453</v>
      </c>
    </row>
    <row r="225" spans="1:7">
      <c r="A225" s="37">
        <v>39661</v>
      </c>
      <c r="B225" s="37">
        <f t="shared" si="9"/>
        <v>2008</v>
      </c>
      <c r="C225" s="37">
        <f t="shared" si="10"/>
        <v>8</v>
      </c>
      <c r="D225" s="37" t="str">
        <f t="shared" si="11"/>
        <v>8/2008</v>
      </c>
      <c r="E225">
        <v>1750184.695130989</v>
      </c>
      <c r="F225">
        <v>2832937.2892568526</v>
      </c>
      <c r="G225">
        <v>3188916.1101451186</v>
      </c>
    </row>
    <row r="226" spans="1:7">
      <c r="A226" s="37">
        <v>39692</v>
      </c>
      <c r="B226" s="37">
        <f t="shared" si="9"/>
        <v>2008</v>
      </c>
      <c r="C226" s="37">
        <f t="shared" si="10"/>
        <v>9</v>
      </c>
      <c r="D226" s="37" t="str">
        <f t="shared" si="11"/>
        <v>9/2008</v>
      </c>
      <c r="E226">
        <v>1784015.853423686</v>
      </c>
      <c r="F226">
        <v>2886651.1367821353</v>
      </c>
      <c r="G226">
        <v>3249379.5721644461</v>
      </c>
    </row>
    <row r="227" spans="1:7">
      <c r="A227" s="37">
        <v>39722</v>
      </c>
      <c r="B227" s="37">
        <f t="shared" si="9"/>
        <v>2008</v>
      </c>
      <c r="C227" s="37">
        <f t="shared" si="10"/>
        <v>10</v>
      </c>
      <c r="D227" s="37" t="str">
        <f t="shared" si="11"/>
        <v>10/2008</v>
      </c>
      <c r="E227">
        <v>1818434.9440489535</v>
      </c>
      <c r="F227">
        <v>2941317.5131717697</v>
      </c>
      <c r="G227">
        <v>3310951.5309874611</v>
      </c>
    </row>
    <row r="228" spans="1:7">
      <c r="A228" s="37">
        <v>39753</v>
      </c>
      <c r="B228" s="37">
        <f t="shared" si="9"/>
        <v>2008</v>
      </c>
      <c r="C228" s="37">
        <f t="shared" si="10"/>
        <v>11</v>
      </c>
      <c r="D228" s="37" t="str">
        <f t="shared" si="11"/>
        <v>11/2008</v>
      </c>
      <c r="E228">
        <v>1853452.665002299</v>
      </c>
      <c r="F228">
        <v>2996953.8008924187</v>
      </c>
      <c r="G228">
        <v>3373652.3090555645</v>
      </c>
    </row>
    <row r="229" spans="1:7">
      <c r="A229" s="37">
        <v>39783</v>
      </c>
      <c r="B229" s="37">
        <f t="shared" si="9"/>
        <v>2008</v>
      </c>
      <c r="C229" s="37">
        <f t="shared" si="10"/>
        <v>12</v>
      </c>
      <c r="D229" s="37" t="str">
        <f t="shared" si="11"/>
        <v>12/2008</v>
      </c>
      <c r="E229">
        <v>1889079.9102072371</v>
      </c>
      <c r="F229">
        <v>3053577.7008878947</v>
      </c>
      <c r="G229">
        <v>3437502.60138825</v>
      </c>
    </row>
    <row r="230" spans="1:7">
      <c r="A230" s="37">
        <v>39814</v>
      </c>
      <c r="B230" s="37">
        <f t="shared" si="9"/>
        <v>2009</v>
      </c>
      <c r="C230" s="37">
        <f t="shared" si="10"/>
        <v>1</v>
      </c>
      <c r="D230" s="37" t="str">
        <f t="shared" si="11"/>
        <v>1/2009</v>
      </c>
      <c r="E230">
        <v>2625746.8765999628</v>
      </c>
      <c r="F230">
        <v>4249796.3894295627</v>
      </c>
      <c r="G230">
        <v>4793686.4678047076</v>
      </c>
    </row>
    <row r="231" spans="1:7">
      <c r="A231" s="37">
        <v>39845</v>
      </c>
      <c r="B231" s="37">
        <f t="shared" si="9"/>
        <v>2009</v>
      </c>
      <c r="C231" s="37">
        <f t="shared" si="10"/>
        <v>2</v>
      </c>
      <c r="D231" s="37" t="str">
        <f t="shared" si="11"/>
        <v>2/2009</v>
      </c>
      <c r="E231">
        <v>2686298.309374569</v>
      </c>
      <c r="F231">
        <v>4346930.152881111</v>
      </c>
      <c r="G231">
        <v>4903544.4133303128</v>
      </c>
    </row>
    <row r="232" spans="1:7">
      <c r="A232" s="37">
        <v>39873</v>
      </c>
      <c r="B232" s="37">
        <f t="shared" si="9"/>
        <v>2009</v>
      </c>
      <c r="C232" s="37">
        <f t="shared" si="10"/>
        <v>3</v>
      </c>
      <c r="D232" s="37" t="str">
        <f t="shared" si="11"/>
        <v>3/2009</v>
      </c>
      <c r="E232">
        <v>2748170.8297067317</v>
      </c>
      <c r="F232">
        <v>4446208.2093720436</v>
      </c>
      <c r="G232">
        <v>5015874.1626302451</v>
      </c>
    </row>
    <row r="233" spans="1:7">
      <c r="A233" s="37">
        <v>39904</v>
      </c>
      <c r="B233" s="37">
        <f t="shared" si="9"/>
        <v>2009</v>
      </c>
      <c r="C233" s="37">
        <f t="shared" si="10"/>
        <v>4</v>
      </c>
      <c r="D233" s="37" t="str">
        <f t="shared" si="11"/>
        <v>4/2009</v>
      </c>
      <c r="E233">
        <v>2811394.0587672964</v>
      </c>
      <c r="F233">
        <v>4547678.7024541497</v>
      </c>
      <c r="G233">
        <v>5130731.3312894255</v>
      </c>
    </row>
    <row r="234" spans="1:7">
      <c r="A234" s="37">
        <v>39934</v>
      </c>
      <c r="B234" s="37">
        <f t="shared" si="9"/>
        <v>2009</v>
      </c>
      <c r="C234" s="37">
        <f t="shared" si="10"/>
        <v>5</v>
      </c>
      <c r="D234" s="37" t="str">
        <f t="shared" si="11"/>
        <v>5/2009</v>
      </c>
      <c r="E234">
        <v>2875998.2839452042</v>
      </c>
      <c r="F234">
        <v>4651390.8586515309</v>
      </c>
      <c r="G234">
        <v>5248172.7862434378</v>
      </c>
    </row>
    <row r="235" spans="1:7">
      <c r="A235" s="37">
        <v>39965</v>
      </c>
      <c r="B235" s="37">
        <f t="shared" si="9"/>
        <v>2009</v>
      </c>
      <c r="C235" s="37">
        <f t="shared" si="10"/>
        <v>6</v>
      </c>
      <c r="D235" s="37" t="str">
        <f t="shared" si="11"/>
        <v>6/2009</v>
      </c>
      <c r="E235">
        <v>2942014.473836754</v>
      </c>
      <c r="F235">
        <v>4757395.0118268337</v>
      </c>
      <c r="G235">
        <v>5368256.6739339149</v>
      </c>
    </row>
    <row r="236" spans="1:7">
      <c r="A236" s="37">
        <v>39995</v>
      </c>
      <c r="B236" s="37">
        <f t="shared" si="9"/>
        <v>2009</v>
      </c>
      <c r="C236" s="37">
        <f t="shared" si="10"/>
        <v>7</v>
      </c>
      <c r="D236" s="37" t="str">
        <f t="shared" si="11"/>
        <v>7/2009</v>
      </c>
      <c r="E236">
        <v>3009474.2935721208</v>
      </c>
      <c r="F236">
        <v>4865742.6280957209</v>
      </c>
      <c r="G236">
        <v>5491042.4490974285</v>
      </c>
    </row>
    <row r="237" spans="1:7">
      <c r="A237" s="37">
        <v>40026</v>
      </c>
      <c r="B237" s="37">
        <f t="shared" si="9"/>
        <v>2009</v>
      </c>
      <c r="C237" s="37">
        <f t="shared" si="10"/>
        <v>8</v>
      </c>
      <c r="D237" s="37" t="str">
        <f t="shared" si="11"/>
        <v>8/2009</v>
      </c>
      <c r="E237">
        <v>3078410.1204867181</v>
      </c>
      <c r="F237">
        <v>4976486.3313019136</v>
      </c>
      <c r="G237">
        <v>5616590.9042021204</v>
      </c>
    </row>
    <row r="238" spans="1:7">
      <c r="A238" s="37">
        <v>40057</v>
      </c>
      <c r="B238" s="37">
        <f t="shared" si="9"/>
        <v>2009</v>
      </c>
      <c r="C238" s="37">
        <f t="shared" si="10"/>
        <v>9</v>
      </c>
      <c r="D238" s="37" t="str">
        <f t="shared" si="11"/>
        <v>9/2009</v>
      </c>
      <c r="E238">
        <v>3148855.0601451672</v>
      </c>
      <c r="F238">
        <v>5089679.9290654324</v>
      </c>
      <c r="G238">
        <v>5744964.1995466687</v>
      </c>
    </row>
    <row r="239" spans="1:7">
      <c r="A239" s="37">
        <v>40087</v>
      </c>
      <c r="B239" s="37">
        <f t="shared" si="9"/>
        <v>2009</v>
      </c>
      <c r="C239" s="37">
        <f t="shared" si="10"/>
        <v>10</v>
      </c>
      <c r="D239" s="37" t="str">
        <f t="shared" si="11"/>
        <v>10/2009</v>
      </c>
      <c r="E239">
        <v>3220842.9627258</v>
      </c>
      <c r="F239">
        <v>5205378.4394169021</v>
      </c>
      <c r="G239">
        <v>5876225.894036469</v>
      </c>
    </row>
    <row r="240" spans="1:7">
      <c r="A240" s="37">
        <v>40118</v>
      </c>
      <c r="B240" s="37">
        <f t="shared" si="9"/>
        <v>2009</v>
      </c>
      <c r="C240" s="37">
        <f t="shared" si="10"/>
        <v>11</v>
      </c>
      <c r="D240" s="37" t="str">
        <f t="shared" si="11"/>
        <v>11/2009</v>
      </c>
      <c r="E240">
        <v>3294408.4397738152</v>
      </c>
      <c r="F240">
        <v>5323638.1180311479</v>
      </c>
      <c r="G240">
        <v>6010440.9766522897</v>
      </c>
    </row>
    <row r="241" spans="1:7">
      <c r="A241" s="37">
        <v>40148</v>
      </c>
      <c r="B241" s="37">
        <f t="shared" si="9"/>
        <v>2009</v>
      </c>
      <c r="C241" s="37">
        <f t="shared" si="10"/>
        <v>12</v>
      </c>
      <c r="D241" s="37" t="str">
        <f t="shared" si="11"/>
        <v>12/2009</v>
      </c>
      <c r="E241">
        <v>3369586.8813313781</v>
      </c>
      <c r="F241">
        <v>5444516.486073534</v>
      </c>
      <c r="G241">
        <v>6147675.8986269664</v>
      </c>
    </row>
    <row r="242" spans="1:7">
      <c r="A242" s="37">
        <v>40179</v>
      </c>
      <c r="B242" s="37">
        <f t="shared" si="9"/>
        <v>2010</v>
      </c>
      <c r="C242" s="37">
        <f t="shared" si="10"/>
        <v>1</v>
      </c>
      <c r="D242" s="37" t="str">
        <f t="shared" si="11"/>
        <v>1/2010</v>
      </c>
      <c r="E242">
        <v>4085103.1958307214</v>
      </c>
      <c r="F242">
        <v>6606313.6724036951</v>
      </c>
      <c r="G242">
        <v>7470600.0893549854</v>
      </c>
    </row>
    <row r="243" spans="1:7">
      <c r="A243" s="37">
        <v>40210</v>
      </c>
      <c r="B243" s="37">
        <f t="shared" si="9"/>
        <v>2010</v>
      </c>
      <c r="C243" s="37">
        <f t="shared" si="10"/>
        <v>2</v>
      </c>
      <c r="D243" s="37" t="str">
        <f t="shared" si="11"/>
        <v>2/2010</v>
      </c>
      <c r="E243">
        <v>4188071.3698627818</v>
      </c>
      <c r="F243">
        <v>6772359.8874170706</v>
      </c>
      <c r="G243">
        <v>7659365.0915888585</v>
      </c>
    </row>
    <row r="244" spans="1:7">
      <c r="A244" s="37">
        <v>40238</v>
      </c>
      <c r="B244" s="37">
        <f t="shared" si="9"/>
        <v>2010</v>
      </c>
      <c r="C244" s="37">
        <f t="shared" si="10"/>
        <v>3</v>
      </c>
      <c r="D244" s="37" t="str">
        <f t="shared" si="11"/>
        <v>3/2010</v>
      </c>
      <c r="E244">
        <v>4293565.8497309843</v>
      </c>
      <c r="F244">
        <v>6942509.4787387904</v>
      </c>
      <c r="G244">
        <v>7852849.2188785812</v>
      </c>
    </row>
    <row r="245" spans="1:7">
      <c r="A245" s="37">
        <v>40269</v>
      </c>
      <c r="B245" s="37">
        <f t="shared" si="9"/>
        <v>2010</v>
      </c>
      <c r="C245" s="37">
        <f t="shared" si="10"/>
        <v>4</v>
      </c>
      <c r="D245" s="37" t="str">
        <f t="shared" si="11"/>
        <v>4/2010</v>
      </c>
      <c r="E245">
        <v>4401649.6733349469</v>
      </c>
      <c r="F245">
        <v>7116864.9113288932</v>
      </c>
      <c r="G245">
        <v>8051170.4493505461</v>
      </c>
    </row>
    <row r="246" spans="1:7">
      <c r="A246" s="37">
        <v>40299</v>
      </c>
      <c r="B246" s="37">
        <f t="shared" si="9"/>
        <v>2010</v>
      </c>
      <c r="C246" s="37">
        <f t="shared" si="10"/>
        <v>5</v>
      </c>
      <c r="D246" s="37" t="str">
        <f t="shared" si="11"/>
        <v>5/2010</v>
      </c>
      <c r="E246">
        <v>4512387.45422241</v>
      </c>
      <c r="F246">
        <v>7295531.2114728028</v>
      </c>
      <c r="G246">
        <v>8254449.710584309</v>
      </c>
    </row>
    <row r="247" spans="1:7">
      <c r="A247" s="37">
        <v>40330</v>
      </c>
      <c r="B247" s="37">
        <f t="shared" si="9"/>
        <v>2010</v>
      </c>
      <c r="C247" s="37">
        <f t="shared" si="10"/>
        <v>6</v>
      </c>
      <c r="D247" s="37" t="str">
        <f t="shared" si="11"/>
        <v>6/2010</v>
      </c>
      <c r="E247">
        <v>4625845.4209796935</v>
      </c>
      <c r="F247">
        <v>7478616.0308137117</v>
      </c>
      <c r="G247">
        <v>8462810.953348916</v>
      </c>
    </row>
    <row r="248" spans="1:7">
      <c r="A248" s="37">
        <v>40360</v>
      </c>
      <c r="B248" s="37">
        <f t="shared" si="9"/>
        <v>2010</v>
      </c>
      <c r="C248" s="37">
        <f t="shared" si="10"/>
        <v>7</v>
      </c>
      <c r="D248" s="37" t="str">
        <f t="shared" si="11"/>
        <v>7/2010</v>
      </c>
      <c r="E248">
        <v>4742091.4576069145</v>
      </c>
      <c r="F248">
        <v>7666229.711985779</v>
      </c>
      <c r="G248">
        <v>8676381.2271826398</v>
      </c>
    </row>
    <row r="249" spans="1:7">
      <c r="A249" s="37">
        <v>40391</v>
      </c>
      <c r="B249" s="37">
        <f t="shared" si="9"/>
        <v>2010</v>
      </c>
      <c r="C249" s="37">
        <f t="shared" si="10"/>
        <v>8</v>
      </c>
      <c r="D249" s="37" t="str">
        <f t="shared" si="11"/>
        <v>8/2010</v>
      </c>
      <c r="E249">
        <v>4861195.144902573</v>
      </c>
      <c r="F249">
        <v>7858485.3558881516</v>
      </c>
      <c r="G249">
        <v>8895290.7578622047</v>
      </c>
    </row>
    <row r="250" spans="1:7">
      <c r="A250" s="37">
        <v>40422</v>
      </c>
      <c r="B250" s="37">
        <f t="shared" si="9"/>
        <v>2010</v>
      </c>
      <c r="C250" s="37">
        <f t="shared" si="10"/>
        <v>9</v>
      </c>
      <c r="D250" s="37" t="str">
        <f t="shared" si="11"/>
        <v>9/2010</v>
      </c>
      <c r="E250">
        <v>4983227.8028827608</v>
      </c>
      <c r="F250">
        <v>8055498.8906408399</v>
      </c>
      <c r="G250">
        <v>9119673.0268087592</v>
      </c>
    </row>
    <row r="251" spans="1:7">
      <c r="A251" s="37">
        <v>40452</v>
      </c>
      <c r="B251" s="37">
        <f t="shared" si="9"/>
        <v>2010</v>
      </c>
      <c r="C251" s="37">
        <f t="shared" si="10"/>
        <v>10</v>
      </c>
      <c r="D251" s="37" t="str">
        <f t="shared" si="11"/>
        <v>10/2010</v>
      </c>
      <c r="E251">
        <v>5108262.5342608476</v>
      </c>
      <c r="F251">
        <v>8257389.1422644844</v>
      </c>
      <c r="G251">
        <v>9349664.8524789773</v>
      </c>
    </row>
    <row r="252" spans="1:7">
      <c r="A252" s="37">
        <v>40483</v>
      </c>
      <c r="B252" s="37">
        <f t="shared" si="9"/>
        <v>2010</v>
      </c>
      <c r="C252" s="37">
        <f t="shared" si="10"/>
        <v>11</v>
      </c>
      <c r="D252" s="37" t="str">
        <f t="shared" si="11"/>
        <v>11/2010</v>
      </c>
      <c r="E252">
        <v>5236374.2690141518</v>
      </c>
      <c r="F252">
        <v>8464277.9071271159</v>
      </c>
      <c r="G252">
        <v>9585406.4737909529</v>
      </c>
    </row>
    <row r="253" spans="1:7">
      <c r="A253" s="37">
        <v>40513</v>
      </c>
      <c r="B253" s="37">
        <f t="shared" si="9"/>
        <v>2010</v>
      </c>
      <c r="C253" s="37">
        <f t="shared" si="10"/>
        <v>12</v>
      </c>
      <c r="D253" s="37" t="str">
        <f t="shared" si="11"/>
        <v>12/2010</v>
      </c>
      <c r="E253">
        <v>5367639.8100647805</v>
      </c>
      <c r="F253">
        <v>8676290.0262020752</v>
      </c>
      <c r="G253">
        <v>9827041.6356357243</v>
      </c>
    </row>
    <row r="254" spans="1:7">
      <c r="A254" s="37">
        <v>40544</v>
      </c>
      <c r="B254" s="37">
        <f t="shared" si="9"/>
        <v>2011</v>
      </c>
      <c r="C254" s="37">
        <f t="shared" si="10"/>
        <v>1</v>
      </c>
      <c r="D254" s="37" t="str">
        <f t="shared" si="11"/>
        <v>1/2011</v>
      </c>
      <c r="E254">
        <v>4542774.0107361684</v>
      </c>
      <c r="F254">
        <v>7334028.1882624282</v>
      </c>
      <c r="G254">
        <v>8293349.8618177399</v>
      </c>
    </row>
    <row r="255" spans="1:7">
      <c r="A255" s="37">
        <v>40575</v>
      </c>
      <c r="B255" s="37">
        <f t="shared" si="9"/>
        <v>2011</v>
      </c>
      <c r="C255" s="37">
        <f t="shared" si="10"/>
        <v>2</v>
      </c>
      <c r="D255" s="37" t="str">
        <f t="shared" si="11"/>
        <v>2/2011</v>
      </c>
      <c r="E255">
        <v>4626832.238228851</v>
      </c>
      <c r="F255">
        <v>7469294.053970783</v>
      </c>
      <c r="G255">
        <v>8447394.6092843972</v>
      </c>
    </row>
    <row r="256" spans="1:7">
      <c r="A256" s="37">
        <v>40603</v>
      </c>
      <c r="B256" s="37">
        <f t="shared" si="9"/>
        <v>2011</v>
      </c>
      <c r="C256" s="37">
        <f t="shared" si="10"/>
        <v>3</v>
      </c>
      <c r="D256" s="37" t="str">
        <f t="shared" si="11"/>
        <v>3/2011</v>
      </c>
      <c r="E256">
        <v>4712396.8016521391</v>
      </c>
      <c r="F256">
        <v>7607005.1489227684</v>
      </c>
      <c r="G256">
        <v>8604263.5104546137</v>
      </c>
    </row>
    <row r="257" spans="1:7">
      <c r="A257" s="37">
        <v>40634</v>
      </c>
      <c r="B257" s="37">
        <f t="shared" si="9"/>
        <v>2011</v>
      </c>
      <c r="C257" s="37">
        <f t="shared" si="10"/>
        <v>4</v>
      </c>
      <c r="D257" s="37" t="str">
        <f t="shared" si="11"/>
        <v>4/2011</v>
      </c>
      <c r="E257">
        <v>4799495.2303358261</v>
      </c>
      <c r="F257">
        <v>7747206.2157087764</v>
      </c>
      <c r="G257">
        <v>8764008.3414796144</v>
      </c>
    </row>
    <row r="258" spans="1:7">
      <c r="A258" s="37">
        <v>40664</v>
      </c>
      <c r="B258" s="37">
        <f t="shared" si="9"/>
        <v>2011</v>
      </c>
      <c r="C258" s="37">
        <f t="shared" si="10"/>
        <v>5</v>
      </c>
      <c r="D258" s="37" t="str">
        <f t="shared" si="11"/>
        <v>5/2011</v>
      </c>
      <c r="E258">
        <v>4888155.5580970142</v>
      </c>
      <c r="F258">
        <v>7889942.8169835033</v>
      </c>
      <c r="G258">
        <v>8926681.8277400751</v>
      </c>
    </row>
    <row r="259" spans="1:7">
      <c r="A259" s="37">
        <v>40695</v>
      </c>
      <c r="B259" s="37">
        <f t="shared" ref="B259:B313" si="12">YEAR(A259)</f>
        <v>2011</v>
      </c>
      <c r="C259" s="37">
        <f t="shared" ref="C259:C313" si="13">MONTH(A259)</f>
        <v>6</v>
      </c>
      <c r="D259" s="37" t="str">
        <f t="shared" ref="D259:D313" si="14">C259&amp;"/"&amp;B259</f>
        <v>6/2011</v>
      </c>
      <c r="E259">
        <v>4978406.3324885042</v>
      </c>
      <c r="F259">
        <v>8035261.3504998991</v>
      </c>
      <c r="G259">
        <v>9092337.661248643</v>
      </c>
    </row>
    <row r="260" spans="1:7">
      <c r="A260" s="37">
        <v>40725</v>
      </c>
      <c r="B260" s="37">
        <f t="shared" si="12"/>
        <v>2011</v>
      </c>
      <c r="C260" s="37">
        <f t="shared" si="13"/>
        <v>7</v>
      </c>
      <c r="D260" s="37" t="str">
        <f t="shared" si="14"/>
        <v>7/2011</v>
      </c>
      <c r="E260">
        <v>5070276.6242167372</v>
      </c>
      <c r="F260">
        <v>8183209.0644187741</v>
      </c>
      <c r="G260">
        <v>9261030.5183715336</v>
      </c>
    </row>
    <row r="261" spans="1:7">
      <c r="A261" s="37">
        <v>40756</v>
      </c>
      <c r="B261" s="37">
        <f t="shared" si="12"/>
        <v>2011</v>
      </c>
      <c r="C261" s="37">
        <f t="shared" si="13"/>
        <v>8</v>
      </c>
      <c r="D261" s="37" t="str">
        <f t="shared" si="14"/>
        <v>8/2011</v>
      </c>
      <c r="E261">
        <v>5163796.0367324036</v>
      </c>
      <c r="F261">
        <v>8333834.0728990622</v>
      </c>
      <c r="G261">
        <v>9432816.0778750125</v>
      </c>
    </row>
    <row r="262" spans="1:7">
      <c r="A262" s="37">
        <v>40787</v>
      </c>
      <c r="B262" s="37">
        <f t="shared" si="12"/>
        <v>2011</v>
      </c>
      <c r="C262" s="37">
        <f t="shared" si="13"/>
        <v>9</v>
      </c>
      <c r="D262" s="37" t="str">
        <f t="shared" si="14"/>
        <v>9/2011</v>
      </c>
      <c r="E262">
        <v>5258994.715996867</v>
      </c>
      <c r="F262">
        <v>8487185.3719739038</v>
      </c>
      <c r="G262">
        <v>9607751.0393027198</v>
      </c>
    </row>
    <row r="263" spans="1:7">
      <c r="A263" s="37">
        <v>40817</v>
      </c>
      <c r="B263" s="37">
        <f t="shared" si="12"/>
        <v>2011</v>
      </c>
      <c r="C263" s="37">
        <f t="shared" si="13"/>
        <v>10</v>
      </c>
      <c r="D263" s="37" t="str">
        <f t="shared" si="14"/>
        <v>10/2011</v>
      </c>
      <c r="E263">
        <v>5355903.3604276599</v>
      </c>
      <c r="F263">
        <v>8643312.8557177987</v>
      </c>
      <c r="G263">
        <v>9785893.1416899376</v>
      </c>
    </row>
    <row r="264" spans="1:7">
      <c r="A264" s="37">
        <v>40848</v>
      </c>
      <c r="B264" s="37">
        <f t="shared" si="12"/>
        <v>2011</v>
      </c>
      <c r="C264" s="37">
        <f t="shared" si="13"/>
        <v>11</v>
      </c>
      <c r="D264" s="37" t="str">
        <f t="shared" si="14"/>
        <v>11/2011</v>
      </c>
      <c r="E264">
        <v>5454553.2310262751</v>
      </c>
      <c r="F264">
        <v>8802267.3327101395</v>
      </c>
      <c r="G264">
        <v>9967301.1826209184</v>
      </c>
    </row>
    <row r="265" spans="1:7">
      <c r="A265" s="37">
        <v>40878</v>
      </c>
      <c r="B265" s="37">
        <f t="shared" si="12"/>
        <v>2011</v>
      </c>
      <c r="C265" s="37">
        <f t="shared" si="13"/>
        <v>12</v>
      </c>
      <c r="D265" s="37" t="str">
        <f t="shared" si="14"/>
        <v>12/2011</v>
      </c>
      <c r="E265">
        <v>5554976.1616916768</v>
      </c>
      <c r="F265">
        <v>8964100.5428006016</v>
      </c>
      <c r="G265">
        <v>10152035.037635637</v>
      </c>
    </row>
    <row r="266" spans="1:7">
      <c r="A266" s="37">
        <v>40909</v>
      </c>
      <c r="B266" s="37">
        <f t="shared" si="12"/>
        <v>2012</v>
      </c>
      <c r="C266" s="37">
        <f t="shared" si="13"/>
        <v>1</v>
      </c>
      <c r="D266" s="37" t="str">
        <f t="shared" si="14"/>
        <v>1/2012</v>
      </c>
      <c r="E266">
        <v>5526403.7935658135</v>
      </c>
      <c r="F266">
        <v>8916237.7002400029</v>
      </c>
      <c r="G266">
        <v>10096644.518365063</v>
      </c>
    </row>
    <row r="267" spans="1:7">
      <c r="A267" s="37">
        <v>40940</v>
      </c>
      <c r="B267" s="37">
        <f t="shared" si="12"/>
        <v>2012</v>
      </c>
      <c r="C267" s="37">
        <f t="shared" si="13"/>
        <v>2</v>
      </c>
      <c r="D267" s="37" t="str">
        <f t="shared" si="14"/>
        <v>2/2012</v>
      </c>
      <c r="E267">
        <v>5628072.6761273472</v>
      </c>
      <c r="F267">
        <v>9080089.2364778947</v>
      </c>
      <c r="G267">
        <v>10283749.66786842</v>
      </c>
    </row>
    <row r="268" spans="1:7">
      <c r="A268" s="37">
        <v>40969</v>
      </c>
      <c r="B268" s="37">
        <f t="shared" si="12"/>
        <v>2012</v>
      </c>
      <c r="C268" s="37">
        <f t="shared" si="13"/>
        <v>3</v>
      </c>
      <c r="D268" s="37" t="str">
        <f t="shared" si="14"/>
        <v>3/2012</v>
      </c>
      <c r="E268">
        <v>5731569.7002350418</v>
      </c>
      <c r="F268">
        <v>9246909.0188261531</v>
      </c>
      <c r="G268">
        <v>10474285.07844601</v>
      </c>
    </row>
    <row r="269" spans="1:7">
      <c r="A269" s="37">
        <v>41000</v>
      </c>
      <c r="B269" s="37">
        <f t="shared" si="12"/>
        <v>2012</v>
      </c>
      <c r="C269" s="37">
        <f t="shared" si="13"/>
        <v>4</v>
      </c>
      <c r="D269" s="37" t="str">
        <f t="shared" si="14"/>
        <v>4/2012</v>
      </c>
      <c r="E269">
        <v>5836928.2923473241</v>
      </c>
      <c r="F269">
        <v>9416751.3758833259</v>
      </c>
      <c r="G269">
        <v>10668313.63821752</v>
      </c>
    </row>
    <row r="270" spans="1:7">
      <c r="A270" s="37">
        <v>41030</v>
      </c>
      <c r="B270" s="37">
        <f t="shared" si="12"/>
        <v>2012</v>
      </c>
      <c r="C270" s="37">
        <f t="shared" si="13"/>
        <v>5</v>
      </c>
      <c r="D270" s="37" t="str">
        <f t="shared" si="14"/>
        <v>5/2012</v>
      </c>
      <c r="E270">
        <v>5944182.4915173519</v>
      </c>
      <c r="F270">
        <v>9589671.6320491601</v>
      </c>
      <c r="G270">
        <v>10865899.388251508</v>
      </c>
    </row>
    <row r="271" spans="1:7">
      <c r="A271" s="37">
        <v>41061</v>
      </c>
      <c r="B271" s="37">
        <f t="shared" si="12"/>
        <v>2012</v>
      </c>
      <c r="C271" s="37">
        <f t="shared" si="13"/>
        <v>6</v>
      </c>
      <c r="D271" s="37" t="str">
        <f t="shared" si="14"/>
        <v>6/2012</v>
      </c>
      <c r="E271">
        <v>6053366.9606233556</v>
      </c>
      <c r="F271">
        <v>9765726.1257803869</v>
      </c>
      <c r="G271">
        <v>11067107.543702787</v>
      </c>
    </row>
    <row r="272" spans="1:7">
      <c r="A272" s="37">
        <v>41091</v>
      </c>
      <c r="B272" s="37">
        <f t="shared" si="12"/>
        <v>2012</v>
      </c>
      <c r="C272" s="37">
        <f t="shared" si="13"/>
        <v>7</v>
      </c>
      <c r="D272" s="37" t="str">
        <f t="shared" si="14"/>
        <v>7/2012</v>
      </c>
      <c r="E272">
        <v>6164516.9978048736</v>
      </c>
      <c r="F272">
        <v>9944972.2281812131</v>
      </c>
      <c r="G272">
        <v>11272004.515337337</v>
      </c>
    </row>
    <row r="273" spans="1:7">
      <c r="A273" s="37">
        <v>41122</v>
      </c>
      <c r="B273" s="37">
        <f t="shared" si="12"/>
        <v>2012</v>
      </c>
      <c r="C273" s="37">
        <f t="shared" si="13"/>
        <v>8</v>
      </c>
      <c r="D273" s="37" t="str">
        <f t="shared" si="14"/>
        <v>8/2012</v>
      </c>
      <c r="E273">
        <v>6277668.5481086448</v>
      </c>
      <c r="F273">
        <v>10127468.361934626</v>
      </c>
      <c r="G273">
        <v>11480657.931451855</v>
      </c>
    </row>
    <row r="274" spans="1:7">
      <c r="A274" s="37">
        <v>41153</v>
      </c>
      <c r="B274" s="37">
        <f t="shared" si="12"/>
        <v>2012</v>
      </c>
      <c r="C274" s="37">
        <f t="shared" si="13"/>
        <v>9</v>
      </c>
      <c r="D274" s="37" t="str">
        <f t="shared" si="14"/>
        <v>9/2012</v>
      </c>
      <c r="E274">
        <v>6392858.2153480118</v>
      </c>
      <c r="F274">
        <v>10313274.020580776</v>
      </c>
      <c r="G274">
        <v>11693136.66019514</v>
      </c>
    </row>
    <row r="275" spans="1:7">
      <c r="A275" s="37">
        <v>41183</v>
      </c>
      <c r="B275" s="37">
        <f t="shared" si="12"/>
        <v>2012</v>
      </c>
      <c r="C275" s="37">
        <f t="shared" si="13"/>
        <v>10</v>
      </c>
      <c r="D275" s="37" t="str">
        <f t="shared" si="14"/>
        <v>10/2012</v>
      </c>
      <c r="E275">
        <v>6510123.2741797427</v>
      </c>
      <c r="F275">
        <v>10502449.788148798</v>
      </c>
      <c r="G275">
        <v>11909510.832298717</v>
      </c>
    </row>
    <row r="276" spans="1:7">
      <c r="A276" s="37">
        <v>41214</v>
      </c>
      <c r="B276" s="37">
        <f t="shared" si="12"/>
        <v>2012</v>
      </c>
      <c r="C276" s="37">
        <f t="shared" si="13"/>
        <v>11</v>
      </c>
      <c r="D276" s="37" t="str">
        <f t="shared" si="14"/>
        <v>11/2012</v>
      </c>
      <c r="E276">
        <v>6629501.6824022662</v>
      </c>
      <c r="F276">
        <v>10695057.359148545</v>
      </c>
      <c r="G276">
        <v>12129851.864224194</v>
      </c>
    </row>
    <row r="277" spans="1:7">
      <c r="A277" s="37">
        <v>41244</v>
      </c>
      <c r="B277" s="37">
        <f t="shared" si="12"/>
        <v>2012</v>
      </c>
      <c r="C277" s="37">
        <f t="shared" si="13"/>
        <v>12</v>
      </c>
      <c r="D277" s="37" t="str">
        <f t="shared" si="14"/>
        <v>12/2012</v>
      </c>
      <c r="E277">
        <v>6751032.0934793577</v>
      </c>
      <c r="F277">
        <v>10891159.558928829</v>
      </c>
      <c r="G277">
        <v>12354232.481734971</v>
      </c>
    </row>
    <row r="278" spans="1:7">
      <c r="A278" s="37">
        <v>41275</v>
      </c>
      <c r="B278" s="37">
        <f t="shared" si="12"/>
        <v>2013</v>
      </c>
      <c r="C278" s="37">
        <f t="shared" si="13"/>
        <v>1</v>
      </c>
      <c r="D278" s="37" t="str">
        <f t="shared" si="14"/>
        <v>1/2013</v>
      </c>
      <c r="E278">
        <v>6867360.0784924747</v>
      </c>
      <c r="F278">
        <v>11078801.146273859</v>
      </c>
      <c r="G278">
        <v>12568932.087382676</v>
      </c>
    </row>
    <row r="279" spans="1:7">
      <c r="A279" s="37">
        <v>41306</v>
      </c>
      <c r="B279" s="37">
        <f t="shared" si="12"/>
        <v>2013</v>
      </c>
      <c r="C279" s="37">
        <f t="shared" si="13"/>
        <v>2</v>
      </c>
      <c r="D279" s="37" t="str">
        <f t="shared" si="14"/>
        <v>2/2013</v>
      </c>
      <c r="E279">
        <v>6995984.3092585886</v>
      </c>
      <c r="F279">
        <v>11286427.649606274</v>
      </c>
      <c r="G279">
        <v>12806599.564021101</v>
      </c>
    </row>
    <row r="280" spans="1:7">
      <c r="A280" s="37">
        <v>41334</v>
      </c>
      <c r="B280" s="37">
        <f t="shared" si="12"/>
        <v>2013</v>
      </c>
      <c r="C280" s="37">
        <f t="shared" si="13"/>
        <v>3</v>
      </c>
      <c r="D280" s="37" t="str">
        <f t="shared" si="14"/>
        <v>3/2013</v>
      </c>
      <c r="E280">
        <v>7126982.397424804</v>
      </c>
      <c r="F280">
        <v>11497909.397330774</v>
      </c>
      <c r="G280">
        <v>13048723.305846496</v>
      </c>
    </row>
    <row r="281" spans="1:7">
      <c r="A281" s="37">
        <v>41365</v>
      </c>
      <c r="B281" s="37">
        <f t="shared" si="12"/>
        <v>2013</v>
      </c>
      <c r="C281" s="37">
        <f t="shared" si="13"/>
        <v>4</v>
      </c>
      <c r="D281" s="37" t="str">
        <f t="shared" si="14"/>
        <v>4/2013</v>
      </c>
      <c r="E281">
        <v>7260398.7582000559</v>
      </c>
      <c r="F281">
        <v>11713318.580898343</v>
      </c>
      <c r="G281">
        <v>13295386.86783112</v>
      </c>
    </row>
    <row r="282" spans="1:7">
      <c r="A282" s="37">
        <v>41395</v>
      </c>
      <c r="B282" s="37">
        <f t="shared" si="12"/>
        <v>2013</v>
      </c>
      <c r="C282" s="37">
        <f t="shared" si="13"/>
        <v>5</v>
      </c>
      <c r="D282" s="37" t="str">
        <f t="shared" si="14"/>
        <v>5/2013</v>
      </c>
      <c r="E282">
        <v>7396278.6393419001</v>
      </c>
      <c r="F282">
        <v>11932728.745113721</v>
      </c>
      <c r="G282">
        <v>13546675.371602951</v>
      </c>
    </row>
    <row r="283" spans="1:7">
      <c r="A283" s="37">
        <v>41426</v>
      </c>
      <c r="B283" s="37">
        <f t="shared" si="12"/>
        <v>2013</v>
      </c>
      <c r="C283" s="37">
        <f t="shared" si="13"/>
        <v>6</v>
      </c>
      <c r="D283" s="37" t="str">
        <f t="shared" si="14"/>
        <v>6/2013</v>
      </c>
      <c r="E283">
        <v>7534668.1367662204</v>
      </c>
      <c r="F283">
        <v>12297435.228367144</v>
      </c>
      <c r="G283">
        <v>13802675.534820506</v>
      </c>
    </row>
    <row r="284" spans="1:7">
      <c r="A284" s="37">
        <v>41456</v>
      </c>
      <c r="B284" s="37">
        <f t="shared" si="12"/>
        <v>2013</v>
      </c>
      <c r="C284" s="37">
        <f t="shared" si="13"/>
        <v>7</v>
      </c>
      <c r="D284" s="37" t="str">
        <f t="shared" si="14"/>
        <v>7/2013</v>
      </c>
      <c r="E284">
        <v>7675614.2104495866</v>
      </c>
      <c r="F284">
        <v>12527721.411835687</v>
      </c>
      <c r="G284">
        <v>14063475.701098392</v>
      </c>
    </row>
    <row r="285" spans="1:7">
      <c r="A285" s="37">
        <v>41487</v>
      </c>
      <c r="B285" s="37">
        <f t="shared" si="12"/>
        <v>2013</v>
      </c>
      <c r="C285" s="37">
        <f t="shared" si="13"/>
        <v>8</v>
      </c>
      <c r="D285" s="37" t="str">
        <f t="shared" si="14"/>
        <v>8/2013</v>
      </c>
      <c r="E285">
        <v>7819164.7006298155</v>
      </c>
      <c r="F285">
        <v>12762287.234426608</v>
      </c>
      <c r="G285">
        <v>14329165.870493986</v>
      </c>
    </row>
    <row r="286" spans="1:7">
      <c r="A286" s="37">
        <v>41518</v>
      </c>
      <c r="B286" s="37">
        <f t="shared" si="12"/>
        <v>2013</v>
      </c>
      <c r="C286" s="37">
        <f t="shared" si="13"/>
        <v>9</v>
      </c>
      <c r="D286" s="37" t="str">
        <f t="shared" si="14"/>
        <v>9/2013</v>
      </c>
      <c r="E286">
        <v>7965368.3443102576</v>
      </c>
      <c r="F286">
        <v>13001212.843806403</v>
      </c>
      <c r="G286">
        <v>14599837.730565749</v>
      </c>
    </row>
    <row r="287" spans="1:7">
      <c r="A287" s="37">
        <v>41548</v>
      </c>
      <c r="B287" s="37">
        <f t="shared" si="12"/>
        <v>2013</v>
      </c>
      <c r="C287" s="37">
        <f t="shared" si="13"/>
        <v>10</v>
      </c>
      <c r="D287" s="37" t="str">
        <f t="shared" si="14"/>
        <v>10/2013</v>
      </c>
      <c r="E287">
        <v>8114274.7920735683</v>
      </c>
      <c r="F287">
        <v>13244579.890171409</v>
      </c>
      <c r="G287">
        <v>14875584.688013859</v>
      </c>
    </row>
    <row r="288" spans="1:7">
      <c r="A288" s="37">
        <v>41579</v>
      </c>
      <c r="B288" s="37">
        <f t="shared" si="12"/>
        <v>2013</v>
      </c>
      <c r="C288" s="37">
        <f t="shared" si="13"/>
        <v>11</v>
      </c>
      <c r="D288" s="37" t="str">
        <f t="shared" si="14"/>
        <v>11/2013</v>
      </c>
      <c r="E288">
        <v>8265934.6252107099</v>
      </c>
      <c r="F288">
        <v>13492471.554419616</v>
      </c>
      <c r="G288">
        <v>15156501.900914118</v>
      </c>
    </row>
    <row r="289" spans="1:7">
      <c r="A289" s="37">
        <v>41609</v>
      </c>
      <c r="B289" s="37">
        <f t="shared" si="12"/>
        <v>2013</v>
      </c>
      <c r="C289" s="37">
        <f t="shared" si="13"/>
        <v>12</v>
      </c>
      <c r="D289" s="37" t="str">
        <f t="shared" si="14"/>
        <v>12/2013</v>
      </c>
      <c r="E289">
        <v>8420399.3731711358</v>
      </c>
      <c r="F289">
        <v>13744972.576850744</v>
      </c>
      <c r="G289">
        <v>15442686.311556257</v>
      </c>
    </row>
    <row r="290" spans="1:7">
      <c r="A290" s="37">
        <v>41640</v>
      </c>
      <c r="B290" s="37">
        <f t="shared" si="12"/>
        <v>2014</v>
      </c>
      <c r="C290" s="37">
        <f t="shared" si="13"/>
        <v>1</v>
      </c>
      <c r="D290" s="37" t="str">
        <f t="shared" si="14"/>
        <v>1/2014</v>
      </c>
      <c r="E290">
        <v>11106440.241318529</v>
      </c>
      <c r="F290">
        <v>18161124.731213171</v>
      </c>
      <c r="G290">
        <v>20460239.722048033</v>
      </c>
    </row>
    <row r="291" spans="1:7">
      <c r="A291" s="37">
        <v>41671</v>
      </c>
      <c r="B291" s="37">
        <f t="shared" si="12"/>
        <v>2014</v>
      </c>
      <c r="C291" s="37">
        <f t="shared" si="13"/>
        <v>2</v>
      </c>
      <c r="D291" s="37" t="str">
        <f t="shared" si="14"/>
        <v>2/2014</v>
      </c>
      <c r="E291">
        <v>11359697.129816614</v>
      </c>
      <c r="F291">
        <v>18576100.348000433</v>
      </c>
      <c r="G291">
        <v>20931120.215678304</v>
      </c>
    </row>
    <row r="292" spans="1:7">
      <c r="A292" s="37">
        <v>41699</v>
      </c>
      <c r="B292" s="37">
        <f t="shared" si="12"/>
        <v>2014</v>
      </c>
      <c r="C292" s="37">
        <f t="shared" si="13"/>
        <v>3</v>
      </c>
      <c r="D292" s="37" t="str">
        <f t="shared" si="14"/>
        <v>3/2014</v>
      </c>
      <c r="E292">
        <v>11618708.8244252</v>
      </c>
      <c r="F292">
        <v>19000536.947276644</v>
      </c>
      <c r="G292">
        <v>21412791.720620926</v>
      </c>
    </row>
    <row r="293" spans="1:7">
      <c r="A293" s="37">
        <v>41730</v>
      </c>
      <c r="B293" s="37">
        <f t="shared" si="12"/>
        <v>2014</v>
      </c>
      <c r="C293" s="37">
        <f t="shared" si="13"/>
        <v>4</v>
      </c>
      <c r="D293" s="37" t="str">
        <f t="shared" si="14"/>
        <v>4/2014</v>
      </c>
      <c r="E293">
        <v>11883607.083623692</v>
      </c>
      <c r="F293">
        <v>19434651.221035358</v>
      </c>
      <c r="G293">
        <v>21905501.53088516</v>
      </c>
    </row>
    <row r="294" spans="1:7">
      <c r="A294" s="37">
        <v>41760</v>
      </c>
      <c r="B294" s="37">
        <f t="shared" si="12"/>
        <v>2014</v>
      </c>
      <c r="C294" s="37">
        <f t="shared" si="13"/>
        <v>5</v>
      </c>
      <c r="D294" s="37" t="str">
        <f t="shared" si="14"/>
        <v>5/2014</v>
      </c>
      <c r="E294">
        <v>12154526.685050413</v>
      </c>
      <c r="F294">
        <v>19878664.826822832</v>
      </c>
      <c r="G294">
        <v>22409502.607634608</v>
      </c>
    </row>
    <row r="295" spans="1:7">
      <c r="A295" s="37">
        <v>41791</v>
      </c>
      <c r="B295" s="37">
        <f t="shared" si="12"/>
        <v>2014</v>
      </c>
      <c r="C295" s="37">
        <f t="shared" si="13"/>
        <v>6</v>
      </c>
      <c r="D295" s="37" t="str">
        <f t="shared" si="14"/>
        <v>6/2014</v>
      </c>
      <c r="E295">
        <v>12431605.494690897</v>
      </c>
      <c r="F295">
        <v>20332804.501531199</v>
      </c>
      <c r="G295">
        <v>22925053.70905957</v>
      </c>
    </row>
    <row r="296" spans="1:7">
      <c r="A296" s="37">
        <v>41821</v>
      </c>
      <c r="B296" s="37">
        <f t="shared" si="12"/>
        <v>2014</v>
      </c>
      <c r="C296" s="37">
        <f t="shared" si="13"/>
        <v>7</v>
      </c>
      <c r="D296" s="37" t="str">
        <f t="shared" si="14"/>
        <v>7/2014</v>
      </c>
      <c r="E296">
        <v>12714984.537651746</v>
      </c>
      <c r="F296">
        <v>20797302.17779937</v>
      </c>
      <c r="G296">
        <v>23452419.523225516</v>
      </c>
    </row>
    <row r="297" spans="1:7">
      <c r="A297" s="37">
        <v>41852</v>
      </c>
      <c r="B297" s="37">
        <f t="shared" si="12"/>
        <v>2014</v>
      </c>
      <c r="C297" s="37">
        <f t="shared" si="13"/>
        <v>8</v>
      </c>
      <c r="D297" s="37" t="str">
        <f t="shared" si="14"/>
        <v>8/2014</v>
      </c>
      <c r="E297">
        <v>13004808.070556384</v>
      </c>
      <c r="F297">
        <v>21272395.103081454</v>
      </c>
      <c r="G297">
        <v>23991870.803966101</v>
      </c>
    </row>
    <row r="298" spans="1:7">
      <c r="A298" s="37">
        <v>41883</v>
      </c>
      <c r="B298" s="37">
        <f t="shared" si="12"/>
        <v>2014</v>
      </c>
      <c r="C298" s="37">
        <f t="shared" si="13"/>
        <v>9</v>
      </c>
      <c r="D298" s="37" t="str">
        <f t="shared" si="14"/>
        <v>9/2014</v>
      </c>
      <c r="E298">
        <v>13301223.655599875</v>
      </c>
      <c r="F298">
        <v>21758325.961443853</v>
      </c>
      <c r="G298">
        <v>24543684.509890322</v>
      </c>
    </row>
    <row r="299" spans="1:7">
      <c r="A299" s="37">
        <v>41913</v>
      </c>
      <c r="B299" s="37">
        <f t="shared" si="12"/>
        <v>2014</v>
      </c>
      <c r="C299" s="37">
        <f t="shared" si="13"/>
        <v>10</v>
      </c>
      <c r="D299" s="37" t="str">
        <f t="shared" si="14"/>
        <v>10/2014</v>
      </c>
      <c r="E299">
        <v>13604382.23630085</v>
      </c>
      <c r="F299">
        <v>22255342.998153523</v>
      </c>
      <c r="G299">
        <v>25108143.946575314</v>
      </c>
    </row>
    <row r="300" spans="1:7">
      <c r="A300" s="37">
        <v>41944</v>
      </c>
      <c r="B300" s="37">
        <f t="shared" si="12"/>
        <v>2014</v>
      </c>
      <c r="C300" s="37">
        <f t="shared" si="13"/>
        <v>11</v>
      </c>
      <c r="D300" s="37" t="str">
        <f t="shared" si="14"/>
        <v>11/2014</v>
      </c>
      <c r="E300">
        <v>13914438.214989372</v>
      </c>
      <c r="F300">
        <v>22763700.147121347</v>
      </c>
      <c r="G300">
        <v>25685538.912017666</v>
      </c>
    </row>
    <row r="301" spans="1:7">
      <c r="A301" s="37">
        <v>41974</v>
      </c>
      <c r="B301" s="37">
        <f t="shared" si="12"/>
        <v>2014</v>
      </c>
      <c r="C301" s="37">
        <f t="shared" si="13"/>
        <v>12</v>
      </c>
      <c r="D301" s="37" t="str">
        <f t="shared" si="14"/>
        <v>12/2014</v>
      </c>
      <c r="E301">
        <v>14231549.532070605</v>
      </c>
      <c r="F301">
        <v>23283657.161266174</v>
      </c>
      <c r="G301">
        <v>26276165.845418073</v>
      </c>
    </row>
    <row r="302" spans="1:7">
      <c r="A302" s="37">
        <v>42005</v>
      </c>
      <c r="B302" s="37">
        <f t="shared" si="12"/>
        <v>2015</v>
      </c>
      <c r="C302" s="37">
        <f t="shared" si="13"/>
        <v>1</v>
      </c>
      <c r="D302" s="37" t="str">
        <f t="shared" si="14"/>
        <v>1/2015</v>
      </c>
      <c r="E302">
        <v>13686759.472662361</v>
      </c>
      <c r="F302">
        <v>22386050.618216623</v>
      </c>
      <c r="G302">
        <v>25254317.704877608</v>
      </c>
    </row>
    <row r="303" spans="1:7">
      <c r="A303" s="37">
        <v>42036</v>
      </c>
      <c r="B303" s="37">
        <f t="shared" si="12"/>
        <v>2015</v>
      </c>
      <c r="C303" s="37">
        <f t="shared" si="13"/>
        <v>2</v>
      </c>
      <c r="D303" s="37" t="str">
        <f t="shared" si="14"/>
        <v>2/2015</v>
      </c>
      <c r="E303">
        <v>14004176.557231972</v>
      </c>
      <c r="F303">
        <v>22906502.552632526</v>
      </c>
      <c r="G303">
        <v>25845585.117991421</v>
      </c>
    </row>
    <row r="304" spans="1:7">
      <c r="A304" s="37">
        <v>42064</v>
      </c>
      <c r="B304" s="37">
        <f t="shared" si="12"/>
        <v>2015</v>
      </c>
      <c r="C304" s="37">
        <f t="shared" si="13"/>
        <v>3</v>
      </c>
      <c r="D304" s="37" t="str">
        <f t="shared" si="14"/>
        <v>3/2015</v>
      </c>
      <c r="E304">
        <v>14328948.522183727</v>
      </c>
      <c r="F304">
        <v>23439046.975734774</v>
      </c>
      <c r="G304">
        <v>26450648.770744558</v>
      </c>
    </row>
    <row r="305" spans="1:7">
      <c r="A305" s="37">
        <v>42095</v>
      </c>
      <c r="B305" s="37">
        <f t="shared" si="12"/>
        <v>2015</v>
      </c>
      <c r="C305" s="37">
        <f t="shared" si="13"/>
        <v>4</v>
      </c>
      <c r="D305" s="37" t="str">
        <f t="shared" si="14"/>
        <v>4/2015</v>
      </c>
      <c r="E305">
        <v>14661246.852597563</v>
      </c>
      <c r="F305">
        <v>23983965.917118259</v>
      </c>
      <c r="G305">
        <v>27069830.57539526</v>
      </c>
    </row>
    <row r="306" spans="1:7">
      <c r="A306" s="37">
        <v>42125</v>
      </c>
      <c r="B306" s="37">
        <f t="shared" si="12"/>
        <v>2015</v>
      </c>
      <c r="C306" s="37">
        <f t="shared" si="13"/>
        <v>5</v>
      </c>
      <c r="D306" s="37" t="str">
        <f t="shared" si="14"/>
        <v>5/2015</v>
      </c>
      <c r="E306">
        <v>15001247.034549965</v>
      </c>
      <c r="F306">
        <v>24541547.986747235</v>
      </c>
      <c r="G306">
        <v>27703459.955487821</v>
      </c>
    </row>
    <row r="307" spans="1:7">
      <c r="A307" s="37">
        <v>42156</v>
      </c>
      <c r="B307" s="37">
        <f t="shared" si="12"/>
        <v>2015</v>
      </c>
      <c r="C307" s="37">
        <f t="shared" si="13"/>
        <v>6</v>
      </c>
      <c r="D307" s="37" t="str">
        <f t="shared" si="14"/>
        <v>6/2015</v>
      </c>
      <c r="E307">
        <v>15349128.648469731</v>
      </c>
      <c r="F307">
        <v>25112088.528496459</v>
      </c>
      <c r="G307">
        <v>28351874.021115862</v>
      </c>
    </row>
    <row r="308" spans="1:7">
      <c r="A308" s="37">
        <v>42186</v>
      </c>
      <c r="B308" s="37">
        <f t="shared" si="12"/>
        <v>2015</v>
      </c>
      <c r="C308" s="37">
        <f t="shared" si="13"/>
        <v>7</v>
      </c>
      <c r="D308" s="37" t="str">
        <f t="shared" si="14"/>
        <v>7/2015</v>
      </c>
      <c r="E308">
        <v>15705075.464672079</v>
      </c>
      <c r="F308">
        <v>25695889.777274981</v>
      </c>
      <c r="G308">
        <v>29015417.748275235</v>
      </c>
    </row>
    <row r="309" spans="1:7">
      <c r="A309" s="37">
        <v>42217</v>
      </c>
      <c r="B309" s="37">
        <f t="shared" si="12"/>
        <v>2015</v>
      </c>
      <c r="C309" s="37">
        <f t="shared" si="13"/>
        <v>8</v>
      </c>
      <c r="D309" s="37" t="str">
        <f t="shared" si="14"/>
        <v>8/2015</v>
      </c>
      <c r="E309">
        <v>16069275.541121824</v>
      </c>
      <c r="F309">
        <v>26293261.019816115</v>
      </c>
      <c r="G309">
        <v>29694444.162401658</v>
      </c>
    </row>
    <row r="310" spans="1:7">
      <c r="A310" s="37">
        <v>42248</v>
      </c>
      <c r="B310" s="37">
        <f t="shared" si="12"/>
        <v>2015</v>
      </c>
      <c r="C310" s="37">
        <f t="shared" si="13"/>
        <v>9</v>
      </c>
      <c r="D310" s="37" t="str">
        <f t="shared" si="14"/>
        <v>9/2015</v>
      </c>
      <c r="E310">
        <v>16441921.323477749</v>
      </c>
      <c r="F310">
        <v>26904518.759219222</v>
      </c>
      <c r="G310">
        <v>30389314.526191026</v>
      </c>
    </row>
    <row r="311" spans="1:7">
      <c r="A311" s="37">
        <v>42278</v>
      </c>
      <c r="B311" s="37">
        <f t="shared" si="12"/>
        <v>2015</v>
      </c>
      <c r="C311" s="37">
        <f t="shared" si="13"/>
        <v>10</v>
      </c>
      <c r="D311" s="37" t="str">
        <f t="shared" si="14"/>
        <v>10/2015</v>
      </c>
      <c r="E311">
        <v>16823209.74747131</v>
      </c>
      <c r="F311">
        <v>27529986.883330759</v>
      </c>
      <c r="G311">
        <v>31100398.531802155</v>
      </c>
    </row>
    <row r="312" spans="1:7">
      <c r="A312" s="37">
        <v>42309</v>
      </c>
      <c r="B312" s="37">
        <f t="shared" si="12"/>
        <v>2015</v>
      </c>
      <c r="C312" s="37">
        <f t="shared" si="13"/>
        <v>11</v>
      </c>
      <c r="D312" s="37" t="str">
        <f t="shared" si="14"/>
        <v>11/2015</v>
      </c>
      <c r="E312">
        <v>17213342.343674164</v>
      </c>
      <c r="F312">
        <v>28169996.837054219</v>
      </c>
      <c r="G312">
        <v>31828074.49754421</v>
      </c>
    </row>
    <row r="313" spans="1:7">
      <c r="A313" s="37">
        <v>42339</v>
      </c>
      <c r="B313" s="37">
        <f t="shared" si="12"/>
        <v>2015</v>
      </c>
      <c r="C313" s="37">
        <f t="shared" si="13"/>
        <v>12</v>
      </c>
      <c r="D313" s="37" t="str">
        <f t="shared" si="14"/>
        <v>12/2015</v>
      </c>
      <c r="E313">
        <v>17612525.34471032</v>
      </c>
      <c r="F313">
        <v>28824887.798680674</v>
      </c>
      <c r="G313">
        <v>32572729.569153573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Three Ways to Time The Market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Rhenius I. Alwyn</dc:creator>
  <cp:lastModifiedBy>Rhenus I. Alwyn</cp:lastModifiedBy>
  <dcterms:created xsi:type="dcterms:W3CDTF">2020-06-06T09:41:15Z</dcterms:created>
  <dcterms:modified xsi:type="dcterms:W3CDTF">2020-06-06T17:02:39Z</dcterms:modified>
</cp:coreProperties>
</file>