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repos\1st_year_2nd_sem\Excel\"/>
    </mc:Choice>
  </mc:AlternateContent>
  <xr:revisionPtr revIDLastSave="0" documentId="8_{9038E3EC-B9F6-4D7D-BA19-47B82BF2F3C1}" xr6:coauthVersionLast="47" xr6:coauthVersionMax="47" xr10:uidLastSave="{00000000-0000-0000-0000-000000000000}"/>
  <bookViews>
    <workbookView xWindow="11424" yWindow="0" windowWidth="11712" windowHeight="13056" activeTab="1" xr2:uid="{851FFC0F-B0C2-48A0-A06B-3114D6939101}"/>
  </bookViews>
  <sheets>
    <sheet name="chapter 1" sheetId="1" r:id="rId1"/>
    <sheet name="chapter 2" sheetId="2" r:id="rId2"/>
  </sheets>
  <definedNames>
    <definedName name="x1_">'chapter 1'!$B$84</definedName>
    <definedName name="x10_">'chapter 1'!$B$93</definedName>
    <definedName name="x2_">'chapter 1'!$B$85</definedName>
    <definedName name="x3_">'chapter 1'!$B$86</definedName>
    <definedName name="x4_">'chapter 1'!$B$87</definedName>
    <definedName name="x5_">'chapter 1'!$B$88</definedName>
    <definedName name="x6_">'chapter 1'!$B$89</definedName>
    <definedName name="x7_">'chapter 1'!$B$90</definedName>
    <definedName name="x8_">'chapter 1'!$B$91</definedName>
    <definedName name="x9_">'chapter 1'!$B$92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3" i="1" l="1"/>
  <c r="E92" i="1"/>
  <c r="E91" i="1"/>
  <c r="E90" i="1"/>
  <c r="E89" i="1"/>
  <c r="E88" i="1"/>
  <c r="E87" i="1"/>
  <c r="E86" i="1"/>
  <c r="E84" i="1"/>
  <c r="E85" i="1"/>
  <c r="C95" i="1"/>
  <c r="G84" i="1"/>
  <c r="H69" i="1"/>
  <c r="H70" i="1"/>
  <c r="H71" i="1"/>
  <c r="H72" i="1"/>
  <c r="H73" i="1"/>
  <c r="H74" i="1"/>
  <c r="H75" i="1"/>
  <c r="H76" i="1"/>
  <c r="H77" i="1"/>
  <c r="G69" i="1"/>
  <c r="F69" i="1"/>
  <c r="H68" i="1"/>
  <c r="G68" i="1"/>
  <c r="F68" i="1"/>
  <c r="A50" i="1"/>
  <c r="A51" i="1" s="1"/>
  <c r="E95" i="1" l="1"/>
  <c r="I87" i="1" s="1"/>
  <c r="A52" i="1"/>
  <c r="B51" i="1"/>
  <c r="B50" i="1"/>
  <c r="D35" i="1"/>
  <c r="D34" i="1"/>
  <c r="C35" i="1"/>
  <c r="C36" i="1"/>
  <c r="C37" i="1"/>
  <c r="C38" i="1"/>
  <c r="C39" i="1"/>
  <c r="C40" i="1"/>
  <c r="C41" i="1"/>
  <c r="C42" i="1"/>
  <c r="C43" i="1"/>
  <c r="C34" i="1"/>
  <c r="N22" i="1"/>
  <c r="M22" i="1"/>
  <c r="L22" i="1"/>
  <c r="O22" i="1" s="1"/>
  <c r="N21" i="1"/>
  <c r="M21" i="1"/>
  <c r="L21" i="1"/>
  <c r="O21" i="1" s="1"/>
  <c r="N20" i="1"/>
  <c r="M20" i="1"/>
  <c r="L20" i="1"/>
  <c r="O20" i="1" s="1"/>
  <c r="N19" i="1"/>
  <c r="M19" i="1"/>
  <c r="L19" i="1"/>
  <c r="O19" i="1" s="1"/>
  <c r="N18" i="1"/>
  <c r="M18" i="1"/>
  <c r="L18" i="1"/>
  <c r="O18" i="1" s="1"/>
  <c r="N17" i="1"/>
  <c r="M17" i="1"/>
  <c r="L17" i="1"/>
  <c r="O17" i="1" s="1"/>
  <c r="N16" i="1"/>
  <c r="M16" i="1"/>
  <c r="L16" i="1"/>
  <c r="O16" i="1" s="1"/>
  <c r="N15" i="1"/>
  <c r="N23" i="1" s="1"/>
  <c r="M15" i="1"/>
  <c r="M23" i="1" s="1"/>
  <c r="L15" i="1"/>
  <c r="O15" i="1" s="1"/>
  <c r="B52" i="1" l="1"/>
  <c r="A53" i="1"/>
  <c r="E34" i="1"/>
  <c r="B35" i="1" s="1"/>
  <c r="E35" i="1"/>
  <c r="B36" i="1" s="1"/>
  <c r="D36" i="1" s="1"/>
  <c r="L23" i="1"/>
  <c r="O23" i="1" s="1"/>
  <c r="B53" i="1" l="1"/>
  <c r="A54" i="1"/>
  <c r="E36" i="1"/>
  <c r="B37" i="1" s="1"/>
  <c r="D37" i="1" s="1"/>
  <c r="B54" i="1" l="1"/>
  <c r="A55" i="1"/>
  <c r="E37" i="1"/>
  <c r="B38" i="1" s="1"/>
  <c r="D38" i="1" s="1"/>
  <c r="B55" i="1" l="1"/>
  <c r="A56" i="1"/>
  <c r="E38" i="1"/>
  <c r="B39" i="1" s="1"/>
  <c r="D39" i="1" s="1"/>
  <c r="B56" i="1" l="1"/>
  <c r="A57" i="1"/>
  <c r="E39" i="1"/>
  <c r="B40" i="1" s="1"/>
  <c r="D40" i="1" s="1"/>
  <c r="A58" i="1" l="1"/>
  <c r="B57" i="1"/>
  <c r="E40" i="1"/>
  <c r="B41" i="1" s="1"/>
  <c r="D41" i="1" s="1"/>
  <c r="A59" i="1" l="1"/>
  <c r="B58" i="1"/>
  <c r="E41" i="1"/>
  <c r="B42" i="1" s="1"/>
  <c r="D42" i="1" s="1"/>
  <c r="A60" i="1" l="1"/>
  <c r="B60" i="1" s="1"/>
  <c r="B59" i="1"/>
  <c r="E42" i="1"/>
  <c r="B43" i="1" s="1"/>
  <c r="D43" i="1" s="1"/>
  <c r="E43" i="1" l="1"/>
  <c r="D9" i="1" l="1"/>
  <c r="B9" i="1"/>
  <c r="D5" i="1"/>
  <c r="D6" i="1"/>
  <c r="D7" i="1"/>
  <c r="D8" i="1"/>
  <c r="D4" i="1"/>
  <c r="E9" i="1"/>
  <c r="E5" i="1"/>
  <c r="E6" i="1"/>
  <c r="E7" i="1"/>
  <c r="E8" i="1"/>
  <c r="E4" i="1"/>
  <c r="I68" i="1" l="1"/>
  <c r="E69" i="1" s="1"/>
  <c r="I69" i="1" l="1"/>
  <c r="E70" i="1" s="1"/>
  <c r="G70" i="1" s="1"/>
  <c r="F70" i="1" l="1"/>
  <c r="I70" i="1" s="1"/>
  <c r="E71" i="1" s="1"/>
  <c r="G71" i="1" s="1"/>
  <c r="F71" i="1" l="1"/>
  <c r="I71" i="1" s="1"/>
  <c r="E72" i="1" s="1"/>
  <c r="G72" i="1" s="1"/>
  <c r="F72" i="1" l="1"/>
  <c r="I72" i="1"/>
  <c r="E73" i="1" s="1"/>
  <c r="G73" i="1" s="1"/>
  <c r="F73" i="1" l="1"/>
  <c r="I73" i="1" s="1"/>
  <c r="E74" i="1" s="1"/>
  <c r="G74" i="1" s="1"/>
  <c r="F74" i="1" l="1"/>
  <c r="I74" i="1" s="1"/>
  <c r="E75" i="1" s="1"/>
  <c r="G75" i="1" s="1"/>
  <c r="F75" i="1" l="1"/>
  <c r="I75" i="1" s="1"/>
  <c r="E76" i="1" s="1"/>
  <c r="G76" i="1" s="1"/>
  <c r="F76" i="1" l="1"/>
  <c r="I76" i="1"/>
  <c r="E77" i="1" s="1"/>
  <c r="G77" i="1" s="1"/>
  <c r="F77" i="1" l="1"/>
  <c r="I77" i="1" s="1"/>
</calcChain>
</file>

<file path=xl/sharedStrings.xml><?xml version="1.0" encoding="utf-8"?>
<sst xmlns="http://schemas.openxmlformats.org/spreadsheetml/2006/main" count="93" uniqueCount="68">
  <si>
    <t>How can I efficiently determine each of my employee’s weekly wages</t>
  </si>
  <si>
    <t>Employee</t>
  </si>
  <si>
    <t>hours</t>
  </si>
  <si>
    <t>wages per hour</t>
  </si>
  <si>
    <t>weekly salary</t>
  </si>
  <si>
    <t>LA</t>
  </si>
  <si>
    <t>TA</t>
  </si>
  <si>
    <t>KA</t>
  </si>
  <si>
    <t>DA</t>
  </si>
  <si>
    <t>How can I efficiently determine how much a bakery owes each supplier?</t>
  </si>
  <si>
    <t>suppliers</t>
  </si>
  <si>
    <t>suger</t>
  </si>
  <si>
    <t>flour</t>
  </si>
  <si>
    <t>butter</t>
  </si>
  <si>
    <t>s1</t>
  </si>
  <si>
    <t>s2</t>
  </si>
  <si>
    <t>s3</t>
  </si>
  <si>
    <t>s4</t>
  </si>
  <si>
    <t>s5</t>
  </si>
  <si>
    <t>s6</t>
  </si>
  <si>
    <t>s7</t>
  </si>
  <si>
    <t>s8</t>
  </si>
  <si>
    <t>total</t>
  </si>
  <si>
    <t>How can I predict the number of customers a new health club will have in 10 years?</t>
  </si>
  <si>
    <t>start</t>
  </si>
  <si>
    <t>newcous</t>
  </si>
  <si>
    <t>chaunrate</t>
  </si>
  <si>
    <t>years</t>
  </si>
  <si>
    <t>start customers</t>
  </si>
  <si>
    <t>new customers</t>
  </si>
  <si>
    <t>exit</t>
  </si>
  <si>
    <t>endOfTheYear</t>
  </si>
  <si>
    <t>The Fibonacci sequence is defined as follows: F0 = 0, F1 = 1 and for n larger than 1, FN+1 = FN +
 FN-1. Set up a spreadsheet to compute the Fibonacci sequence. Show that for large N, the ratio
 of successive Fibonacci numbers approaches the Golden Ratio (1.61).</t>
  </si>
  <si>
    <t>A lake is currently stocked with 12,230 fish. Each year, the number of births per fish is 1.2 and
 number of deaths per fish is 0.7. Show that if 6,115 fish per year are harvested, the number of fish in the lake will stay constant.</t>
  </si>
  <si>
    <t>BirthRate</t>
  </si>
  <si>
    <t>year</t>
  </si>
  <si>
    <t>AtFirstOfTheYear</t>
  </si>
  <si>
    <t>birth</t>
  </si>
  <si>
    <t>death</t>
  </si>
  <si>
    <t>harvest</t>
  </si>
  <si>
    <t>AtTheEndOfTheYear</t>
  </si>
  <si>
    <t>DeathRate</t>
  </si>
  <si>
    <t>HarvestedFish</t>
  </si>
  <si>
    <t xml:space="preserve"> The Gini index is a commonly used measure of a nation’s income inequality. If the income of
 n people is listed in increasing order (x1= smallest income, xn = largest income), then the Gini
 index is defined by the formula
 Set up a spreadsheet that determines the Gini index for a group of five people.</t>
  </si>
  <si>
    <t>people</t>
  </si>
  <si>
    <t>income</t>
  </si>
  <si>
    <t>i</t>
  </si>
  <si>
    <t>p1</t>
  </si>
  <si>
    <t>x1</t>
  </si>
  <si>
    <t>p5</t>
  </si>
  <si>
    <t>x2</t>
  </si>
  <si>
    <t>p3</t>
  </si>
  <si>
    <t>x3</t>
  </si>
  <si>
    <t>p2</t>
  </si>
  <si>
    <t>x4</t>
  </si>
  <si>
    <t>p7</t>
  </si>
  <si>
    <t>x5</t>
  </si>
  <si>
    <t>p9</t>
  </si>
  <si>
    <t>x6</t>
  </si>
  <si>
    <t>p10</t>
  </si>
  <si>
    <t>x7</t>
  </si>
  <si>
    <t>p8</t>
  </si>
  <si>
    <t>x8</t>
  </si>
  <si>
    <t>p4</t>
  </si>
  <si>
    <t>x9</t>
  </si>
  <si>
    <t>p6</t>
  </si>
  <si>
    <t>x10</t>
  </si>
  <si>
    <t xml:space="preserve">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</si>
</sst>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_-[$$-409]* #,##0.00_ ;_-[$$-409]* \-#,##0.00\ ;_-[$$-409]* &quot;-&quot;??_ ;_-@_ "/>
    <numFmt numFmtId="169" formatCode="&quot;₹&quot;\ #,##0.00"/>
  </numFmts>
  <fonts count="1" x14ac:knownFonts="1">
    <font>
      <sz val="11"/>
      <color theme="1"/>
      <name val="Calibri"/>
      <family val="2"/>
      <scheme val="minor"/>
    </font>
  </fonts>
  <fills count="14">
    <fill>
      <patternFill patternType="none"/>
    </fill>
    <fill>
      <patternFill patternType="gray125"/>
    </fill>
    <fill>
      <patternFill patternType="solid">
        <fgColor theme="7"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center"/>
    </xf>
    <xf numFmtId="0" fontId="0" fillId="2" borderId="0" xfId="0" applyFill="1"/>
    <xf numFmtId="0" fontId="0" fillId="3" borderId="0" xfId="0" applyFill="1"/>
    <xf numFmtId="169" fontId="0" fillId="3" borderId="0" xfId="0" applyNumberFormat="1" applyFill="1"/>
    <xf numFmtId="0" fontId="0" fillId="4" borderId="0" xfId="0" applyFill="1"/>
    <xf numFmtId="169" fontId="0" fillId="4" borderId="0" xfId="0" applyNumberFormat="1" applyFill="1"/>
    <xf numFmtId="0" fontId="0" fillId="5" borderId="0" xfId="0" applyFill="1"/>
    <xf numFmtId="0" fontId="0" fillId="6" borderId="0" xfId="0" applyFill="1"/>
    <xf numFmtId="0" fontId="0" fillId="7" borderId="0" xfId="0" applyFill="1"/>
    <xf numFmtId="0" fontId="0" fillId="8" borderId="0" xfId="0" applyFill="1"/>
    <xf numFmtId="0" fontId="0" fillId="0" borderId="0" xfId="0" applyAlignment="1">
      <alignment horizontal="center" wrapText="1"/>
    </xf>
    <xf numFmtId="0" fontId="0" fillId="0" borderId="0" xfId="0" applyAlignment="1">
      <alignment wrapText="1"/>
    </xf>
    <xf numFmtId="0" fontId="0" fillId="9" borderId="1" xfId="0" applyFill="1" applyBorder="1"/>
    <xf numFmtId="0" fontId="0" fillId="5" borderId="1" xfId="0" applyFill="1" applyBorder="1"/>
    <xf numFmtId="0" fontId="0" fillId="7" borderId="1" xfId="0" applyFill="1" applyBorder="1"/>
    <xf numFmtId="0" fontId="0" fillId="10" borderId="1" xfId="0" applyFill="1" applyBorder="1"/>
    <xf numFmtId="0" fontId="0" fillId="11" borderId="1" xfId="0" applyFill="1" applyBorder="1"/>
    <xf numFmtId="169" fontId="0" fillId="11" borderId="1" xfId="0" applyNumberFormat="1" applyFill="1" applyBorder="1"/>
    <xf numFmtId="0" fontId="0" fillId="12" borderId="1" xfId="0" applyFill="1" applyBorder="1"/>
    <xf numFmtId="0" fontId="0" fillId="12" borderId="1" xfId="0" applyFill="1" applyBorder="1" applyAlignment="1">
      <alignment horizontal="center"/>
    </xf>
    <xf numFmtId="0" fontId="0" fillId="5" borderId="1" xfId="0" applyFill="1" applyBorder="1" applyAlignment="1">
      <alignment horizontal="center"/>
    </xf>
    <xf numFmtId="169" fontId="0" fillId="0" borderId="0" xfId="0" applyNumberFormat="1"/>
    <xf numFmtId="169" fontId="0" fillId="10" borderId="1" xfId="0" applyNumberFormat="1" applyFill="1" applyBorder="1"/>
    <xf numFmtId="0" fontId="0" fillId="13" borderId="0" xfId="0" applyFill="1"/>
    <xf numFmtId="168" fontId="0" fillId="1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139777</xdr:colOff>
      <xdr:row>86</xdr:row>
      <xdr:rowOff>49597</xdr:rowOff>
    </xdr:from>
    <xdr:to>
      <xdr:col>8</xdr:col>
      <xdr:colOff>594623</xdr:colOff>
      <xdr:row>87</xdr:row>
      <xdr:rowOff>177681</xdr:rowOff>
    </xdr:to>
    <xdr:pic>
      <xdr:nvPicPr>
        <xdr:cNvPr id="2" name="Image1">
          <a:extLst>
            <a:ext uri="{FF2B5EF4-FFF2-40B4-BE49-F238E27FC236}">
              <a16:creationId xmlns:a16="http://schemas.microsoft.com/office/drawing/2014/main" id="{6EDCA71E-9D97-484B-811C-3AC6C07EEAA3}"/>
            </a:ext>
          </a:extLst>
        </xdr:cNvPr>
        <xdr:cNvPicPr/>
      </xdr:nvPicPr>
      <xdr:blipFill>
        <a:blip xmlns:r="http://schemas.openxmlformats.org/officeDocument/2006/relationships" r:embed="rId1">
          <a:lum/>
          <a:alphaModFix/>
        </a:blip>
        <a:srcRect/>
        <a:stretch>
          <a:fillRect/>
        </a:stretch>
      </xdr:blipFill>
      <xdr:spPr>
        <a:xfrm>
          <a:off x="8247457" y="5170237"/>
          <a:ext cx="1674046" cy="310964"/>
        </a:xfrm>
        <a:prstGeom prst="rect">
          <a:avLst/>
        </a:prstGeom>
      </xdr:spPr>
    </xdr:pic>
    <xdr:clientData/>
  </xdr:twoCellAnchor>
  <xdr:twoCellAnchor editAs="oneCell">
    <xdr:from>
      <xdr:col>3</xdr:col>
      <xdr:colOff>45089</xdr:colOff>
      <xdr:row>94</xdr:row>
      <xdr:rowOff>13526</xdr:rowOff>
    </xdr:from>
    <xdr:to>
      <xdr:col>4</xdr:col>
      <xdr:colOff>131525</xdr:colOff>
      <xdr:row>94</xdr:row>
      <xdr:rowOff>180354</xdr:rowOff>
    </xdr:to>
    <xdr:pic>
      <xdr:nvPicPr>
        <xdr:cNvPr id="3" name="Image1">
          <a:extLst>
            <a:ext uri="{FF2B5EF4-FFF2-40B4-BE49-F238E27FC236}">
              <a16:creationId xmlns:a16="http://schemas.microsoft.com/office/drawing/2014/main" id="{6FD54BE3-C7DB-425E-A3D0-91FC49CD6CEF}"/>
            </a:ext>
          </a:extLst>
        </xdr:cNvPr>
        <xdr:cNvPicPr/>
      </xdr:nvPicPr>
      <xdr:blipFill rotWithShape="1">
        <a:blip xmlns:r="http://schemas.openxmlformats.org/officeDocument/2006/relationships" r:embed="rId1">
          <a:lum/>
          <a:alphaModFix/>
        </a:blip>
        <a:srcRect l="44689" t="810" r="1987" b="50081"/>
        <a:stretch/>
      </xdr:blipFill>
      <xdr:spPr>
        <a:xfrm>
          <a:off x="5264789" y="6597206"/>
          <a:ext cx="901776" cy="166828"/>
        </a:xfrm>
        <a:prstGeom prst="rect">
          <a:avLst/>
        </a:prstGeom>
      </xdr:spPr>
    </xdr:pic>
    <xdr:clientData/>
  </xdr:twoCellAnchor>
  <xdr:twoCellAnchor editAs="oneCell">
    <xdr:from>
      <xdr:col>1</xdr:col>
      <xdr:colOff>144284</xdr:colOff>
      <xdr:row>94</xdr:row>
      <xdr:rowOff>22543</xdr:rowOff>
    </xdr:from>
    <xdr:to>
      <xdr:col>1</xdr:col>
      <xdr:colOff>624344</xdr:colOff>
      <xdr:row>95</xdr:row>
      <xdr:rowOff>9018</xdr:rowOff>
    </xdr:to>
    <xdr:pic>
      <xdr:nvPicPr>
        <xdr:cNvPr id="4" name="Image1">
          <a:extLst>
            <a:ext uri="{FF2B5EF4-FFF2-40B4-BE49-F238E27FC236}">
              <a16:creationId xmlns:a16="http://schemas.microsoft.com/office/drawing/2014/main" id="{9A25C6BA-F8D5-4473-B367-1B96697095D2}"/>
            </a:ext>
          </a:extLst>
        </xdr:cNvPr>
        <xdr:cNvPicPr/>
      </xdr:nvPicPr>
      <xdr:blipFill rotWithShape="1">
        <a:blip xmlns:r="http://schemas.openxmlformats.org/officeDocument/2006/relationships" r:embed="rId1">
          <a:lum/>
          <a:alphaModFix/>
        </a:blip>
        <a:srcRect l="59986" t="56296" r="16409" b="-3800"/>
        <a:stretch/>
      </xdr:blipFill>
      <xdr:spPr>
        <a:xfrm>
          <a:off x="3588524" y="6606223"/>
          <a:ext cx="480060" cy="169355"/>
        </a:xfrm>
        <a:prstGeom prst="rect">
          <a:avLst/>
        </a:prstGeom>
      </xdr:spPr>
    </xdr:pic>
    <xdr:clientData/>
  </xdr:twoCellAnchor>
  <xdr:twoCellAnchor editAs="oneCell">
    <xdr:from>
      <xdr:col>4</xdr:col>
      <xdr:colOff>157810</xdr:colOff>
      <xdr:row>82</xdr:row>
      <xdr:rowOff>22543</xdr:rowOff>
    </xdr:from>
    <xdr:to>
      <xdr:col>4</xdr:col>
      <xdr:colOff>861195</xdr:colOff>
      <xdr:row>82</xdr:row>
      <xdr:rowOff>180354</xdr:rowOff>
    </xdr:to>
    <xdr:pic>
      <xdr:nvPicPr>
        <xdr:cNvPr id="5" name="Image1">
          <a:extLst>
            <a:ext uri="{FF2B5EF4-FFF2-40B4-BE49-F238E27FC236}">
              <a16:creationId xmlns:a16="http://schemas.microsoft.com/office/drawing/2014/main" id="{FDECFB42-0FB5-4EAB-869E-FCC2A80CA6A4}"/>
            </a:ext>
          </a:extLst>
        </xdr:cNvPr>
        <xdr:cNvPicPr/>
      </xdr:nvPicPr>
      <xdr:blipFill rotWithShape="1">
        <a:blip xmlns:r="http://schemas.openxmlformats.org/officeDocument/2006/relationships" r:embed="rId1">
          <a:lum/>
          <a:alphaModFix/>
        </a:blip>
        <a:srcRect l="58659" t="10268" r="2417" b="52939"/>
        <a:stretch/>
      </xdr:blipFill>
      <xdr:spPr>
        <a:xfrm>
          <a:off x="6406210" y="4411663"/>
          <a:ext cx="703385" cy="157811"/>
        </a:xfrm>
        <a:prstGeom prst="rect">
          <a:avLst/>
        </a:prstGeom>
      </xdr:spPr>
    </xdr:pic>
    <xdr:clientData/>
  </xdr:twoCellAnchor>
  <xdr:twoCellAnchor editAs="oneCell">
    <xdr:from>
      <xdr:col>5</xdr:col>
      <xdr:colOff>401289</xdr:colOff>
      <xdr:row>83</xdr:row>
      <xdr:rowOff>18037</xdr:rowOff>
    </xdr:from>
    <xdr:to>
      <xdr:col>6</xdr:col>
      <xdr:colOff>232792</xdr:colOff>
      <xdr:row>85</xdr:row>
      <xdr:rowOff>9018</xdr:rowOff>
    </xdr:to>
    <xdr:pic>
      <xdr:nvPicPr>
        <xdr:cNvPr id="6" name="Image1">
          <a:extLst>
            <a:ext uri="{FF2B5EF4-FFF2-40B4-BE49-F238E27FC236}">
              <a16:creationId xmlns:a16="http://schemas.microsoft.com/office/drawing/2014/main" id="{09C61ECB-031F-4DEC-90E3-59DC54FB1502}"/>
            </a:ext>
          </a:extLst>
        </xdr:cNvPr>
        <xdr:cNvPicPr/>
      </xdr:nvPicPr>
      <xdr:blipFill rotWithShape="1">
        <a:blip xmlns:r="http://schemas.openxmlformats.org/officeDocument/2006/relationships" r:embed="rId1">
          <a:lum/>
          <a:alphaModFix/>
        </a:blip>
        <a:srcRect l="15764" t="7299" r="64389" b="6650"/>
        <a:stretch/>
      </xdr:blipFill>
      <xdr:spPr>
        <a:xfrm>
          <a:off x="7693629" y="4590037"/>
          <a:ext cx="387763" cy="3567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E7B35-39DC-4DBA-84FB-4094AB0506B8}">
  <dimension ref="A1:O97"/>
  <sheetViews>
    <sheetView workbookViewId="0">
      <selection activeCell="H8" sqref="H8"/>
    </sheetView>
  </sheetViews>
  <sheetFormatPr defaultRowHeight="14.4" x14ac:dyDescent="0.3"/>
  <cols>
    <col min="2" max="2" width="13.77734375" bestFit="1" customWidth="1"/>
    <col min="3" max="3" width="13.5546875" bestFit="1" customWidth="1"/>
    <col min="4" max="4" width="11.88671875" bestFit="1" customWidth="1"/>
    <col min="5" max="5" width="15.109375" bestFit="1" customWidth="1"/>
    <col min="6" max="6" width="8.109375" bestFit="1" customWidth="1"/>
    <col min="9" max="9" width="17.6640625" bestFit="1" customWidth="1"/>
    <col min="13" max="15" width="9.44140625" bestFit="1" customWidth="1"/>
  </cols>
  <sheetData>
    <row r="1" spans="1:15" x14ac:dyDescent="0.3">
      <c r="A1" s="1" t="s">
        <v>0</v>
      </c>
      <c r="B1" s="1"/>
      <c r="C1" s="1"/>
      <c r="D1" s="1"/>
      <c r="E1" s="1"/>
      <c r="F1" s="1"/>
      <c r="G1" s="1"/>
      <c r="H1" s="1"/>
    </row>
    <row r="3" spans="1:15" x14ac:dyDescent="0.3">
      <c r="A3" s="3" t="s">
        <v>1</v>
      </c>
      <c r="B3" s="3" t="s">
        <v>2</v>
      </c>
      <c r="C3" s="3" t="s">
        <v>3</v>
      </c>
      <c r="D3" s="3" t="s">
        <v>4</v>
      </c>
      <c r="E3" s="3"/>
    </row>
    <row r="4" spans="1:15" x14ac:dyDescent="0.3">
      <c r="A4" s="24" t="s">
        <v>5</v>
      </c>
      <c r="B4" s="24">
        <v>49</v>
      </c>
      <c r="C4" s="25">
        <v>10</v>
      </c>
      <c r="D4" s="25">
        <f>(B4*C4)</f>
        <v>490</v>
      </c>
      <c r="E4" s="24" t="str">
        <f ca="1">_xlfn.FORMULATEXT(D4)</f>
        <v>=(B4*C4)</v>
      </c>
    </row>
    <row r="5" spans="1:15" x14ac:dyDescent="0.3">
      <c r="A5" s="24" t="s">
        <v>6</v>
      </c>
      <c r="B5" s="24">
        <v>36</v>
      </c>
      <c r="C5" s="25">
        <v>13</v>
      </c>
      <c r="D5" s="25">
        <f t="shared" ref="D5:D8" si="0">(B5*C5)</f>
        <v>468</v>
      </c>
      <c r="E5" s="24" t="str">
        <f t="shared" ref="E5:E9" ca="1" si="1">_xlfn.FORMULATEXT(D5)</f>
        <v>=(B5*C5)</v>
      </c>
    </row>
    <row r="6" spans="1:15" x14ac:dyDescent="0.3">
      <c r="A6" s="24" t="s">
        <v>7</v>
      </c>
      <c r="B6" s="24">
        <v>43</v>
      </c>
      <c r="C6" s="25">
        <v>14</v>
      </c>
      <c r="D6" s="25">
        <f t="shared" si="0"/>
        <v>602</v>
      </c>
      <c r="E6" s="24" t="str">
        <f t="shared" ca="1" si="1"/>
        <v>=(B6*C6)</v>
      </c>
    </row>
    <row r="7" spans="1:15" x14ac:dyDescent="0.3">
      <c r="A7" s="24" t="s">
        <v>8</v>
      </c>
      <c r="B7" s="24">
        <v>35</v>
      </c>
      <c r="C7" s="25">
        <v>10</v>
      </c>
      <c r="D7" s="25">
        <f t="shared" si="0"/>
        <v>350</v>
      </c>
      <c r="E7" s="24" t="str">
        <f t="shared" ca="1" si="1"/>
        <v>=(B7*C7)</v>
      </c>
    </row>
    <row r="8" spans="1:15" x14ac:dyDescent="0.3">
      <c r="A8" s="24" t="s">
        <v>6</v>
      </c>
      <c r="B8" s="24">
        <v>38</v>
      </c>
      <c r="C8" s="25">
        <v>9</v>
      </c>
      <c r="D8" s="25">
        <f t="shared" si="0"/>
        <v>342</v>
      </c>
      <c r="E8" s="24" t="str">
        <f t="shared" ca="1" si="1"/>
        <v>=(B8*C8)</v>
      </c>
    </row>
    <row r="9" spans="1:15" x14ac:dyDescent="0.3">
      <c r="A9" s="24"/>
      <c r="B9" s="24">
        <f>SUM(B4:B8)</f>
        <v>201</v>
      </c>
      <c r="C9" s="24"/>
      <c r="D9" s="25">
        <f>SUM(D4:D8)</f>
        <v>2252</v>
      </c>
      <c r="E9" s="24" t="str">
        <f t="shared" ca="1" si="1"/>
        <v>=SUM(D4:D8)</v>
      </c>
    </row>
    <row r="12" spans="1:15" x14ac:dyDescent="0.3">
      <c r="A12" s="1" t="s">
        <v>9</v>
      </c>
      <c r="B12" s="1"/>
      <c r="C12" s="1"/>
      <c r="D12" s="1"/>
      <c r="E12" s="1"/>
      <c r="F12" s="1"/>
      <c r="G12" s="1"/>
      <c r="H12" s="1"/>
    </row>
    <row r="14" spans="1:15" x14ac:dyDescent="0.3">
      <c r="A14" s="2" t="s">
        <v>10</v>
      </c>
      <c r="B14" s="2" t="s">
        <v>11</v>
      </c>
      <c r="C14" s="2" t="s">
        <v>12</v>
      </c>
      <c r="D14" s="2" t="s">
        <v>13</v>
      </c>
      <c r="F14" s="2" t="s">
        <v>10</v>
      </c>
      <c r="G14" s="2" t="s">
        <v>11</v>
      </c>
      <c r="H14" s="2" t="s">
        <v>12</v>
      </c>
      <c r="I14" s="2" t="s">
        <v>13</v>
      </c>
      <c r="K14" s="2" t="s">
        <v>10</v>
      </c>
      <c r="L14" s="2" t="s">
        <v>11</v>
      </c>
      <c r="M14" s="2" t="s">
        <v>12</v>
      </c>
      <c r="N14" s="2" t="s">
        <v>13</v>
      </c>
      <c r="O14" s="2"/>
    </row>
    <row r="15" spans="1:15" x14ac:dyDescent="0.3">
      <c r="A15" s="3" t="s">
        <v>14</v>
      </c>
      <c r="B15" s="4">
        <v>0.12</v>
      </c>
      <c r="C15" s="4">
        <v>1.63</v>
      </c>
      <c r="D15" s="4">
        <v>3.25</v>
      </c>
      <c r="F15" s="3" t="s">
        <v>14</v>
      </c>
      <c r="G15" s="3">
        <v>123</v>
      </c>
      <c r="H15" s="3">
        <v>134</v>
      </c>
      <c r="I15" s="3">
        <v>275</v>
      </c>
      <c r="K15" s="3" t="s">
        <v>14</v>
      </c>
      <c r="L15" s="4">
        <f t="shared" ref="L15:N22" si="2">G15*B15</f>
        <v>14.76</v>
      </c>
      <c r="M15" s="4">
        <f t="shared" si="2"/>
        <v>218.42</v>
      </c>
      <c r="N15" s="4">
        <f t="shared" si="2"/>
        <v>893.75</v>
      </c>
      <c r="O15" s="4">
        <f t="shared" ref="O15:O23" si="3">SUM(L15:N15)</f>
        <v>1126.93</v>
      </c>
    </row>
    <row r="16" spans="1:15" x14ac:dyDescent="0.3">
      <c r="A16" s="3" t="s">
        <v>15</v>
      </c>
      <c r="B16" s="4">
        <v>0.23</v>
      </c>
      <c r="C16" s="4">
        <v>1.63</v>
      </c>
      <c r="D16" s="4">
        <v>2.2599999999999998</v>
      </c>
      <c r="F16" s="3" t="s">
        <v>15</v>
      </c>
      <c r="G16" s="3">
        <v>431</v>
      </c>
      <c r="H16" s="3">
        <v>154</v>
      </c>
      <c r="I16" s="3">
        <v>277</v>
      </c>
      <c r="K16" s="3" t="s">
        <v>15</v>
      </c>
      <c r="L16" s="4">
        <f t="shared" si="2"/>
        <v>99.13000000000001</v>
      </c>
      <c r="M16" s="4">
        <f t="shared" si="2"/>
        <v>251.01999999999998</v>
      </c>
      <c r="N16" s="4">
        <f t="shared" si="2"/>
        <v>626.02</v>
      </c>
      <c r="O16" s="4">
        <f t="shared" si="3"/>
        <v>976.17</v>
      </c>
    </row>
    <row r="17" spans="1:15" x14ac:dyDescent="0.3">
      <c r="A17" s="3" t="s">
        <v>16</v>
      </c>
      <c r="B17" s="4">
        <v>0.54</v>
      </c>
      <c r="C17" s="4">
        <v>1.28</v>
      </c>
      <c r="D17" s="4">
        <v>5.23</v>
      </c>
      <c r="F17" s="3" t="s">
        <v>16</v>
      </c>
      <c r="G17" s="3">
        <v>532</v>
      </c>
      <c r="H17" s="3">
        <v>176</v>
      </c>
      <c r="I17" s="3">
        <v>245</v>
      </c>
      <c r="K17" s="3" t="s">
        <v>16</v>
      </c>
      <c r="L17" s="4">
        <f t="shared" si="2"/>
        <v>287.28000000000003</v>
      </c>
      <c r="M17" s="4">
        <f t="shared" si="2"/>
        <v>225.28</v>
      </c>
      <c r="N17" s="4">
        <f t="shared" si="2"/>
        <v>1281.3500000000001</v>
      </c>
      <c r="O17" s="4">
        <f t="shared" si="3"/>
        <v>1793.9100000000003</v>
      </c>
    </row>
    <row r="18" spans="1:15" x14ac:dyDescent="0.3">
      <c r="A18" s="3" t="s">
        <v>17</v>
      </c>
      <c r="B18" s="4">
        <v>0.16</v>
      </c>
      <c r="C18" s="4">
        <v>1.93</v>
      </c>
      <c r="D18" s="4">
        <v>1.65</v>
      </c>
      <c r="F18" s="3" t="s">
        <v>17</v>
      </c>
      <c r="G18" s="3">
        <v>124</v>
      </c>
      <c r="H18" s="3">
        <v>184</v>
      </c>
      <c r="I18" s="3">
        <v>216</v>
      </c>
      <c r="K18" s="3" t="s">
        <v>17</v>
      </c>
      <c r="L18" s="4">
        <f t="shared" si="2"/>
        <v>19.84</v>
      </c>
      <c r="M18" s="4">
        <f t="shared" si="2"/>
        <v>355.12</v>
      </c>
      <c r="N18" s="4">
        <f t="shared" si="2"/>
        <v>356.4</v>
      </c>
      <c r="O18" s="4">
        <f t="shared" si="3"/>
        <v>731.3599999999999</v>
      </c>
    </row>
    <row r="19" spans="1:15" x14ac:dyDescent="0.3">
      <c r="A19" s="3" t="s">
        <v>18</v>
      </c>
      <c r="B19" s="4">
        <v>0.24</v>
      </c>
      <c r="C19" s="4">
        <v>1.36</v>
      </c>
      <c r="D19" s="4">
        <v>1.66</v>
      </c>
      <c r="F19" s="3" t="s">
        <v>18</v>
      </c>
      <c r="G19" s="3">
        <v>534</v>
      </c>
      <c r="H19" s="3">
        <v>146</v>
      </c>
      <c r="I19" s="3">
        <v>217</v>
      </c>
      <c r="K19" s="3" t="s">
        <v>18</v>
      </c>
      <c r="L19" s="4">
        <f t="shared" si="2"/>
        <v>128.16</v>
      </c>
      <c r="M19" s="4">
        <f t="shared" si="2"/>
        <v>198.56</v>
      </c>
      <c r="N19" s="4">
        <f t="shared" si="2"/>
        <v>360.21999999999997</v>
      </c>
      <c r="O19" s="4">
        <f t="shared" si="3"/>
        <v>686.94</v>
      </c>
    </row>
    <row r="20" spans="1:15" x14ac:dyDescent="0.3">
      <c r="A20" s="3" t="s">
        <v>19</v>
      </c>
      <c r="B20" s="4">
        <v>0.17</v>
      </c>
      <c r="C20" s="4">
        <v>1.28</v>
      </c>
      <c r="D20" s="4">
        <v>2</v>
      </c>
      <c r="F20" s="3" t="s">
        <v>19</v>
      </c>
      <c r="G20" s="3">
        <v>723</v>
      </c>
      <c r="H20" s="3">
        <v>177</v>
      </c>
      <c r="I20" s="3">
        <v>241</v>
      </c>
      <c r="K20" s="3" t="s">
        <v>19</v>
      </c>
      <c r="L20" s="4">
        <f t="shared" si="2"/>
        <v>122.91000000000001</v>
      </c>
      <c r="M20" s="4">
        <f t="shared" si="2"/>
        <v>226.56</v>
      </c>
      <c r="N20" s="4">
        <f t="shared" si="2"/>
        <v>482</v>
      </c>
      <c r="O20" s="4">
        <f t="shared" si="3"/>
        <v>831.47</v>
      </c>
    </row>
    <row r="21" spans="1:15" x14ac:dyDescent="0.3">
      <c r="A21" s="3" t="s">
        <v>20</v>
      </c>
      <c r="B21" s="4">
        <v>0.66</v>
      </c>
      <c r="C21" s="4">
        <v>1.22</v>
      </c>
      <c r="D21" s="4">
        <v>1.6</v>
      </c>
      <c r="F21" s="3" t="s">
        <v>20</v>
      </c>
      <c r="G21" s="3">
        <v>143</v>
      </c>
      <c r="H21" s="3">
        <v>134</v>
      </c>
      <c r="I21" s="3">
        <v>122</v>
      </c>
      <c r="K21" s="3" t="s">
        <v>20</v>
      </c>
      <c r="L21" s="4">
        <f t="shared" si="2"/>
        <v>94.38000000000001</v>
      </c>
      <c r="M21" s="4">
        <f t="shared" si="2"/>
        <v>163.47999999999999</v>
      </c>
      <c r="N21" s="4">
        <f t="shared" si="2"/>
        <v>195.20000000000002</v>
      </c>
      <c r="O21" s="4">
        <f t="shared" si="3"/>
        <v>453.06000000000006</v>
      </c>
    </row>
    <row r="22" spans="1:15" x14ac:dyDescent="0.3">
      <c r="A22" s="3" t="s">
        <v>21</v>
      </c>
      <c r="B22" s="4">
        <v>0.61</v>
      </c>
      <c r="C22" s="4">
        <v>1.73</v>
      </c>
      <c r="D22" s="4">
        <v>5.41</v>
      </c>
      <c r="F22" s="3" t="s">
        <v>21</v>
      </c>
      <c r="G22" s="3">
        <v>351</v>
      </c>
      <c r="H22" s="3">
        <v>173</v>
      </c>
      <c r="I22" s="3">
        <v>124</v>
      </c>
      <c r="K22" s="3" t="s">
        <v>21</v>
      </c>
      <c r="L22" s="4">
        <f t="shared" si="2"/>
        <v>214.10999999999999</v>
      </c>
      <c r="M22" s="4">
        <f t="shared" si="2"/>
        <v>299.29000000000002</v>
      </c>
      <c r="N22" s="4">
        <f t="shared" si="2"/>
        <v>670.84</v>
      </c>
      <c r="O22" s="4">
        <f t="shared" si="3"/>
        <v>1184.24</v>
      </c>
    </row>
    <row r="23" spans="1:15" x14ac:dyDescent="0.3">
      <c r="K23" s="5" t="s">
        <v>22</v>
      </c>
      <c r="L23" s="6">
        <f>SUM(L15:L22)</f>
        <v>980.57</v>
      </c>
      <c r="M23" s="6">
        <f>SUM(M15:M22)</f>
        <v>1937.7299999999998</v>
      </c>
      <c r="N23" s="6">
        <f>SUM(N15:N22)</f>
        <v>4865.78</v>
      </c>
      <c r="O23" s="6">
        <f t="shared" si="3"/>
        <v>7784.08</v>
      </c>
    </row>
    <row r="24" spans="1:15" x14ac:dyDescent="0.3">
      <c r="K24" s="5"/>
      <c r="L24" s="6"/>
      <c r="M24" s="6"/>
      <c r="N24" s="6"/>
      <c r="O24" s="6"/>
    </row>
    <row r="25" spans="1:15" x14ac:dyDescent="0.3">
      <c r="A25" s="1" t="s">
        <v>23</v>
      </c>
      <c r="B25" s="1"/>
      <c r="C25" s="1"/>
      <c r="D25" s="1"/>
      <c r="E25" s="1"/>
      <c r="F25" s="1"/>
      <c r="G25" s="1"/>
      <c r="H25" s="1"/>
    </row>
    <row r="28" spans="1:15" x14ac:dyDescent="0.3">
      <c r="A28" s="7" t="s">
        <v>24</v>
      </c>
      <c r="B28" s="8">
        <v>100</v>
      </c>
    </row>
    <row r="29" spans="1:15" x14ac:dyDescent="0.3">
      <c r="A29" s="7" t="s">
        <v>25</v>
      </c>
      <c r="B29" s="8">
        <v>20</v>
      </c>
    </row>
    <row r="30" spans="1:15" x14ac:dyDescent="0.3">
      <c r="A30" s="7" t="s">
        <v>26</v>
      </c>
      <c r="B30" s="8">
        <v>0.15</v>
      </c>
    </row>
    <row r="33" spans="1:8" x14ac:dyDescent="0.3">
      <c r="A33" s="9" t="s">
        <v>27</v>
      </c>
      <c r="B33" s="9" t="s">
        <v>28</v>
      </c>
      <c r="C33" s="9" t="s">
        <v>29</v>
      </c>
      <c r="D33" s="9" t="s">
        <v>30</v>
      </c>
      <c r="E33" s="9" t="s">
        <v>31</v>
      </c>
    </row>
    <row r="34" spans="1:8" x14ac:dyDescent="0.3">
      <c r="A34" s="10">
        <v>1</v>
      </c>
      <c r="B34" s="10">
        <v>100</v>
      </c>
      <c r="C34" s="10">
        <f>$B$29</f>
        <v>20</v>
      </c>
      <c r="D34" s="10">
        <f>INT(B34*$B$30)</f>
        <v>15</v>
      </c>
      <c r="E34" s="10">
        <f>B34+C34-D34</f>
        <v>105</v>
      </c>
    </row>
    <row r="35" spans="1:8" x14ac:dyDescent="0.3">
      <c r="A35" s="10">
        <v>2</v>
      </c>
      <c r="B35" s="10">
        <f>E34</f>
        <v>105</v>
      </c>
      <c r="C35" s="10">
        <f t="shared" ref="C35:C43" si="4">$B$29</f>
        <v>20</v>
      </c>
      <c r="D35" s="10">
        <f t="shared" ref="D35:D43" si="5">INT(B35*$B$30)</f>
        <v>15</v>
      </c>
      <c r="E35" s="10">
        <f t="shared" ref="E35:E43" si="6">B35+C35-D35</f>
        <v>110</v>
      </c>
    </row>
    <row r="36" spans="1:8" x14ac:dyDescent="0.3">
      <c r="A36" s="10">
        <v>3</v>
      </c>
      <c r="B36" s="10">
        <f t="shared" ref="B36:B43" si="7">E35</f>
        <v>110</v>
      </c>
      <c r="C36" s="10">
        <f t="shared" si="4"/>
        <v>20</v>
      </c>
      <c r="D36" s="10">
        <f t="shared" si="5"/>
        <v>16</v>
      </c>
      <c r="E36" s="10">
        <f t="shared" si="6"/>
        <v>114</v>
      </c>
    </row>
    <row r="37" spans="1:8" x14ac:dyDescent="0.3">
      <c r="A37" s="10">
        <v>4</v>
      </c>
      <c r="B37" s="10">
        <f t="shared" si="7"/>
        <v>114</v>
      </c>
      <c r="C37" s="10">
        <f t="shared" si="4"/>
        <v>20</v>
      </c>
      <c r="D37" s="10">
        <f t="shared" si="5"/>
        <v>17</v>
      </c>
      <c r="E37" s="10">
        <f t="shared" si="6"/>
        <v>117</v>
      </c>
    </row>
    <row r="38" spans="1:8" x14ac:dyDescent="0.3">
      <c r="A38" s="10">
        <v>5</v>
      </c>
      <c r="B38" s="10">
        <f t="shared" si="7"/>
        <v>117</v>
      </c>
      <c r="C38" s="10">
        <f t="shared" si="4"/>
        <v>20</v>
      </c>
      <c r="D38" s="10">
        <f t="shared" si="5"/>
        <v>17</v>
      </c>
      <c r="E38" s="10">
        <f t="shared" si="6"/>
        <v>120</v>
      </c>
    </row>
    <row r="39" spans="1:8" x14ac:dyDescent="0.3">
      <c r="A39" s="10">
        <v>6</v>
      </c>
      <c r="B39" s="10">
        <f t="shared" si="7"/>
        <v>120</v>
      </c>
      <c r="C39" s="10">
        <f t="shared" si="4"/>
        <v>20</v>
      </c>
      <c r="D39" s="10">
        <f t="shared" si="5"/>
        <v>18</v>
      </c>
      <c r="E39" s="10">
        <f t="shared" si="6"/>
        <v>122</v>
      </c>
    </row>
    <row r="40" spans="1:8" x14ac:dyDescent="0.3">
      <c r="A40" s="10">
        <v>7</v>
      </c>
      <c r="B40" s="10">
        <f t="shared" si="7"/>
        <v>122</v>
      </c>
      <c r="C40" s="10">
        <f t="shared" si="4"/>
        <v>20</v>
      </c>
      <c r="D40" s="10">
        <f t="shared" si="5"/>
        <v>18</v>
      </c>
      <c r="E40" s="10">
        <f t="shared" si="6"/>
        <v>124</v>
      </c>
    </row>
    <row r="41" spans="1:8" x14ac:dyDescent="0.3">
      <c r="A41" s="10">
        <v>8</v>
      </c>
      <c r="B41" s="10">
        <f t="shared" si="7"/>
        <v>124</v>
      </c>
      <c r="C41" s="10">
        <f t="shared" si="4"/>
        <v>20</v>
      </c>
      <c r="D41" s="10">
        <f t="shared" si="5"/>
        <v>18</v>
      </c>
      <c r="E41" s="10">
        <f t="shared" si="6"/>
        <v>126</v>
      </c>
    </row>
    <row r="42" spans="1:8" x14ac:dyDescent="0.3">
      <c r="A42" s="10">
        <v>9</v>
      </c>
      <c r="B42" s="10">
        <f t="shared" si="7"/>
        <v>126</v>
      </c>
      <c r="C42" s="10">
        <f t="shared" si="4"/>
        <v>20</v>
      </c>
      <c r="D42" s="10">
        <f t="shared" si="5"/>
        <v>18</v>
      </c>
      <c r="E42" s="10">
        <f t="shared" si="6"/>
        <v>128</v>
      </c>
    </row>
    <row r="43" spans="1:8" x14ac:dyDescent="0.3">
      <c r="A43" s="10">
        <v>10</v>
      </c>
      <c r="B43" s="10">
        <f t="shared" si="7"/>
        <v>128</v>
      </c>
      <c r="C43" s="10">
        <f t="shared" si="4"/>
        <v>20</v>
      </c>
      <c r="D43" s="10">
        <f t="shared" si="5"/>
        <v>19</v>
      </c>
      <c r="E43" s="10">
        <f t="shared" si="6"/>
        <v>129</v>
      </c>
    </row>
    <row r="46" spans="1:8" s="12" customFormat="1" ht="54.6" customHeight="1" x14ac:dyDescent="0.3">
      <c r="A46" s="11" t="s">
        <v>32</v>
      </c>
      <c r="B46" s="11"/>
      <c r="C46" s="11"/>
      <c r="D46" s="11"/>
      <c r="E46" s="11"/>
      <c r="F46" s="11"/>
      <c r="G46" s="11"/>
      <c r="H46" s="11"/>
    </row>
    <row r="48" spans="1:8" x14ac:dyDescent="0.3">
      <c r="A48" s="13">
        <v>0</v>
      </c>
      <c r="B48" s="13"/>
    </row>
    <row r="49" spans="1:8" x14ac:dyDescent="0.3">
      <c r="A49" s="13">
        <v>1</v>
      </c>
      <c r="B49" s="13"/>
    </row>
    <row r="50" spans="1:8" x14ac:dyDescent="0.3">
      <c r="A50" s="13">
        <f>(A49+A48)</f>
        <v>1</v>
      </c>
      <c r="B50" s="13">
        <f t="shared" ref="B50:B60" si="8">(A50/A49)</f>
        <v>1</v>
      </c>
    </row>
    <row r="51" spans="1:8" x14ac:dyDescent="0.3">
      <c r="A51" s="13">
        <f t="shared" ref="A51:A60" si="9">(A50+A49)</f>
        <v>2</v>
      </c>
      <c r="B51" s="13">
        <f t="shared" si="8"/>
        <v>2</v>
      </c>
    </row>
    <row r="52" spans="1:8" x14ac:dyDescent="0.3">
      <c r="A52" s="13">
        <f t="shared" si="9"/>
        <v>3</v>
      </c>
      <c r="B52" s="13">
        <f t="shared" si="8"/>
        <v>1.5</v>
      </c>
    </row>
    <row r="53" spans="1:8" x14ac:dyDescent="0.3">
      <c r="A53" s="13">
        <f t="shared" si="9"/>
        <v>5</v>
      </c>
      <c r="B53" s="13">
        <f t="shared" si="8"/>
        <v>1.6666666666666667</v>
      </c>
    </row>
    <row r="54" spans="1:8" x14ac:dyDescent="0.3">
      <c r="A54" s="13">
        <f t="shared" si="9"/>
        <v>8</v>
      </c>
      <c r="B54" s="13">
        <f t="shared" si="8"/>
        <v>1.6</v>
      </c>
    </row>
    <row r="55" spans="1:8" x14ac:dyDescent="0.3">
      <c r="A55" s="13">
        <f t="shared" si="9"/>
        <v>13</v>
      </c>
      <c r="B55" s="13">
        <f t="shared" si="8"/>
        <v>1.625</v>
      </c>
    </row>
    <row r="56" spans="1:8" x14ac:dyDescent="0.3">
      <c r="A56" s="13">
        <f t="shared" si="9"/>
        <v>21</v>
      </c>
      <c r="B56" s="13">
        <f t="shared" si="8"/>
        <v>1.6153846153846154</v>
      </c>
    </row>
    <row r="57" spans="1:8" x14ac:dyDescent="0.3">
      <c r="A57" s="13">
        <f>(A56+A55)</f>
        <v>34</v>
      </c>
      <c r="B57" s="13">
        <f t="shared" si="8"/>
        <v>1.6190476190476191</v>
      </c>
    </row>
    <row r="58" spans="1:8" x14ac:dyDescent="0.3">
      <c r="A58" s="13">
        <f t="shared" si="9"/>
        <v>55</v>
      </c>
      <c r="B58" s="13">
        <f t="shared" si="8"/>
        <v>1.6176470588235294</v>
      </c>
    </row>
    <row r="59" spans="1:8" x14ac:dyDescent="0.3">
      <c r="A59" s="13">
        <f t="shared" si="9"/>
        <v>89</v>
      </c>
      <c r="B59" s="13">
        <f t="shared" si="8"/>
        <v>1.6181818181818182</v>
      </c>
    </row>
    <row r="60" spans="1:8" x14ac:dyDescent="0.3">
      <c r="A60" s="13">
        <f t="shared" si="9"/>
        <v>144</v>
      </c>
      <c r="B60" s="13">
        <f t="shared" si="8"/>
        <v>1.6179775280898876</v>
      </c>
    </row>
    <row r="64" spans="1:8" ht="47.4" customHeight="1" x14ac:dyDescent="0.3">
      <c r="A64" s="11" t="s">
        <v>33</v>
      </c>
      <c r="B64" s="1"/>
      <c r="C64" s="1"/>
      <c r="D64" s="1"/>
      <c r="E64" s="1"/>
      <c r="F64" s="1"/>
      <c r="G64" s="1"/>
      <c r="H64" s="1"/>
    </row>
    <row r="67" spans="1:9" x14ac:dyDescent="0.3">
      <c r="A67" s="14" t="s">
        <v>34</v>
      </c>
      <c r="B67" s="15">
        <v>1.2</v>
      </c>
      <c r="D67" s="13" t="s">
        <v>35</v>
      </c>
      <c r="E67" s="13" t="s">
        <v>36</v>
      </c>
      <c r="F67" s="13" t="s">
        <v>37</v>
      </c>
      <c r="G67" s="13" t="s">
        <v>38</v>
      </c>
      <c r="H67" s="13" t="s">
        <v>39</v>
      </c>
      <c r="I67" s="13" t="s">
        <v>40</v>
      </c>
    </row>
    <row r="68" spans="1:9" x14ac:dyDescent="0.3">
      <c r="A68" s="14" t="s">
        <v>41</v>
      </c>
      <c r="B68" s="15">
        <v>0.7</v>
      </c>
      <c r="D68" s="15">
        <v>1</v>
      </c>
      <c r="E68" s="15">
        <v>12230</v>
      </c>
      <c r="F68" s="15">
        <f>E68*$B$67</f>
        <v>14676</v>
      </c>
      <c r="G68" s="15">
        <f>E68*$B$68</f>
        <v>8561</v>
      </c>
      <c r="H68" s="15">
        <f>$B$69</f>
        <v>6115</v>
      </c>
      <c r="I68" s="15">
        <f>F68-G68+H68</f>
        <v>12230</v>
      </c>
    </row>
    <row r="69" spans="1:9" x14ac:dyDescent="0.3">
      <c r="A69" s="14" t="s">
        <v>42</v>
      </c>
      <c r="B69" s="15">
        <v>6115</v>
      </c>
      <c r="D69" s="15">
        <v>2</v>
      </c>
      <c r="E69" s="15">
        <f>I68</f>
        <v>12230</v>
      </c>
      <c r="F69" s="15">
        <f t="shared" ref="F69:F77" si="10">E69*$B$67</f>
        <v>14676</v>
      </c>
      <c r="G69" s="15">
        <f t="shared" ref="G69:G77" si="11">E69*$B$68</f>
        <v>8561</v>
      </c>
      <c r="H69" s="15">
        <f t="shared" ref="H69:H77" si="12">$B$69</f>
        <v>6115</v>
      </c>
      <c r="I69" s="15">
        <f t="shared" ref="I69:I77" si="13">F69-G69+H69</f>
        <v>12230</v>
      </c>
    </row>
    <row r="70" spans="1:9" x14ac:dyDescent="0.3">
      <c r="D70" s="15">
        <v>3</v>
      </c>
      <c r="E70" s="15">
        <f t="shared" ref="E70:E76" si="14">I69</f>
        <v>12230</v>
      </c>
      <c r="F70" s="15">
        <f t="shared" si="10"/>
        <v>14676</v>
      </c>
      <c r="G70" s="15">
        <f t="shared" si="11"/>
        <v>8561</v>
      </c>
      <c r="H70" s="15">
        <f t="shared" si="12"/>
        <v>6115</v>
      </c>
      <c r="I70" s="15">
        <f t="shared" si="13"/>
        <v>12230</v>
      </c>
    </row>
    <row r="71" spans="1:9" x14ac:dyDescent="0.3">
      <c r="D71" s="15">
        <v>4</v>
      </c>
      <c r="E71" s="15">
        <f t="shared" si="14"/>
        <v>12230</v>
      </c>
      <c r="F71" s="15">
        <f t="shared" si="10"/>
        <v>14676</v>
      </c>
      <c r="G71" s="15">
        <f t="shared" si="11"/>
        <v>8561</v>
      </c>
      <c r="H71" s="15">
        <f t="shared" si="12"/>
        <v>6115</v>
      </c>
      <c r="I71" s="15">
        <f t="shared" si="13"/>
        <v>12230</v>
      </c>
    </row>
    <row r="72" spans="1:9" x14ac:dyDescent="0.3">
      <c r="D72" s="15">
        <v>5</v>
      </c>
      <c r="E72" s="15">
        <f t="shared" si="14"/>
        <v>12230</v>
      </c>
      <c r="F72" s="15">
        <f t="shared" si="10"/>
        <v>14676</v>
      </c>
      <c r="G72" s="15">
        <f t="shared" si="11"/>
        <v>8561</v>
      </c>
      <c r="H72" s="15">
        <f t="shared" si="12"/>
        <v>6115</v>
      </c>
      <c r="I72" s="15">
        <f t="shared" si="13"/>
        <v>12230</v>
      </c>
    </row>
    <row r="73" spans="1:9" x14ac:dyDescent="0.3">
      <c r="D73" s="15">
        <v>6</v>
      </c>
      <c r="E73" s="15">
        <f t="shared" si="14"/>
        <v>12230</v>
      </c>
      <c r="F73" s="15">
        <f t="shared" si="10"/>
        <v>14676</v>
      </c>
      <c r="G73" s="15">
        <f t="shared" si="11"/>
        <v>8561</v>
      </c>
      <c r="H73" s="15">
        <f t="shared" si="12"/>
        <v>6115</v>
      </c>
      <c r="I73" s="15">
        <f t="shared" si="13"/>
        <v>12230</v>
      </c>
    </row>
    <row r="74" spans="1:9" x14ac:dyDescent="0.3">
      <c r="D74" s="15">
        <v>7</v>
      </c>
      <c r="E74" s="15">
        <f t="shared" si="14"/>
        <v>12230</v>
      </c>
      <c r="F74" s="15">
        <f t="shared" si="10"/>
        <v>14676</v>
      </c>
      <c r="G74" s="15">
        <f t="shared" si="11"/>
        <v>8561</v>
      </c>
      <c r="H74" s="15">
        <f t="shared" si="12"/>
        <v>6115</v>
      </c>
      <c r="I74" s="15">
        <f t="shared" si="13"/>
        <v>12230</v>
      </c>
    </row>
    <row r="75" spans="1:9" x14ac:dyDescent="0.3">
      <c r="D75" s="15">
        <v>8</v>
      </c>
      <c r="E75" s="15">
        <f t="shared" si="14"/>
        <v>12230</v>
      </c>
      <c r="F75" s="15">
        <f t="shared" si="10"/>
        <v>14676</v>
      </c>
      <c r="G75" s="15">
        <f t="shared" si="11"/>
        <v>8561</v>
      </c>
      <c r="H75" s="15">
        <f t="shared" si="12"/>
        <v>6115</v>
      </c>
      <c r="I75" s="15">
        <f t="shared" si="13"/>
        <v>12230</v>
      </c>
    </row>
    <row r="76" spans="1:9" x14ac:dyDescent="0.3">
      <c r="D76" s="15">
        <v>9</v>
      </c>
      <c r="E76" s="15">
        <f t="shared" si="14"/>
        <v>12230</v>
      </c>
      <c r="F76" s="15">
        <f t="shared" si="10"/>
        <v>14676</v>
      </c>
      <c r="G76" s="15">
        <f t="shared" si="11"/>
        <v>8561</v>
      </c>
      <c r="H76" s="15">
        <f t="shared" si="12"/>
        <v>6115</v>
      </c>
      <c r="I76" s="15">
        <f t="shared" si="13"/>
        <v>12230</v>
      </c>
    </row>
    <row r="77" spans="1:9" x14ac:dyDescent="0.3">
      <c r="D77" s="15">
        <v>10</v>
      </c>
      <c r="E77" s="15">
        <f>I76</f>
        <v>12230</v>
      </c>
      <c r="F77" s="15">
        <f t="shared" si="10"/>
        <v>14676</v>
      </c>
      <c r="G77" s="15">
        <f t="shared" si="11"/>
        <v>8561</v>
      </c>
      <c r="H77" s="15">
        <f t="shared" si="12"/>
        <v>6115</v>
      </c>
      <c r="I77" s="15">
        <f t="shared" si="13"/>
        <v>12230</v>
      </c>
    </row>
    <row r="81" spans="1:9" ht="83.4" customHeight="1" x14ac:dyDescent="0.3">
      <c r="A81" s="11" t="s">
        <v>43</v>
      </c>
      <c r="B81" s="1"/>
      <c r="C81" s="1"/>
      <c r="D81" s="1"/>
      <c r="E81" s="1"/>
      <c r="F81" s="1"/>
      <c r="G81" s="1"/>
      <c r="H81" s="1"/>
    </row>
    <row r="83" spans="1:9" x14ac:dyDescent="0.3">
      <c r="A83" s="16" t="s">
        <v>44</v>
      </c>
      <c r="B83" s="16" t="s">
        <v>45</v>
      </c>
      <c r="C83" s="16"/>
      <c r="D83" s="16" t="s">
        <v>46</v>
      </c>
      <c r="E83" s="16"/>
    </row>
    <row r="84" spans="1:9" x14ac:dyDescent="0.3">
      <c r="A84" s="17" t="s">
        <v>47</v>
      </c>
      <c r="B84" s="18">
        <v>15344</v>
      </c>
      <c r="C84" s="17" t="s">
        <v>48</v>
      </c>
      <c r="D84" s="17">
        <v>1</v>
      </c>
      <c r="E84" s="18">
        <f>($B$97+1-D84)*x1_</f>
        <v>153440</v>
      </c>
      <c r="F84" s="19"/>
      <c r="G84" s="20">
        <f>(B97+1)/B97</f>
        <v>1.1000000000000001</v>
      </c>
    </row>
    <row r="85" spans="1:9" x14ac:dyDescent="0.3">
      <c r="A85" s="17" t="s">
        <v>49</v>
      </c>
      <c r="B85" s="18">
        <v>32645</v>
      </c>
      <c r="C85" s="17" t="s">
        <v>50</v>
      </c>
      <c r="D85" s="17">
        <v>2</v>
      </c>
      <c r="E85" s="18">
        <f>($B$97+1-D85)*x2_</f>
        <v>293805</v>
      </c>
      <c r="F85" s="19"/>
      <c r="G85" s="20"/>
    </row>
    <row r="86" spans="1:9" x14ac:dyDescent="0.3">
      <c r="A86" s="17" t="s">
        <v>51</v>
      </c>
      <c r="B86" s="18">
        <v>35423</v>
      </c>
      <c r="C86" s="17" t="s">
        <v>52</v>
      </c>
      <c r="D86" s="17">
        <v>3</v>
      </c>
      <c r="E86" s="18">
        <f>($B$97+1-D86)*x3_</f>
        <v>283384</v>
      </c>
    </row>
    <row r="87" spans="1:9" x14ac:dyDescent="0.3">
      <c r="A87" s="17" t="s">
        <v>53</v>
      </c>
      <c r="B87" s="18">
        <v>57344</v>
      </c>
      <c r="C87" s="17" t="s">
        <v>54</v>
      </c>
      <c r="D87" s="17">
        <v>4</v>
      </c>
      <c r="E87" s="18">
        <f>($B$97+1-D87)*x4_</f>
        <v>401408</v>
      </c>
      <c r="G87" s="14"/>
      <c r="H87" s="14"/>
      <c r="I87" s="21">
        <f>(G84-(E95/C95))</f>
        <v>0.36620021902967226</v>
      </c>
    </row>
    <row r="88" spans="1:9" x14ac:dyDescent="0.3">
      <c r="A88" s="17" t="s">
        <v>55</v>
      </c>
      <c r="B88" s="18">
        <v>63645</v>
      </c>
      <c r="C88" s="17" t="s">
        <v>56</v>
      </c>
      <c r="D88" s="17">
        <v>5</v>
      </c>
      <c r="E88" s="18">
        <f>($B$97+1-D88)*x5_</f>
        <v>381870</v>
      </c>
      <c r="G88" s="14"/>
      <c r="H88" s="14"/>
      <c r="I88" s="21"/>
    </row>
    <row r="89" spans="1:9" x14ac:dyDescent="0.3">
      <c r="A89" s="17" t="s">
        <v>57</v>
      </c>
      <c r="B89" s="18">
        <v>67375</v>
      </c>
      <c r="C89" s="17" t="s">
        <v>58</v>
      </c>
      <c r="D89" s="17">
        <v>6</v>
      </c>
      <c r="E89" s="18">
        <f>($B$97+1-D89)*x6_</f>
        <v>336875</v>
      </c>
    </row>
    <row r="90" spans="1:9" x14ac:dyDescent="0.3">
      <c r="A90" s="17" t="s">
        <v>59</v>
      </c>
      <c r="B90" s="18">
        <v>93654</v>
      </c>
      <c r="C90" s="17" t="s">
        <v>60</v>
      </c>
      <c r="D90" s="17">
        <v>7</v>
      </c>
      <c r="E90" s="18">
        <f>($B$97+1-D90)*x7_</f>
        <v>374616</v>
      </c>
    </row>
    <row r="91" spans="1:9" x14ac:dyDescent="0.3">
      <c r="A91" s="17" t="s">
        <v>61</v>
      </c>
      <c r="B91" s="18">
        <v>94735</v>
      </c>
      <c r="C91" s="17" t="s">
        <v>62</v>
      </c>
      <c r="D91" s="17">
        <v>8</v>
      </c>
      <c r="E91" s="18">
        <f>($B$97+1-D91)*x8_</f>
        <v>284205</v>
      </c>
    </row>
    <row r="92" spans="1:9" x14ac:dyDescent="0.3">
      <c r="A92" s="17" t="s">
        <v>63</v>
      </c>
      <c r="B92" s="18">
        <v>175645</v>
      </c>
      <c r="C92" s="17" t="s">
        <v>64</v>
      </c>
      <c r="D92" s="17">
        <v>9</v>
      </c>
      <c r="E92" s="18">
        <f>($B$97+1-D92)*x9_</f>
        <v>351290</v>
      </c>
    </row>
    <row r="93" spans="1:9" x14ac:dyDescent="0.3">
      <c r="A93" s="17" t="s">
        <v>65</v>
      </c>
      <c r="B93" s="18">
        <v>197867</v>
      </c>
      <c r="C93" s="17" t="s">
        <v>66</v>
      </c>
      <c r="D93" s="17">
        <v>10</v>
      </c>
      <c r="E93" s="18">
        <f>($B$97+1-D93)*x10_</f>
        <v>197867</v>
      </c>
    </row>
    <row r="94" spans="1:9" x14ac:dyDescent="0.3">
      <c r="B94" s="22"/>
      <c r="E94" s="22"/>
    </row>
    <row r="95" spans="1:9" x14ac:dyDescent="0.3">
      <c r="B95" s="16"/>
      <c r="C95" s="23">
        <f>$B$97*(SUM(B84:B93))</f>
        <v>8336770</v>
      </c>
      <c r="D95" s="16"/>
      <c r="E95" s="23">
        <f>2*SUM(E84:E93)</f>
        <v>6117520</v>
      </c>
    </row>
    <row r="97" spans="1:2" x14ac:dyDescent="0.3">
      <c r="A97" s="16" t="s">
        <v>67</v>
      </c>
      <c r="B97" s="16">
        <v>10</v>
      </c>
    </row>
  </sheetData>
  <mergeCells count="8">
    <mergeCell ref="G84:G85"/>
    <mergeCell ref="I87:I88"/>
    <mergeCell ref="A1:H1"/>
    <mergeCell ref="A12:H12"/>
    <mergeCell ref="A25:H25"/>
    <mergeCell ref="A46:H46"/>
    <mergeCell ref="A64:H64"/>
    <mergeCell ref="A81:H8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4BDCC-0B62-40B6-B906-0FD06327AAD7}">
  <dimension ref="A1"/>
  <sheetViews>
    <sheetView tabSelected="1"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chapter 1</vt:lpstr>
      <vt:lpstr>chapter 2</vt:lpstr>
      <vt:lpstr>x1_</vt:lpstr>
      <vt:lpstr>x10_</vt:lpstr>
      <vt:lpstr>x2_</vt:lpstr>
      <vt:lpstr>x3_</vt:lpstr>
      <vt:lpstr>x4_</vt:lpstr>
      <vt:lpstr>x5_</vt:lpstr>
      <vt:lpstr>x6_</vt:lpstr>
      <vt:lpstr>x7_</vt:lpstr>
      <vt:lpstr>x8_</vt:lpstr>
      <vt:lpstr>x9_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DAS</dc:creator>
  <cp:lastModifiedBy>RAJKUMAR DAS</cp:lastModifiedBy>
  <dcterms:created xsi:type="dcterms:W3CDTF">2024-03-16T22:16:41Z</dcterms:created>
  <dcterms:modified xsi:type="dcterms:W3CDTF">2024-03-17T20:33:29Z</dcterms:modified>
</cp:coreProperties>
</file>